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Diana2\Desktop\Metinis veiklos planas 2022 m\Ataskaitai\Tvirtinimas\"/>
    </mc:Choice>
  </mc:AlternateContent>
  <bookViews>
    <workbookView xWindow="0" yWindow="0" windowWidth="28770" windowHeight="12765" tabRatio="756"/>
  </bookViews>
  <sheets>
    <sheet name="1 Programa " sheetId="23" r:id="rId1"/>
    <sheet name="2 programa" sheetId="25" r:id="rId2"/>
    <sheet name="3 programa" sheetId="26" r:id="rId3"/>
    <sheet name="4 programa" sheetId="27" r:id="rId4"/>
    <sheet name="5 programa" sheetId="28" r:id="rId5"/>
    <sheet name="6 programa" sheetId="29" r:id="rId6"/>
    <sheet name="8 programa" sheetId="30" r:id="rId7"/>
    <sheet name="9 programa" sheetId="31" r:id="rId8"/>
    <sheet name="10 programa" sheetId="32" r:id="rId9"/>
    <sheet name="11 programa" sheetId="33" r:id="rId10"/>
    <sheet name="12 programa" sheetId="34" r:id="rId11"/>
    <sheet name="13 programa" sheetId="35" r:id="rId12"/>
    <sheet name="14 programa" sheetId="36" r:id="rId13"/>
    <sheet name="15 programa" sheetId="37" r:id="rId14"/>
    <sheet name="16 programa" sheetId="38" r:id="rId15"/>
    <sheet name="Priemonių vykdytojų kodai " sheetId="24" r:id="rId16"/>
    <sheet name="KMSA išlaikymas" sheetId="19" state="hidden" r:id="rId17"/>
  </sheets>
  <definedNames>
    <definedName name="_xlnm._FilterDatabase" localSheetId="8" hidden="1">'10 programa'!$A$5:$K$459</definedName>
    <definedName name="_xlnm.Print_Area" localSheetId="8">'10 programa'!$A$1:$S$481</definedName>
    <definedName name="_xlnm.Print_Area" localSheetId="1">'2 programa'!$A$2:$S$539</definedName>
    <definedName name="_xlnm.Print_Area" localSheetId="7">'9 programa'!$A$1:$Z$53</definedName>
  </definedNames>
  <calcPr calcId="152511"/>
</workbook>
</file>

<file path=xl/calcChain.xml><?xml version="1.0" encoding="utf-8"?>
<calcChain xmlns="http://schemas.openxmlformats.org/spreadsheetml/2006/main">
  <c r="K14" i="38" l="1"/>
  <c r="K42" i="38" s="1"/>
  <c r="L14" i="38"/>
  <c r="L42" i="38" s="1"/>
  <c r="M14" i="38"/>
  <c r="M15" i="38"/>
  <c r="K17" i="38"/>
  <c r="L17" i="38"/>
  <c r="M17" i="38"/>
  <c r="K18" i="38"/>
  <c r="K22" i="38" s="1"/>
  <c r="L18" i="38"/>
  <c r="M18" i="38"/>
  <c r="M36" i="38" s="1"/>
  <c r="K20" i="38"/>
  <c r="K38" i="38" s="1"/>
  <c r="L20" i="38"/>
  <c r="L22" i="38" s="1"/>
  <c r="M20" i="38"/>
  <c r="K21" i="38"/>
  <c r="L21" i="38"/>
  <c r="L46" i="38" s="1"/>
  <c r="M21" i="38"/>
  <c r="M46" i="38" s="1"/>
  <c r="K27" i="38"/>
  <c r="L27" i="38"/>
  <c r="M27" i="38"/>
  <c r="L36" i="38"/>
  <c r="M38" i="38"/>
  <c r="M42" i="38"/>
  <c r="K46" i="38"/>
  <c r="M35" i="38" l="1"/>
  <c r="M49" i="38" s="1"/>
  <c r="L38" i="38"/>
  <c r="L35" i="38" s="1"/>
  <c r="L49" i="38" s="1"/>
  <c r="K36" i="38"/>
  <c r="K35" i="38" s="1"/>
  <c r="K49" i="38" s="1"/>
  <c r="M22" i="38"/>
  <c r="L15" i="38"/>
  <c r="L28" i="38" s="1"/>
  <c r="K15" i="38"/>
  <c r="K29" i="38" s="1"/>
  <c r="K30" i="38" s="1"/>
  <c r="K12" i="37"/>
  <c r="L12" i="37"/>
  <c r="M12" i="37"/>
  <c r="K13" i="37"/>
  <c r="K15" i="37" s="1"/>
  <c r="L13" i="37"/>
  <c r="M13" i="37"/>
  <c r="L14" i="37"/>
  <c r="L15" i="37"/>
  <c r="M15" i="37"/>
  <c r="K17" i="37"/>
  <c r="L17" i="37"/>
  <c r="M17" i="37"/>
  <c r="K19" i="37"/>
  <c r="L19" i="37"/>
  <c r="M19" i="37"/>
  <c r="K21" i="37"/>
  <c r="L21" i="37"/>
  <c r="M21" i="37"/>
  <c r="K23" i="37"/>
  <c r="L23" i="37"/>
  <c r="M23" i="37"/>
  <c r="K25" i="37"/>
  <c r="L25" i="37"/>
  <c r="M25" i="37"/>
  <c r="K27" i="37"/>
  <c r="L27" i="37"/>
  <c r="M27" i="37"/>
  <c r="K29" i="37"/>
  <c r="L29" i="37"/>
  <c r="M29" i="37"/>
  <c r="K32" i="37"/>
  <c r="L32" i="37"/>
  <c r="K34" i="37"/>
  <c r="L34" i="37"/>
  <c r="M34" i="37"/>
  <c r="K36" i="37"/>
  <c r="L36" i="37"/>
  <c r="M36" i="37"/>
  <c r="K39" i="37"/>
  <c r="K40" i="37"/>
  <c r="K43" i="37" s="1"/>
  <c r="L40" i="37"/>
  <c r="M40" i="37"/>
  <c r="K41" i="37"/>
  <c r="L41" i="37"/>
  <c r="L43" i="37" s="1"/>
  <c r="M41" i="37"/>
  <c r="K42" i="37"/>
  <c r="L42" i="37"/>
  <c r="L155" i="37" s="1"/>
  <c r="M42" i="37"/>
  <c r="M43" i="37"/>
  <c r="K47" i="37"/>
  <c r="L47" i="37"/>
  <c r="M47" i="37"/>
  <c r="K51" i="37"/>
  <c r="L51" i="37"/>
  <c r="M51" i="37"/>
  <c r="K55" i="37"/>
  <c r="L55" i="37"/>
  <c r="M55" i="37"/>
  <c r="K58" i="37"/>
  <c r="L58" i="37"/>
  <c r="M58" i="37"/>
  <c r="K61" i="37"/>
  <c r="L61" i="37"/>
  <c r="M61" i="37"/>
  <c r="K62" i="37"/>
  <c r="K65" i="37" s="1"/>
  <c r="L62" i="37"/>
  <c r="L65" i="37" s="1"/>
  <c r="M62" i="37"/>
  <c r="K63" i="37"/>
  <c r="L63" i="37"/>
  <c r="M63" i="37"/>
  <c r="M147" i="37" s="1"/>
  <c r="K64" i="37"/>
  <c r="L64" i="37"/>
  <c r="M64" i="37"/>
  <c r="M155" i="37" s="1"/>
  <c r="K68" i="37"/>
  <c r="L68" i="37"/>
  <c r="M68" i="37"/>
  <c r="K71" i="37"/>
  <c r="L71" i="37"/>
  <c r="M71" i="37"/>
  <c r="K73" i="37"/>
  <c r="L73" i="37"/>
  <c r="M73" i="37"/>
  <c r="K77" i="37"/>
  <c r="L77" i="37"/>
  <c r="M77" i="37"/>
  <c r="K81" i="37"/>
  <c r="L81" i="37"/>
  <c r="M81" i="37"/>
  <c r="K82" i="37"/>
  <c r="L82" i="37"/>
  <c r="L86" i="37" s="1"/>
  <c r="M82" i="37"/>
  <c r="M86" i="37" s="1"/>
  <c r="K83" i="37"/>
  <c r="L83" i="37"/>
  <c r="M83" i="37"/>
  <c r="K84" i="37"/>
  <c r="L84" i="37"/>
  <c r="M84" i="37"/>
  <c r="K86" i="37"/>
  <c r="K90" i="37"/>
  <c r="L90" i="37"/>
  <c r="M90" i="37"/>
  <c r="K92" i="37"/>
  <c r="L92" i="37"/>
  <c r="M92" i="37"/>
  <c r="K94" i="37"/>
  <c r="L94" i="37"/>
  <c r="M94" i="37"/>
  <c r="K96" i="37"/>
  <c r="L96" i="37"/>
  <c r="M96" i="37"/>
  <c r="K98" i="37"/>
  <c r="L98" i="37"/>
  <c r="K99" i="37"/>
  <c r="L99" i="37"/>
  <c r="M99" i="37"/>
  <c r="K102" i="37"/>
  <c r="L102" i="37"/>
  <c r="M102" i="37"/>
  <c r="K104" i="37"/>
  <c r="L104" i="37"/>
  <c r="M104" i="37"/>
  <c r="K105" i="37"/>
  <c r="L105" i="37"/>
  <c r="M105" i="37"/>
  <c r="K106" i="37"/>
  <c r="K109" i="37" s="1"/>
  <c r="L106" i="37"/>
  <c r="M106" i="37"/>
  <c r="K107" i="37"/>
  <c r="K151" i="37" s="1"/>
  <c r="L107" i="37"/>
  <c r="L109" i="37" s="1"/>
  <c r="M107" i="37"/>
  <c r="K108" i="37"/>
  <c r="L108" i="37"/>
  <c r="M108" i="37"/>
  <c r="M109" i="37"/>
  <c r="K113" i="37"/>
  <c r="L113" i="37"/>
  <c r="M113" i="37"/>
  <c r="K116" i="37"/>
  <c r="L116" i="37"/>
  <c r="M116" i="37"/>
  <c r="K118" i="37"/>
  <c r="L118" i="37"/>
  <c r="M118" i="37"/>
  <c r="K122" i="37"/>
  <c r="K125" i="37" s="1"/>
  <c r="K137" i="37" s="1"/>
  <c r="L122" i="37"/>
  <c r="M122" i="37"/>
  <c r="K123" i="37"/>
  <c r="L123" i="37"/>
  <c r="L125" i="37" s="1"/>
  <c r="L137" i="37" s="1"/>
  <c r="M123" i="37"/>
  <c r="K124" i="37"/>
  <c r="L124" i="37"/>
  <c r="L154" i="37" s="1"/>
  <c r="M124" i="37"/>
  <c r="M125" i="37"/>
  <c r="M137" i="37" s="1"/>
  <c r="K128" i="37"/>
  <c r="L128" i="37"/>
  <c r="M128" i="37"/>
  <c r="K130" i="37"/>
  <c r="L130" i="37"/>
  <c r="M130" i="37"/>
  <c r="K133" i="37"/>
  <c r="L133" i="37"/>
  <c r="M133" i="37"/>
  <c r="K136" i="37"/>
  <c r="L136" i="37"/>
  <c r="M136" i="37"/>
  <c r="K145" i="37"/>
  <c r="K144" i="37" s="1"/>
  <c r="K147" i="37"/>
  <c r="L147" i="37"/>
  <c r="L151" i="37"/>
  <c r="M151" i="37"/>
  <c r="K154" i="37"/>
  <c r="M154" i="37"/>
  <c r="K155" i="37"/>
  <c r="L156" i="37"/>
  <c r="L157" i="37"/>
  <c r="M157" i="37"/>
  <c r="M156" i="37" s="1"/>
  <c r="L29" i="38" l="1"/>
  <c r="L30" i="38" s="1"/>
  <c r="K28" i="38"/>
  <c r="M28" i="38"/>
  <c r="M29" i="38"/>
  <c r="M30" i="38" s="1"/>
  <c r="K158" i="37"/>
  <c r="K119" i="37"/>
  <c r="K138" i="37" s="1"/>
  <c r="K139" i="37" s="1"/>
  <c r="L119" i="37"/>
  <c r="L138" i="37" s="1"/>
  <c r="L139" i="37" s="1"/>
  <c r="K157" i="37"/>
  <c r="K156" i="37" s="1"/>
  <c r="M145" i="37"/>
  <c r="M144" i="37" s="1"/>
  <c r="M158" i="37" s="1"/>
  <c r="M65" i="37"/>
  <c r="M119" i="37" s="1"/>
  <c r="M138" i="37" s="1"/>
  <c r="M139" i="37" s="1"/>
  <c r="L145" i="37"/>
  <c r="L144" i="37" s="1"/>
  <c r="L158" i="37" s="1"/>
  <c r="K14" i="36"/>
  <c r="K17" i="36" s="1"/>
  <c r="L14" i="36"/>
  <c r="L98" i="36" s="1"/>
  <c r="L97" i="36" s="1"/>
  <c r="L111" i="36" s="1"/>
  <c r="M14" i="36"/>
  <c r="M17" i="36"/>
  <c r="K19" i="36"/>
  <c r="L19" i="36"/>
  <c r="M19" i="36"/>
  <c r="K20" i="36"/>
  <c r="K22" i="36" s="1"/>
  <c r="K44" i="36" s="1"/>
  <c r="K92" i="36" s="1"/>
  <c r="K93" i="36" s="1"/>
  <c r="L20" i="36"/>
  <c r="M20" i="36"/>
  <c r="K21" i="36"/>
  <c r="L21" i="36"/>
  <c r="L22" i="36" s="1"/>
  <c r="M21" i="36"/>
  <c r="M22" i="36"/>
  <c r="K25" i="36"/>
  <c r="L25" i="36"/>
  <c r="M25" i="36"/>
  <c r="K26" i="36"/>
  <c r="K29" i="36" s="1"/>
  <c r="L26" i="36"/>
  <c r="M26" i="36"/>
  <c r="M29" i="36" s="1"/>
  <c r="L29" i="36"/>
  <c r="M35" i="36"/>
  <c r="K48" i="36"/>
  <c r="L48" i="36"/>
  <c r="L51" i="36" s="1"/>
  <c r="M48" i="36"/>
  <c r="M51" i="36" s="1"/>
  <c r="K49" i="36"/>
  <c r="L49" i="36"/>
  <c r="M49" i="36"/>
  <c r="M100" i="36" s="1"/>
  <c r="K51" i="36"/>
  <c r="K54" i="36"/>
  <c r="L54" i="36"/>
  <c r="M54" i="36"/>
  <c r="K57" i="36"/>
  <c r="L57" i="36"/>
  <c r="M57" i="36"/>
  <c r="K59" i="36"/>
  <c r="L59" i="36"/>
  <c r="M59" i="36"/>
  <c r="K61" i="36"/>
  <c r="L61" i="36"/>
  <c r="M61" i="36"/>
  <c r="K63" i="36"/>
  <c r="L63" i="36"/>
  <c r="K65" i="36"/>
  <c r="L65" i="36"/>
  <c r="M65" i="36"/>
  <c r="K66" i="36"/>
  <c r="K72" i="36" s="1"/>
  <c r="K84" i="36" s="1"/>
  <c r="L66" i="36"/>
  <c r="M66" i="36"/>
  <c r="M72" i="36" s="1"/>
  <c r="L72" i="36"/>
  <c r="K74" i="36"/>
  <c r="L74" i="36"/>
  <c r="M74" i="36"/>
  <c r="K75" i="36"/>
  <c r="L75" i="36"/>
  <c r="M75" i="36"/>
  <c r="M77" i="36" s="1"/>
  <c r="K76" i="36"/>
  <c r="K77" i="36" s="1"/>
  <c r="L76" i="36"/>
  <c r="M76" i="36"/>
  <c r="L77" i="36"/>
  <c r="K80" i="36"/>
  <c r="L80" i="36"/>
  <c r="M80" i="36"/>
  <c r="K83" i="36"/>
  <c r="L83" i="36"/>
  <c r="M83" i="36"/>
  <c r="K86" i="36"/>
  <c r="K88" i="36" s="1"/>
  <c r="K91" i="36" s="1"/>
  <c r="L86" i="36"/>
  <c r="L88" i="36" s="1"/>
  <c r="L91" i="36" s="1"/>
  <c r="M86" i="36"/>
  <c r="M88" i="36"/>
  <c r="M91" i="36" s="1"/>
  <c r="K90" i="36"/>
  <c r="L90" i="36"/>
  <c r="M90" i="36"/>
  <c r="K98" i="36"/>
  <c r="K97" i="36" s="1"/>
  <c r="K111" i="36" s="1"/>
  <c r="L100" i="36"/>
  <c r="K109" i="36"/>
  <c r="L109" i="36"/>
  <c r="M109" i="36"/>
  <c r="L84" i="36" l="1"/>
  <c r="M44" i="36"/>
  <c r="M84" i="36"/>
  <c r="K100" i="36"/>
  <c r="L17" i="36"/>
  <c r="L44" i="36" s="1"/>
  <c r="L92" i="36" s="1"/>
  <c r="L93" i="36" s="1"/>
  <c r="M98" i="36"/>
  <c r="M97" i="36" s="1"/>
  <c r="M111" i="36" s="1"/>
  <c r="K20" i="35"/>
  <c r="L20" i="35"/>
  <c r="L24" i="35" s="1"/>
  <c r="M20" i="35"/>
  <c r="K24" i="35"/>
  <c r="M24" i="35"/>
  <c r="K30" i="35"/>
  <c r="L30" i="35"/>
  <c r="M30" i="35"/>
  <c r="K31" i="35"/>
  <c r="K193" i="35" s="1"/>
  <c r="L31" i="35"/>
  <c r="L33" i="35" s="1"/>
  <c r="M31" i="35"/>
  <c r="M193" i="35" s="1"/>
  <c r="K32" i="35"/>
  <c r="L32" i="35"/>
  <c r="M32" i="35"/>
  <c r="K33" i="35"/>
  <c r="M33" i="35"/>
  <c r="K36" i="35"/>
  <c r="L36" i="35"/>
  <c r="M36" i="35"/>
  <c r="K39" i="35"/>
  <c r="L39" i="35"/>
  <c r="M39" i="35"/>
  <c r="K43" i="35"/>
  <c r="L43" i="35"/>
  <c r="L49" i="35" s="1"/>
  <c r="M43" i="35"/>
  <c r="K49" i="35"/>
  <c r="M49" i="35"/>
  <c r="K56" i="35"/>
  <c r="L56" i="35"/>
  <c r="M56" i="35"/>
  <c r="K65" i="35"/>
  <c r="L65" i="35"/>
  <c r="L68" i="35" s="1"/>
  <c r="M65" i="35"/>
  <c r="K67" i="35"/>
  <c r="L67" i="35"/>
  <c r="L190" i="35" s="1"/>
  <c r="M67" i="35"/>
  <c r="K68" i="35"/>
  <c r="M68" i="35"/>
  <c r="K71" i="35"/>
  <c r="L71" i="35"/>
  <c r="M71" i="35"/>
  <c r="K73" i="35"/>
  <c r="K76" i="35" s="1"/>
  <c r="L73" i="35"/>
  <c r="M73" i="35"/>
  <c r="M76" i="35" s="1"/>
  <c r="L76" i="35"/>
  <c r="K81" i="35"/>
  <c r="L81" i="35"/>
  <c r="M81" i="35"/>
  <c r="K86" i="35"/>
  <c r="K188" i="35" s="1"/>
  <c r="K187" i="35" s="1"/>
  <c r="K201" i="35" s="1"/>
  <c r="L86" i="35"/>
  <c r="L90" i="35" s="1"/>
  <c r="L153" i="35" s="1"/>
  <c r="M86" i="35"/>
  <c r="M188" i="35" s="1"/>
  <c r="M187" i="35" s="1"/>
  <c r="M201" i="35" s="1"/>
  <c r="K88" i="35"/>
  <c r="L88" i="35"/>
  <c r="L197" i="35" s="1"/>
  <c r="M88" i="35"/>
  <c r="K90" i="35"/>
  <c r="K153" i="35" s="1"/>
  <c r="M90" i="35"/>
  <c r="M153" i="35" s="1"/>
  <c r="K93" i="35"/>
  <c r="L93" i="35"/>
  <c r="M93" i="35"/>
  <c r="K96" i="35"/>
  <c r="L96" i="35"/>
  <c r="M96" i="35"/>
  <c r="K99" i="35"/>
  <c r="L99" i="35"/>
  <c r="M99" i="35"/>
  <c r="K103" i="35"/>
  <c r="L103" i="35"/>
  <c r="M103" i="35"/>
  <c r="K106" i="35"/>
  <c r="L106" i="35"/>
  <c r="M106" i="35"/>
  <c r="K108" i="35"/>
  <c r="L108" i="35"/>
  <c r="M108" i="35"/>
  <c r="K112" i="35"/>
  <c r="L112" i="35"/>
  <c r="M112" i="35"/>
  <c r="K115" i="35"/>
  <c r="L115" i="35"/>
  <c r="M115" i="35"/>
  <c r="K118" i="35"/>
  <c r="L118" i="35"/>
  <c r="M118" i="35"/>
  <c r="K120" i="35"/>
  <c r="L120" i="35"/>
  <c r="M120" i="35"/>
  <c r="K122" i="35"/>
  <c r="L122" i="35"/>
  <c r="M122" i="35"/>
  <c r="K124" i="35"/>
  <c r="L124" i="35"/>
  <c r="M124" i="35"/>
  <c r="K127" i="35"/>
  <c r="L127" i="35"/>
  <c r="M127" i="35"/>
  <c r="K130" i="35"/>
  <c r="L130" i="35"/>
  <c r="M130" i="35"/>
  <c r="K133" i="35"/>
  <c r="L133" i="35"/>
  <c r="M133" i="35"/>
  <c r="K135" i="35"/>
  <c r="L135" i="35"/>
  <c r="M135" i="35"/>
  <c r="K137" i="35"/>
  <c r="L137" i="35"/>
  <c r="M137" i="35"/>
  <c r="K139" i="35"/>
  <c r="L139" i="35"/>
  <c r="M139" i="35"/>
  <c r="K141" i="35"/>
  <c r="L141" i="35"/>
  <c r="M141" i="35"/>
  <c r="K143" i="35"/>
  <c r="L143" i="35"/>
  <c r="M143" i="35"/>
  <c r="K145" i="35"/>
  <c r="L145" i="35"/>
  <c r="M145" i="35"/>
  <c r="K148" i="35"/>
  <c r="L148" i="35"/>
  <c r="M148" i="35"/>
  <c r="K150" i="35"/>
  <c r="L150" i="35"/>
  <c r="M150" i="35"/>
  <c r="K152" i="35"/>
  <c r="L152" i="35"/>
  <c r="M152" i="35"/>
  <c r="L160" i="35"/>
  <c r="M160" i="35"/>
  <c r="M161" i="35" s="1"/>
  <c r="K161" i="35"/>
  <c r="L161" i="35"/>
  <c r="L171" i="35" s="1"/>
  <c r="K164" i="35"/>
  <c r="L164" i="35"/>
  <c r="M164" i="35"/>
  <c r="K167" i="35"/>
  <c r="L167" i="35"/>
  <c r="M167" i="35"/>
  <c r="K169" i="35"/>
  <c r="K170" i="35" s="1"/>
  <c r="L169" i="35"/>
  <c r="M169" i="35"/>
  <c r="L170" i="35"/>
  <c r="K171" i="35"/>
  <c r="L188" i="35"/>
  <c r="L187" i="35" s="1"/>
  <c r="L201" i="35" s="1"/>
  <c r="K190" i="35"/>
  <c r="M190" i="35"/>
  <c r="L193" i="35"/>
  <c r="K197" i="35"/>
  <c r="M197" i="35"/>
  <c r="M92" i="36" l="1"/>
  <c r="M93" i="36" s="1"/>
  <c r="K82" i="35"/>
  <c r="K154" i="35" s="1"/>
  <c r="K172" i="35" s="1"/>
  <c r="M170" i="35"/>
  <c r="M171" i="35"/>
  <c r="L82" i="35"/>
  <c r="L154" i="35" s="1"/>
  <c r="L172" i="35" s="1"/>
  <c r="M82" i="35"/>
  <c r="M154" i="35" s="1"/>
  <c r="K15" i="34"/>
  <c r="L15" i="34"/>
  <c r="M15" i="34"/>
  <c r="K18" i="34"/>
  <c r="M18" i="34"/>
  <c r="K20" i="34"/>
  <c r="L20" i="34"/>
  <c r="L18" i="34" s="1"/>
  <c r="M20" i="34"/>
  <c r="K21" i="34"/>
  <c r="K24" i="34" s="1"/>
  <c r="L21" i="34"/>
  <c r="L24" i="34" s="1"/>
  <c r="M21" i="34"/>
  <c r="M24" i="34" s="1"/>
  <c r="M31" i="34" s="1"/>
  <c r="K26" i="34"/>
  <c r="L26" i="34"/>
  <c r="M26" i="34"/>
  <c r="K27" i="34"/>
  <c r="K54" i="34" s="1"/>
  <c r="K53" i="34" s="1"/>
  <c r="K67" i="34" s="1"/>
  <c r="L27" i="34"/>
  <c r="L54" i="34" s="1"/>
  <c r="L53" i="34" s="1"/>
  <c r="L67" i="34" s="1"/>
  <c r="M27" i="34"/>
  <c r="M28" i="34"/>
  <c r="K30" i="34"/>
  <c r="L30" i="34"/>
  <c r="M30" i="34"/>
  <c r="K34" i="34"/>
  <c r="K35" i="34" s="1"/>
  <c r="K46" i="34" s="1"/>
  <c r="L34" i="34"/>
  <c r="L35" i="34" s="1"/>
  <c r="L46" i="34" s="1"/>
  <c r="M34" i="34"/>
  <c r="M35" i="34"/>
  <c r="K37" i="34"/>
  <c r="L37" i="34"/>
  <c r="M37" i="34"/>
  <c r="K38" i="34"/>
  <c r="K39" i="34" s="1"/>
  <c r="L38" i="34"/>
  <c r="M38" i="34"/>
  <c r="M39" i="34" s="1"/>
  <c r="M46" i="34" s="1"/>
  <c r="L39" i="34"/>
  <c r="K41" i="34"/>
  <c r="L41" i="34"/>
  <c r="M41" i="34"/>
  <c r="K42" i="34"/>
  <c r="L42" i="34"/>
  <c r="L43" i="34" s="1"/>
  <c r="M42" i="34"/>
  <c r="M43" i="34" s="1"/>
  <c r="K43" i="34"/>
  <c r="K45" i="34"/>
  <c r="L45" i="34"/>
  <c r="M45" i="34"/>
  <c r="M54" i="34"/>
  <c r="M53" i="34" s="1"/>
  <c r="M67" i="34" s="1"/>
  <c r="M172" i="35" l="1"/>
  <c r="M47" i="34"/>
  <c r="M48" i="34" s="1"/>
  <c r="K31" i="34"/>
  <c r="K47" i="34" s="1"/>
  <c r="K48" i="34" s="1"/>
  <c r="L28" i="34"/>
  <c r="L31" i="34" s="1"/>
  <c r="L47" i="34" s="1"/>
  <c r="L48" i="34" s="1"/>
  <c r="K28" i="34"/>
  <c r="K12" i="33"/>
  <c r="L12" i="33"/>
  <c r="L13" i="33" s="1"/>
  <c r="M12" i="33"/>
  <c r="K13" i="33"/>
  <c r="M13" i="33"/>
  <c r="K15" i="33"/>
  <c r="L15" i="33"/>
  <c r="M15" i="33"/>
  <c r="K16" i="33"/>
  <c r="K17" i="33" s="1"/>
  <c r="K29" i="33" s="1"/>
  <c r="L16" i="33"/>
  <c r="M16" i="33"/>
  <c r="M17" i="33" s="1"/>
  <c r="L17" i="33"/>
  <c r="K19" i="33"/>
  <c r="L19" i="33"/>
  <c r="M19" i="33"/>
  <c r="K20" i="33"/>
  <c r="L20" i="33"/>
  <c r="M20" i="33"/>
  <c r="K22" i="33"/>
  <c r="K24" i="33"/>
  <c r="L24" i="33"/>
  <c r="L22" i="33" s="1"/>
  <c r="M24" i="33"/>
  <c r="K26" i="33"/>
  <c r="L26" i="33"/>
  <c r="M26" i="33"/>
  <c r="M22" i="33" s="1"/>
  <c r="K28" i="33"/>
  <c r="L28" i="33"/>
  <c r="M28" i="33"/>
  <c r="K32" i="33"/>
  <c r="L32" i="33"/>
  <c r="M32" i="33"/>
  <c r="M34" i="33"/>
  <c r="K36" i="33"/>
  <c r="L36" i="33"/>
  <c r="L34" i="33" s="1"/>
  <c r="L43" i="33" s="1"/>
  <c r="M36" i="33"/>
  <c r="K38" i="33"/>
  <c r="K34" i="33" s="1"/>
  <c r="K43" i="33" s="1"/>
  <c r="L38" i="33"/>
  <c r="M38" i="33"/>
  <c r="K39" i="33"/>
  <c r="K40" i="33"/>
  <c r="L40" i="33"/>
  <c r="M40" i="33"/>
  <c r="K42" i="33"/>
  <c r="L42" i="33"/>
  <c r="M42" i="33"/>
  <c r="M43" i="33"/>
  <c r="K46" i="33"/>
  <c r="L46" i="33"/>
  <c r="L48" i="33" s="1"/>
  <c r="L69" i="33" s="1"/>
  <c r="M46" i="33"/>
  <c r="K48" i="33"/>
  <c r="M48" i="33"/>
  <c r="K50" i="33"/>
  <c r="L50" i="33"/>
  <c r="M50" i="33"/>
  <c r="K51" i="33"/>
  <c r="K53" i="33" s="1"/>
  <c r="L51" i="33"/>
  <c r="M51" i="33"/>
  <c r="M53" i="33" s="1"/>
  <c r="M69" i="33" s="1"/>
  <c r="L53" i="33"/>
  <c r="K55" i="33"/>
  <c r="L55" i="33"/>
  <c r="M55" i="33"/>
  <c r="K56" i="33"/>
  <c r="L56" i="33"/>
  <c r="M56" i="33"/>
  <c r="M59" i="33"/>
  <c r="K62" i="33"/>
  <c r="L62" i="33"/>
  <c r="L59" i="33" s="1"/>
  <c r="M62" i="33"/>
  <c r="K65" i="33"/>
  <c r="K59" i="33" s="1"/>
  <c r="L65" i="33"/>
  <c r="M65" i="33"/>
  <c r="K68" i="33"/>
  <c r="L68" i="33"/>
  <c r="M68" i="33"/>
  <c r="K77" i="33"/>
  <c r="K76" i="33" s="1"/>
  <c r="K90" i="33" s="1"/>
  <c r="M77" i="33"/>
  <c r="M76" i="33" s="1"/>
  <c r="M90" i="33" s="1"/>
  <c r="K69" i="33" l="1"/>
  <c r="M29" i="33"/>
  <c r="M70" i="33" s="1"/>
  <c r="M71" i="33" s="1"/>
  <c r="L29" i="33"/>
  <c r="L70" i="33" s="1"/>
  <c r="L71" i="33" s="1"/>
  <c r="K70" i="33"/>
  <c r="K71" i="33" s="1"/>
  <c r="L77" i="33"/>
  <c r="L76" i="33" s="1"/>
  <c r="L90" i="33" s="1"/>
  <c r="K15" i="32"/>
  <c r="L15" i="32"/>
  <c r="L24" i="32" s="1"/>
  <c r="L25" i="32" s="1"/>
  <c r="M15" i="32"/>
  <c r="K19" i="32"/>
  <c r="K24" i="32" s="1"/>
  <c r="K25" i="32" s="1"/>
  <c r="K97" i="32" s="1"/>
  <c r="L19" i="32"/>
  <c r="M19" i="32"/>
  <c r="K23" i="32"/>
  <c r="L23" i="32"/>
  <c r="M23" i="32"/>
  <c r="M24" i="32"/>
  <c r="M25" i="32" s="1"/>
  <c r="K33" i="32"/>
  <c r="L33" i="32"/>
  <c r="M33" i="32"/>
  <c r="K37" i="32"/>
  <c r="L37" i="32"/>
  <c r="M37" i="32"/>
  <c r="K41" i="32"/>
  <c r="L41" i="32"/>
  <c r="M41" i="32"/>
  <c r="K45" i="32"/>
  <c r="L45" i="32"/>
  <c r="M45" i="32"/>
  <c r="K49" i="32"/>
  <c r="L49" i="32"/>
  <c r="M49" i="32"/>
  <c r="K50" i="32"/>
  <c r="L50" i="32"/>
  <c r="L53" i="32" s="1"/>
  <c r="L61" i="32" s="1"/>
  <c r="M50" i="32"/>
  <c r="K51" i="32"/>
  <c r="L51" i="32"/>
  <c r="M51" i="32"/>
  <c r="M53" i="32" s="1"/>
  <c r="M61" i="32" s="1"/>
  <c r="K52" i="32"/>
  <c r="L52" i="32"/>
  <c r="M52" i="32"/>
  <c r="K53" i="32"/>
  <c r="K61" i="32" s="1"/>
  <c r="K58" i="32"/>
  <c r="L58" i="32"/>
  <c r="M58" i="32"/>
  <c r="K60" i="32"/>
  <c r="L60" i="32"/>
  <c r="M60" i="32"/>
  <c r="K64" i="32"/>
  <c r="K66" i="32" s="1"/>
  <c r="K69" i="32" s="1"/>
  <c r="L64" i="32"/>
  <c r="M64" i="32"/>
  <c r="L66" i="32"/>
  <c r="L69" i="32" s="1"/>
  <c r="M66" i="32"/>
  <c r="M69" i="32" s="1"/>
  <c r="K68" i="32"/>
  <c r="L68" i="32"/>
  <c r="M68" i="32"/>
  <c r="K76" i="32"/>
  <c r="L76" i="32"/>
  <c r="M76" i="32"/>
  <c r="K78" i="32"/>
  <c r="K79" i="32"/>
  <c r="L79" i="32"/>
  <c r="M79" i="32"/>
  <c r="K83" i="32"/>
  <c r="L83" i="32"/>
  <c r="L86" i="32" s="1"/>
  <c r="L96" i="32" s="1"/>
  <c r="M83" i="32"/>
  <c r="M86" i="32" s="1"/>
  <c r="M96" i="32" s="1"/>
  <c r="K85" i="32"/>
  <c r="L85" i="32"/>
  <c r="M85" i="32"/>
  <c r="K86" i="32"/>
  <c r="K89" i="32"/>
  <c r="L89" i="32"/>
  <c r="M89" i="32"/>
  <c r="K93" i="32"/>
  <c r="L93" i="32"/>
  <c r="M93" i="32"/>
  <c r="K95" i="32"/>
  <c r="L95" i="32"/>
  <c r="M95" i="32"/>
  <c r="K96" i="32"/>
  <c r="K102" i="32"/>
  <c r="L102" i="32"/>
  <c r="L105" i="32" s="1"/>
  <c r="L138" i="32" s="1"/>
  <c r="M102" i="32"/>
  <c r="K105" i="32"/>
  <c r="M105" i="32"/>
  <c r="K107" i="32"/>
  <c r="L107" i="32"/>
  <c r="M107" i="32"/>
  <c r="K110" i="32"/>
  <c r="L110" i="32"/>
  <c r="M110" i="32"/>
  <c r="L112" i="32"/>
  <c r="K116" i="32"/>
  <c r="K112" i="32" s="1"/>
  <c r="K138" i="32" s="1"/>
  <c r="L116" i="32"/>
  <c r="M116" i="32"/>
  <c r="M112" i="32" s="1"/>
  <c r="M138" i="32" s="1"/>
  <c r="M237" i="32" s="1"/>
  <c r="K120" i="32"/>
  <c r="L120" i="32"/>
  <c r="M120" i="32"/>
  <c r="K124" i="32"/>
  <c r="L124" i="32"/>
  <c r="M124" i="32"/>
  <c r="K128" i="32"/>
  <c r="K133" i="32"/>
  <c r="L133" i="32"/>
  <c r="M133" i="32"/>
  <c r="K137" i="32"/>
  <c r="L137" i="32"/>
  <c r="M137" i="32"/>
  <c r="K142" i="32"/>
  <c r="L142" i="32"/>
  <c r="M142" i="32"/>
  <c r="K145" i="32"/>
  <c r="L145" i="32"/>
  <c r="M145" i="32"/>
  <c r="K148" i="32"/>
  <c r="L148" i="32"/>
  <c r="M148" i="32"/>
  <c r="K149" i="32"/>
  <c r="L149" i="32"/>
  <c r="M149" i="32"/>
  <c r="M153" i="32" s="1"/>
  <c r="K151" i="32"/>
  <c r="L151" i="32"/>
  <c r="L153" i="32" s="1"/>
  <c r="M151" i="32"/>
  <c r="K153" i="32"/>
  <c r="K157" i="32"/>
  <c r="L157" i="32"/>
  <c r="M157" i="32"/>
  <c r="K161" i="32"/>
  <c r="L161" i="32"/>
  <c r="M161" i="32"/>
  <c r="K165" i="32"/>
  <c r="L165" i="32"/>
  <c r="M165" i="32"/>
  <c r="K170" i="32"/>
  <c r="L170" i="32"/>
  <c r="M170" i="32"/>
  <c r="K174" i="32"/>
  <c r="L174" i="32"/>
  <c r="M174" i="32"/>
  <c r="K178" i="32"/>
  <c r="L178" i="32"/>
  <c r="M178" i="32"/>
  <c r="K182" i="32"/>
  <c r="L182" i="32"/>
  <c r="M182" i="32"/>
  <c r="K186" i="32"/>
  <c r="L186" i="32"/>
  <c r="M186" i="32"/>
  <c r="K190" i="32"/>
  <c r="L190" i="32"/>
  <c r="M190" i="32"/>
  <c r="K194" i="32"/>
  <c r="L194" i="32"/>
  <c r="M194" i="32"/>
  <c r="K198" i="32"/>
  <c r="L198" i="32"/>
  <c r="M198" i="32"/>
  <c r="K200" i="32"/>
  <c r="K203" i="32" s="1"/>
  <c r="K236" i="32" s="1"/>
  <c r="L200" i="32"/>
  <c r="L203" i="32" s="1"/>
  <c r="L236" i="32" s="1"/>
  <c r="M200" i="32"/>
  <c r="K202" i="32"/>
  <c r="L202" i="32"/>
  <c r="M202" i="32"/>
  <c r="M477" i="32" s="1"/>
  <c r="M203" i="32"/>
  <c r="M236" i="32" s="1"/>
  <c r="K207" i="32"/>
  <c r="L207" i="32"/>
  <c r="M207" i="32"/>
  <c r="K211" i="32"/>
  <c r="L211" i="32"/>
  <c r="M211" i="32"/>
  <c r="K215" i="32"/>
  <c r="L215" i="32"/>
  <c r="M215" i="32"/>
  <c r="K219" i="32"/>
  <c r="L219" i="32"/>
  <c r="M219" i="32"/>
  <c r="K223" i="32"/>
  <c r="L223" i="32"/>
  <c r="M223" i="32"/>
  <c r="K227" i="32"/>
  <c r="L227" i="32"/>
  <c r="M227" i="32"/>
  <c r="K231" i="32"/>
  <c r="L231" i="32"/>
  <c r="M231" i="32"/>
  <c r="K235" i="32"/>
  <c r="L235" i="32"/>
  <c r="M235" i="32"/>
  <c r="K242" i="32"/>
  <c r="L242" i="32"/>
  <c r="M242" i="32"/>
  <c r="K243" i="32"/>
  <c r="K246" i="32" s="1"/>
  <c r="L243" i="32"/>
  <c r="M243" i="32"/>
  <c r="M246" i="32" s="1"/>
  <c r="K244" i="32"/>
  <c r="L244" i="32"/>
  <c r="L471" i="32" s="1"/>
  <c r="M244" i="32"/>
  <c r="K245" i="32"/>
  <c r="L245" i="32"/>
  <c r="M245" i="32"/>
  <c r="L246" i="32"/>
  <c r="K250" i="32"/>
  <c r="L250" i="32"/>
  <c r="M250" i="32"/>
  <c r="K254" i="32"/>
  <c r="L254" i="32"/>
  <c r="M254" i="32"/>
  <c r="K258" i="32"/>
  <c r="L258" i="32"/>
  <c r="M258" i="32"/>
  <c r="K262" i="32"/>
  <c r="L262" i="32"/>
  <c r="M262" i="32"/>
  <c r="K266" i="32"/>
  <c r="L266" i="32"/>
  <c r="M266" i="32"/>
  <c r="K270" i="32"/>
  <c r="L270" i="32"/>
  <c r="M270" i="32"/>
  <c r="K274" i="32"/>
  <c r="L274" i="32"/>
  <c r="M274" i="32"/>
  <c r="K278" i="32"/>
  <c r="L278" i="32"/>
  <c r="M278" i="32"/>
  <c r="K282" i="32"/>
  <c r="L282" i="32"/>
  <c r="M282" i="32"/>
  <c r="K287" i="32"/>
  <c r="L287" i="32"/>
  <c r="M287" i="32"/>
  <c r="K291" i="32"/>
  <c r="L291" i="32"/>
  <c r="M291" i="32"/>
  <c r="K295" i="32"/>
  <c r="L295" i="32"/>
  <c r="M295" i="32"/>
  <c r="K299" i="32"/>
  <c r="L299" i="32"/>
  <c r="M299" i="32"/>
  <c r="K303" i="32"/>
  <c r="L303" i="32"/>
  <c r="M303" i="32"/>
  <c r="K307" i="32"/>
  <c r="L307" i="32"/>
  <c r="M307" i="32"/>
  <c r="K311" i="32"/>
  <c r="L311" i="32"/>
  <c r="M311" i="32"/>
  <c r="K315" i="32"/>
  <c r="L315" i="32"/>
  <c r="M315" i="32"/>
  <c r="K319" i="32"/>
  <c r="L319" i="32"/>
  <c r="M319" i="32"/>
  <c r="K320" i="32"/>
  <c r="K323" i="32" s="1"/>
  <c r="L320" i="32"/>
  <c r="M320" i="32"/>
  <c r="M323" i="32" s="1"/>
  <c r="K321" i="32"/>
  <c r="L321" i="32"/>
  <c r="L323" i="32" s="1"/>
  <c r="M321" i="32"/>
  <c r="K322" i="32"/>
  <c r="L322" i="32"/>
  <c r="M322" i="32"/>
  <c r="K327" i="32"/>
  <c r="L327" i="32"/>
  <c r="M327" i="32"/>
  <c r="K331" i="32"/>
  <c r="L331" i="32"/>
  <c r="M331" i="32"/>
  <c r="K335" i="32"/>
  <c r="L335" i="32"/>
  <c r="M335" i="32"/>
  <c r="K339" i="32"/>
  <c r="L339" i="32"/>
  <c r="M339" i="32"/>
  <c r="K343" i="32"/>
  <c r="L343" i="32"/>
  <c r="M343" i="32"/>
  <c r="K345" i="32"/>
  <c r="L345" i="32"/>
  <c r="M345" i="32"/>
  <c r="K349" i="32"/>
  <c r="L349" i="32"/>
  <c r="M349" i="32"/>
  <c r="K353" i="32"/>
  <c r="L353" i="32"/>
  <c r="M353" i="32"/>
  <c r="K354" i="32"/>
  <c r="K357" i="32" s="1"/>
  <c r="L354" i="32"/>
  <c r="M354" i="32"/>
  <c r="M357" i="32" s="1"/>
  <c r="K355" i="32"/>
  <c r="L355" i="32"/>
  <c r="L357" i="32" s="1"/>
  <c r="M355" i="32"/>
  <c r="K356" i="32"/>
  <c r="L356" i="32"/>
  <c r="M356" i="32"/>
  <c r="K361" i="32"/>
  <c r="L361" i="32"/>
  <c r="M361" i="32"/>
  <c r="K365" i="32"/>
  <c r="L365" i="32"/>
  <c r="M365" i="32"/>
  <c r="K369" i="32"/>
  <c r="L369" i="32"/>
  <c r="M369" i="32"/>
  <c r="K370" i="32"/>
  <c r="L370" i="32"/>
  <c r="L373" i="32" s="1"/>
  <c r="M370" i="32"/>
  <c r="K371" i="32"/>
  <c r="K373" i="32" s="1"/>
  <c r="L371" i="32"/>
  <c r="M371" i="32"/>
  <c r="K372" i="32"/>
  <c r="L372" i="32"/>
  <c r="M372" i="32"/>
  <c r="M373" i="32"/>
  <c r="K377" i="32"/>
  <c r="L377" i="32"/>
  <c r="M377" i="32"/>
  <c r="K381" i="32"/>
  <c r="L381" i="32"/>
  <c r="M381" i="32"/>
  <c r="K385" i="32"/>
  <c r="L385" i="32"/>
  <c r="M385" i="32"/>
  <c r="K389" i="32"/>
  <c r="L389" i="32"/>
  <c r="M389" i="32"/>
  <c r="K392" i="32"/>
  <c r="K457" i="32" s="1"/>
  <c r="L392" i="32"/>
  <c r="M392" i="32"/>
  <c r="K394" i="32"/>
  <c r="L394" i="32"/>
  <c r="M394" i="32"/>
  <c r="K395" i="32"/>
  <c r="L395" i="32"/>
  <c r="M395" i="32"/>
  <c r="M398" i="32" s="1"/>
  <c r="K398" i="32"/>
  <c r="L398" i="32"/>
  <c r="K400" i="32"/>
  <c r="L400" i="32"/>
  <c r="M400" i="32"/>
  <c r="K401" i="32"/>
  <c r="L401" i="32"/>
  <c r="L467" i="32" s="1"/>
  <c r="M401" i="32"/>
  <c r="K403" i="32"/>
  <c r="M403" i="32"/>
  <c r="K405" i="32"/>
  <c r="L405" i="32"/>
  <c r="M405" i="32"/>
  <c r="K428" i="32"/>
  <c r="K467" i="32" s="1"/>
  <c r="L428" i="32"/>
  <c r="M428" i="32"/>
  <c r="K429" i="32"/>
  <c r="L429" i="32"/>
  <c r="L432" i="32" s="1"/>
  <c r="M429" i="32"/>
  <c r="K430" i="32"/>
  <c r="L430" i="32"/>
  <c r="M430" i="32"/>
  <c r="M432" i="32" s="1"/>
  <c r="K431" i="32"/>
  <c r="L431" i="32"/>
  <c r="M431" i="32"/>
  <c r="K432" i="32"/>
  <c r="K456" i="32"/>
  <c r="L456" i="32"/>
  <c r="M456" i="32"/>
  <c r="K469" i="32"/>
  <c r="M469" i="32"/>
  <c r="L470" i="32"/>
  <c r="M470" i="32"/>
  <c r="K471" i="32"/>
  <c r="M471" i="32"/>
  <c r="K477" i="32"/>
  <c r="L477" i="32"/>
  <c r="K479" i="32"/>
  <c r="L479" i="32"/>
  <c r="M479" i="32"/>
  <c r="L237" i="32" l="1"/>
  <c r="M386" i="32"/>
  <c r="M458" i="32" s="1"/>
  <c r="M457" i="32"/>
  <c r="L386" i="32"/>
  <c r="K237" i="32"/>
  <c r="K459" i="32" s="1"/>
  <c r="M97" i="32"/>
  <c r="M459" i="32" s="1"/>
  <c r="L97" i="32"/>
  <c r="K466" i="32"/>
  <c r="K465" i="32" s="1"/>
  <c r="K481" i="32" s="1"/>
  <c r="K386" i="32"/>
  <c r="K458" i="32" s="1"/>
  <c r="K470" i="32"/>
  <c r="M467" i="32"/>
  <c r="M466" i="32" s="1"/>
  <c r="M465" i="32" s="1"/>
  <c r="M481" i="32" s="1"/>
  <c r="L403" i="32"/>
  <c r="L457" i="32" s="1"/>
  <c r="L469" i="32"/>
  <c r="L466" i="32" s="1"/>
  <c r="L465" i="32" s="1"/>
  <c r="L481" i="32" s="1"/>
  <c r="K13" i="31"/>
  <c r="K14" i="31" s="1"/>
  <c r="L13" i="31"/>
  <c r="M13" i="31"/>
  <c r="M14" i="31" s="1"/>
  <c r="L14" i="31"/>
  <c r="K16" i="31"/>
  <c r="L16" i="31"/>
  <c r="M16" i="31"/>
  <c r="K17" i="31"/>
  <c r="L17" i="31"/>
  <c r="L19" i="31" s="1"/>
  <c r="M17" i="31"/>
  <c r="M19" i="31" s="1"/>
  <c r="K19" i="31"/>
  <c r="K21" i="31"/>
  <c r="L21" i="31"/>
  <c r="M21" i="31"/>
  <c r="K22" i="31"/>
  <c r="L22" i="31"/>
  <c r="L40" i="31" s="1"/>
  <c r="L39" i="31" s="1"/>
  <c r="L53" i="31" s="1"/>
  <c r="M22" i="31"/>
  <c r="M23" i="31" s="1"/>
  <c r="K23" i="31"/>
  <c r="K25" i="31"/>
  <c r="L25" i="31"/>
  <c r="M25" i="31"/>
  <c r="K26" i="31"/>
  <c r="K27" i="31" s="1"/>
  <c r="L26" i="31"/>
  <c r="L27" i="31" s="1"/>
  <c r="M26" i="31"/>
  <c r="M27" i="31"/>
  <c r="K29" i="31"/>
  <c r="L29" i="31"/>
  <c r="M29" i="31"/>
  <c r="K40" i="31"/>
  <c r="K39" i="31" s="1"/>
  <c r="K53" i="31" s="1"/>
  <c r="L458" i="32" l="1"/>
  <c r="L459" i="32"/>
  <c r="M30" i="31"/>
  <c r="M31" i="31" s="1"/>
  <c r="M32" i="31" s="1"/>
  <c r="K30" i="31"/>
  <c r="K31" i="31" s="1"/>
  <c r="K32" i="31" s="1"/>
  <c r="M40" i="31"/>
  <c r="M39" i="31" s="1"/>
  <c r="M53" i="31" s="1"/>
  <c r="L23" i="31"/>
  <c r="L30" i="31" s="1"/>
  <c r="L31" i="31" s="1"/>
  <c r="L32" i="31" s="1"/>
  <c r="K11" i="30"/>
  <c r="L11" i="30"/>
  <c r="L13" i="30" s="1"/>
  <c r="L25" i="30" s="1"/>
  <c r="L26" i="30" s="1"/>
  <c r="M11" i="30"/>
  <c r="K13" i="30"/>
  <c r="K25" i="30" s="1"/>
  <c r="K26" i="30" s="1"/>
  <c r="M13" i="30"/>
  <c r="K15" i="30"/>
  <c r="L15" i="30"/>
  <c r="M15" i="30"/>
  <c r="K16" i="30"/>
  <c r="K22" i="30" s="1"/>
  <c r="L16" i="30"/>
  <c r="M16" i="30"/>
  <c r="M57" i="30" s="1"/>
  <c r="M56" i="30" s="1"/>
  <c r="M70" i="30" s="1"/>
  <c r="L22" i="30"/>
  <c r="K24" i="30"/>
  <c r="L24" i="30"/>
  <c r="M24" i="30"/>
  <c r="K29" i="30"/>
  <c r="L29" i="30"/>
  <c r="L30" i="30" s="1"/>
  <c r="M29" i="30"/>
  <c r="K30" i="30"/>
  <c r="M30" i="30"/>
  <c r="K32" i="30"/>
  <c r="L32" i="30"/>
  <c r="M32" i="30"/>
  <c r="K33" i="30"/>
  <c r="K34" i="30" s="1"/>
  <c r="K41" i="30" s="1"/>
  <c r="L33" i="30"/>
  <c r="M33" i="30"/>
  <c r="M34" i="30" s="1"/>
  <c r="M41" i="30" s="1"/>
  <c r="L34" i="30"/>
  <c r="K36" i="30"/>
  <c r="L36" i="30"/>
  <c r="M36" i="30"/>
  <c r="K37" i="30"/>
  <c r="L37" i="30"/>
  <c r="L38" i="30" s="1"/>
  <c r="M37" i="30"/>
  <c r="K38" i="30"/>
  <c r="M38" i="30"/>
  <c r="K40" i="30"/>
  <c r="L40" i="30"/>
  <c r="M40" i="30"/>
  <c r="K43" i="30"/>
  <c r="L43" i="30"/>
  <c r="L46" i="30" s="1"/>
  <c r="L49" i="30" s="1"/>
  <c r="M43" i="30"/>
  <c r="K46" i="30"/>
  <c r="M46" i="30"/>
  <c r="M49" i="30" s="1"/>
  <c r="M50" i="30" s="1"/>
  <c r="K48" i="30"/>
  <c r="L48" i="30"/>
  <c r="M48" i="30"/>
  <c r="K49" i="30"/>
  <c r="K57" i="30"/>
  <c r="K56" i="30" s="1"/>
  <c r="K70" i="30" s="1"/>
  <c r="L50" i="30" l="1"/>
  <c r="L51" i="30" s="1"/>
  <c r="K50" i="30"/>
  <c r="K51" i="30" s="1"/>
  <c r="L41" i="30"/>
  <c r="M25" i="30"/>
  <c r="M26" i="30" s="1"/>
  <c r="M51" i="30" s="1"/>
  <c r="M22" i="30"/>
  <c r="L57" i="30"/>
  <c r="L56" i="30" s="1"/>
  <c r="L70" i="30" s="1"/>
  <c r="K11" i="29"/>
  <c r="L11" i="29"/>
  <c r="M11" i="29"/>
  <c r="K13" i="29"/>
  <c r="K26" i="29" s="1"/>
  <c r="L13" i="29"/>
  <c r="M13" i="29"/>
  <c r="K15" i="29"/>
  <c r="L15" i="29"/>
  <c r="M15" i="29"/>
  <c r="K16" i="29"/>
  <c r="L16" i="29"/>
  <c r="M16" i="29"/>
  <c r="M18" i="29" s="1"/>
  <c r="M26" i="29" s="1"/>
  <c r="K17" i="29"/>
  <c r="L17" i="29"/>
  <c r="M17" i="29"/>
  <c r="K18" i="29"/>
  <c r="L18" i="29"/>
  <c r="K21" i="29"/>
  <c r="L21" i="29"/>
  <c r="M21" i="29"/>
  <c r="K22" i="29"/>
  <c r="K23" i="29" s="1"/>
  <c r="L22" i="29"/>
  <c r="M22" i="29"/>
  <c r="M23" i="29" s="1"/>
  <c r="L23" i="29"/>
  <c r="K25" i="29"/>
  <c r="L25" i="29"/>
  <c r="M25" i="29"/>
  <c r="L26" i="29"/>
  <c r="K28" i="29"/>
  <c r="L28" i="29"/>
  <c r="M28" i="29"/>
  <c r="M30" i="29" s="1"/>
  <c r="M74" i="29" s="1"/>
  <c r="M75" i="29" s="1"/>
  <c r="M77" i="29" s="1"/>
  <c r="K29" i="29"/>
  <c r="L29" i="29"/>
  <c r="M29" i="29"/>
  <c r="K30" i="29"/>
  <c r="L30" i="29"/>
  <c r="K33" i="29"/>
  <c r="L33" i="29"/>
  <c r="M33" i="29"/>
  <c r="K34" i="29"/>
  <c r="L34" i="29"/>
  <c r="M34" i="29"/>
  <c r="M35" i="29" s="1"/>
  <c r="K35" i="29"/>
  <c r="L35" i="29"/>
  <c r="K37" i="29"/>
  <c r="L37" i="29"/>
  <c r="M37" i="29"/>
  <c r="K38" i="29"/>
  <c r="L38" i="29"/>
  <c r="L40" i="29" s="1"/>
  <c r="M38" i="29"/>
  <c r="K39" i="29"/>
  <c r="L39" i="29"/>
  <c r="M39" i="29"/>
  <c r="M40" i="29" s="1"/>
  <c r="K40" i="29"/>
  <c r="K43" i="29"/>
  <c r="L43" i="29"/>
  <c r="M43" i="29"/>
  <c r="K44" i="29"/>
  <c r="L44" i="29"/>
  <c r="L46" i="29" s="1"/>
  <c r="M44" i="29"/>
  <c r="K45" i="29"/>
  <c r="L45" i="29"/>
  <c r="M45" i="29"/>
  <c r="M46" i="29" s="1"/>
  <c r="K46" i="29"/>
  <c r="K49" i="29"/>
  <c r="L49" i="29"/>
  <c r="M49" i="29"/>
  <c r="K50" i="29"/>
  <c r="L50" i="29"/>
  <c r="L51" i="29" s="1"/>
  <c r="M50" i="29"/>
  <c r="K51" i="29"/>
  <c r="M51" i="29"/>
  <c r="K53" i="29"/>
  <c r="L53" i="29"/>
  <c r="M53" i="29"/>
  <c r="K54" i="29"/>
  <c r="K56" i="29" s="1"/>
  <c r="L54" i="29"/>
  <c r="M54" i="29"/>
  <c r="K55" i="29"/>
  <c r="L55" i="29"/>
  <c r="L100" i="29" s="1"/>
  <c r="M55" i="29"/>
  <c r="M56" i="29"/>
  <c r="K59" i="29"/>
  <c r="L59" i="29"/>
  <c r="M59" i="29"/>
  <c r="K60" i="29"/>
  <c r="K61" i="29" s="1"/>
  <c r="L60" i="29"/>
  <c r="M60" i="29"/>
  <c r="L61" i="29"/>
  <c r="M61" i="29"/>
  <c r="K63" i="29"/>
  <c r="L63" i="29"/>
  <c r="M63" i="29"/>
  <c r="K64" i="29"/>
  <c r="L64" i="29"/>
  <c r="M64" i="29"/>
  <c r="K65" i="29"/>
  <c r="L65" i="29"/>
  <c r="M65" i="29"/>
  <c r="K67" i="29"/>
  <c r="L67" i="29"/>
  <c r="M67" i="29"/>
  <c r="K68" i="29"/>
  <c r="L68" i="29"/>
  <c r="M68" i="29"/>
  <c r="M70" i="29" s="1"/>
  <c r="K69" i="29"/>
  <c r="L69" i="29"/>
  <c r="M69" i="29"/>
  <c r="K70" i="29"/>
  <c r="L70" i="29"/>
  <c r="K73" i="29"/>
  <c r="L73" i="29"/>
  <c r="M73" i="29"/>
  <c r="L90" i="29"/>
  <c r="M90" i="29"/>
  <c r="M91" i="29"/>
  <c r="K100" i="29"/>
  <c r="K74" i="29" l="1"/>
  <c r="K75" i="29" s="1"/>
  <c r="K77" i="29" s="1"/>
  <c r="K76" i="29" s="1"/>
  <c r="M100" i="29"/>
  <c r="M89" i="29" s="1"/>
  <c r="M103" i="29" s="1"/>
  <c r="L91" i="29"/>
  <c r="L89" i="29" s="1"/>
  <c r="L103" i="29" s="1"/>
  <c r="K90" i="29"/>
  <c r="L56" i="29"/>
  <c r="L74" i="29" s="1"/>
  <c r="L75" i="29" s="1"/>
  <c r="L77" i="29" s="1"/>
  <c r="K91" i="29"/>
  <c r="K12" i="28"/>
  <c r="L12" i="28"/>
  <c r="L13" i="28" s="1"/>
  <c r="L16" i="28" s="1"/>
  <c r="L35" i="28" s="1"/>
  <c r="M12" i="28"/>
  <c r="K13" i="28"/>
  <c r="K16" i="28" s="1"/>
  <c r="K35" i="28" s="1"/>
  <c r="M13" i="28"/>
  <c r="K15" i="28"/>
  <c r="L15" i="28"/>
  <c r="M15" i="28"/>
  <c r="M16" i="28"/>
  <c r="K22" i="28"/>
  <c r="L22" i="28"/>
  <c r="M22" i="28"/>
  <c r="K24" i="28"/>
  <c r="L24" i="28"/>
  <c r="M24" i="28"/>
  <c r="K25" i="28"/>
  <c r="L25" i="28"/>
  <c r="M25" i="28"/>
  <c r="K31" i="28"/>
  <c r="L31" i="28"/>
  <c r="M31" i="28"/>
  <c r="M34" i="28" s="1"/>
  <c r="K33" i="28"/>
  <c r="L33" i="28"/>
  <c r="M33" i="28"/>
  <c r="K34" i="28"/>
  <c r="L34" i="28"/>
  <c r="K42" i="28"/>
  <c r="K43" i="28" s="1"/>
  <c r="K50" i="28" s="1"/>
  <c r="L42" i="28"/>
  <c r="M42" i="28"/>
  <c r="M43" i="28" s="1"/>
  <c r="M50" i="28" s="1"/>
  <c r="L43" i="28"/>
  <c r="K45" i="28"/>
  <c r="L45" i="28"/>
  <c r="M45" i="28"/>
  <c r="K47" i="28"/>
  <c r="L47" i="28"/>
  <c r="L50" i="28" s="1"/>
  <c r="M47" i="28"/>
  <c r="K49" i="28"/>
  <c r="L49" i="28"/>
  <c r="M49" i="28"/>
  <c r="K56" i="28"/>
  <c r="L56" i="28"/>
  <c r="M56" i="28"/>
  <c r="K58" i="28"/>
  <c r="L58" i="28"/>
  <c r="M58" i="28"/>
  <c r="K61" i="28"/>
  <c r="L61" i="28"/>
  <c r="M61" i="28"/>
  <c r="K63" i="28"/>
  <c r="L63" i="28"/>
  <c r="M63" i="28"/>
  <c r="K67" i="28"/>
  <c r="K76" i="28" s="1"/>
  <c r="L67" i="28"/>
  <c r="M67" i="28"/>
  <c r="K69" i="28"/>
  <c r="L69" i="28"/>
  <c r="M69" i="28"/>
  <c r="K70" i="28"/>
  <c r="L70" i="28"/>
  <c r="M70" i="28"/>
  <c r="M72" i="28" s="1"/>
  <c r="M76" i="28" s="1"/>
  <c r="K71" i="28"/>
  <c r="L71" i="28"/>
  <c r="L72" i="28" s="1"/>
  <c r="L76" i="28" s="1"/>
  <c r="M71" i="28"/>
  <c r="K72" i="28"/>
  <c r="K75" i="28"/>
  <c r="L75" i="28"/>
  <c r="M75" i="28"/>
  <c r="K80" i="28"/>
  <c r="L80" i="28"/>
  <c r="L84" i="28" s="1"/>
  <c r="L94" i="28" s="1"/>
  <c r="M80" i="28"/>
  <c r="K84" i="28"/>
  <c r="M84" i="28"/>
  <c r="M94" i="28" s="1"/>
  <c r="K86" i="28"/>
  <c r="L86" i="28"/>
  <c r="M86" i="28"/>
  <c r="K88" i="28"/>
  <c r="K91" i="28" s="1"/>
  <c r="L88" i="28"/>
  <c r="M88" i="28"/>
  <c r="M91" i="28" s="1"/>
  <c r="L91" i="28"/>
  <c r="K93" i="28"/>
  <c r="L93" i="28"/>
  <c r="M93" i="28"/>
  <c r="K98" i="28"/>
  <c r="L98" i="28"/>
  <c r="M98" i="28"/>
  <c r="M102" i="28" s="1"/>
  <c r="M111" i="28" s="1"/>
  <c r="K99" i="28"/>
  <c r="L99" i="28"/>
  <c r="L102" i="28" s="1"/>
  <c r="L111" i="28" s="1"/>
  <c r="M99" i="28"/>
  <c r="K102" i="28"/>
  <c r="K105" i="28"/>
  <c r="L105" i="28"/>
  <c r="M105" i="28"/>
  <c r="K106" i="28"/>
  <c r="K108" i="28" s="1"/>
  <c r="L106" i="28"/>
  <c r="M106" i="28"/>
  <c r="M108" i="28" s="1"/>
  <c r="L108" i="28"/>
  <c r="K110" i="28"/>
  <c r="L110" i="28"/>
  <c r="M110" i="28"/>
  <c r="K114" i="28"/>
  <c r="K116" i="28" s="1"/>
  <c r="K119" i="28" s="1"/>
  <c r="L114" i="28"/>
  <c r="M114" i="28"/>
  <c r="M116" i="28" s="1"/>
  <c r="M119" i="28" s="1"/>
  <c r="L116" i="28"/>
  <c r="K118" i="28"/>
  <c r="L118" i="28"/>
  <c r="M118" i="28"/>
  <c r="L119" i="28"/>
  <c r="K89" i="29" l="1"/>
  <c r="K103" i="29" s="1"/>
  <c r="K111" i="28"/>
  <c r="M120" i="28"/>
  <c r="M35" i="28"/>
  <c r="K94" i="28"/>
  <c r="K120" i="28" s="1"/>
  <c r="K121" i="28" s="1"/>
  <c r="K141" i="28" s="1"/>
  <c r="K140" i="28" s="1"/>
  <c r="K154" i="28" s="1"/>
  <c r="L120" i="28"/>
  <c r="L121" i="28" s="1"/>
  <c r="L141" i="28" s="1"/>
  <c r="L140" i="28" s="1"/>
  <c r="L154" i="28" s="1"/>
  <c r="K11" i="27"/>
  <c r="K14" i="27" s="1"/>
  <c r="L11" i="27"/>
  <c r="M11" i="27"/>
  <c r="K12" i="27"/>
  <c r="K119" i="27" s="1"/>
  <c r="L12" i="27"/>
  <c r="L14" i="27" s="1"/>
  <c r="M12" i="27"/>
  <c r="K13" i="27"/>
  <c r="L13" i="27"/>
  <c r="M13" i="27"/>
  <c r="M109" i="27" s="1"/>
  <c r="M127" i="27" s="1"/>
  <c r="K18" i="27"/>
  <c r="L18" i="27"/>
  <c r="M18" i="27"/>
  <c r="K22" i="27"/>
  <c r="L22" i="27"/>
  <c r="M22" i="27"/>
  <c r="K26" i="27"/>
  <c r="L26" i="27"/>
  <c r="M26" i="27"/>
  <c r="K30" i="27"/>
  <c r="L30" i="27"/>
  <c r="M30" i="27"/>
  <c r="K34" i="27"/>
  <c r="L34" i="27"/>
  <c r="M34" i="27"/>
  <c r="K38" i="27"/>
  <c r="L38" i="27"/>
  <c r="M38" i="27"/>
  <c r="K42" i="27"/>
  <c r="L42" i="27"/>
  <c r="M42" i="27"/>
  <c r="K43" i="27"/>
  <c r="L43" i="27"/>
  <c r="M43" i="27"/>
  <c r="K44" i="27"/>
  <c r="K46" i="27" s="1"/>
  <c r="L44" i="27"/>
  <c r="M44" i="27"/>
  <c r="K45" i="27"/>
  <c r="L45" i="27"/>
  <c r="L46" i="27" s="1"/>
  <c r="M45" i="27"/>
  <c r="M46" i="27"/>
  <c r="K50" i="27"/>
  <c r="L50" i="27"/>
  <c r="M50" i="27"/>
  <c r="K54" i="27"/>
  <c r="L54" i="27"/>
  <c r="M54" i="27"/>
  <c r="K58" i="27"/>
  <c r="L58" i="27"/>
  <c r="M58" i="27"/>
  <c r="K59" i="27"/>
  <c r="L59" i="27"/>
  <c r="M59" i="27"/>
  <c r="M62" i="27" s="1"/>
  <c r="K60" i="27"/>
  <c r="L60" i="27"/>
  <c r="M60" i="27"/>
  <c r="K61" i="27"/>
  <c r="K62" i="27" s="1"/>
  <c r="L61" i="27"/>
  <c r="M61" i="27"/>
  <c r="L62" i="27"/>
  <c r="K66" i="27"/>
  <c r="L66" i="27"/>
  <c r="M66" i="27"/>
  <c r="K70" i="27"/>
  <c r="L70" i="27"/>
  <c r="M70" i="27"/>
  <c r="K74" i="27"/>
  <c r="L74" i="27"/>
  <c r="M74" i="27"/>
  <c r="K79" i="27"/>
  <c r="L79" i="27"/>
  <c r="M79" i="27"/>
  <c r="M82" i="27" s="1"/>
  <c r="M107" i="27" s="1"/>
  <c r="K80" i="27"/>
  <c r="L80" i="27"/>
  <c r="M80" i="27"/>
  <c r="K81" i="27"/>
  <c r="K82" i="27" s="1"/>
  <c r="K107" i="27" s="1"/>
  <c r="L81" i="27"/>
  <c r="M81" i="27"/>
  <c r="L82" i="27"/>
  <c r="L107" i="27" s="1"/>
  <c r="K86" i="27"/>
  <c r="L86" i="27"/>
  <c r="M86" i="27"/>
  <c r="K90" i="27"/>
  <c r="L90" i="27"/>
  <c r="M90" i="27"/>
  <c r="K94" i="27"/>
  <c r="L94" i="27"/>
  <c r="M94" i="27"/>
  <c r="K95" i="27"/>
  <c r="L95" i="27"/>
  <c r="L98" i="27" s="1"/>
  <c r="M95" i="27"/>
  <c r="K96" i="27"/>
  <c r="L96" i="27"/>
  <c r="M96" i="27"/>
  <c r="M98" i="27" s="1"/>
  <c r="K97" i="27"/>
  <c r="L97" i="27"/>
  <c r="M97" i="27"/>
  <c r="K98" i="27"/>
  <c r="K102" i="27"/>
  <c r="L102" i="27"/>
  <c r="M102" i="27"/>
  <c r="K106" i="27"/>
  <c r="L106" i="27"/>
  <c r="M106" i="27"/>
  <c r="L109" i="27"/>
  <c r="L127" i="27" s="1"/>
  <c r="M110" i="27"/>
  <c r="M117" i="27" s="1"/>
  <c r="M116" i="27" s="1"/>
  <c r="M130" i="27" s="1"/>
  <c r="M119" i="27"/>
  <c r="M121" i="28" l="1"/>
  <c r="M141" i="28" s="1"/>
  <c r="M140" i="28" s="1"/>
  <c r="M154" i="28" s="1"/>
  <c r="M108" i="27"/>
  <c r="M111" i="27" s="1"/>
  <c r="L75" i="27"/>
  <c r="L108" i="27" s="1"/>
  <c r="L111" i="27" s="1"/>
  <c r="K75" i="27"/>
  <c r="K108" i="27" s="1"/>
  <c r="K111" i="27" s="1"/>
  <c r="L119" i="27"/>
  <c r="L110" i="27"/>
  <c r="L117" i="27" s="1"/>
  <c r="L116" i="27" s="1"/>
  <c r="L130" i="27" s="1"/>
  <c r="K109" i="27"/>
  <c r="K127" i="27" s="1"/>
  <c r="M14" i="27"/>
  <c r="M75" i="27" s="1"/>
  <c r="K110" i="27"/>
  <c r="K117" i="27" s="1"/>
  <c r="K15" i="26"/>
  <c r="L15" i="26"/>
  <c r="M15" i="26"/>
  <c r="K17" i="26"/>
  <c r="L17" i="26"/>
  <c r="M17" i="26"/>
  <c r="K18" i="26"/>
  <c r="K21" i="26" s="1"/>
  <c r="L18" i="26"/>
  <c r="L122" i="26" s="1"/>
  <c r="L121" i="26" s="1"/>
  <c r="L135" i="26" s="1"/>
  <c r="M18" i="26"/>
  <c r="M122" i="26" s="1"/>
  <c r="M121" i="26" s="1"/>
  <c r="M135" i="26" s="1"/>
  <c r="K27" i="26"/>
  <c r="K30" i="26" s="1"/>
  <c r="L27" i="26"/>
  <c r="M27" i="26"/>
  <c r="M30" i="26" s="1"/>
  <c r="L30" i="26"/>
  <c r="K44" i="26"/>
  <c r="K48" i="26" s="1"/>
  <c r="L44" i="26"/>
  <c r="M44" i="26"/>
  <c r="M48" i="26" s="1"/>
  <c r="L48" i="26"/>
  <c r="L55" i="26"/>
  <c r="L56" i="26" s="1"/>
  <c r="L91" i="26" s="1"/>
  <c r="M55" i="26"/>
  <c r="M56" i="26" s="1"/>
  <c r="K56" i="26"/>
  <c r="K58" i="26"/>
  <c r="L58" i="26"/>
  <c r="M58" i="26"/>
  <c r="L59" i="26"/>
  <c r="L60" i="26" s="1"/>
  <c r="M59" i="26"/>
  <c r="M60" i="26" s="1"/>
  <c r="K60" i="26"/>
  <c r="K62" i="26"/>
  <c r="L62" i="26"/>
  <c r="M62" i="26"/>
  <c r="K63" i="26"/>
  <c r="L63" i="26"/>
  <c r="L66" i="26" s="1"/>
  <c r="M63" i="26"/>
  <c r="M66" i="26" s="1"/>
  <c r="K64" i="26"/>
  <c r="L64" i="26"/>
  <c r="M64" i="26"/>
  <c r="M132" i="26" s="1"/>
  <c r="K66" i="26"/>
  <c r="K96" i="26"/>
  <c r="L96" i="26"/>
  <c r="L98" i="26" s="1"/>
  <c r="M96" i="26"/>
  <c r="M98" i="26" s="1"/>
  <c r="K98" i="26"/>
  <c r="K100" i="26"/>
  <c r="L100" i="26"/>
  <c r="M100" i="26"/>
  <c r="K101" i="26"/>
  <c r="K103" i="26" s="1"/>
  <c r="L101" i="26"/>
  <c r="L103" i="26" s="1"/>
  <c r="M101" i="26"/>
  <c r="M103" i="26" s="1"/>
  <c r="K105" i="26"/>
  <c r="L105" i="26"/>
  <c r="M105" i="26"/>
  <c r="K110" i="26"/>
  <c r="L110" i="26"/>
  <c r="M110" i="26"/>
  <c r="K112" i="26"/>
  <c r="L112" i="26"/>
  <c r="M112" i="26"/>
  <c r="K122" i="26"/>
  <c r="K121" i="26" s="1"/>
  <c r="K135" i="26" s="1"/>
  <c r="K132" i="26"/>
  <c r="L132" i="26"/>
  <c r="K116" i="27" l="1"/>
  <c r="K130" i="27" s="1"/>
  <c r="K113" i="26"/>
  <c r="M91" i="26"/>
  <c r="M92" i="26"/>
  <c r="L113" i="26"/>
  <c r="L114" i="26" s="1"/>
  <c r="K91" i="26"/>
  <c r="K92" i="26"/>
  <c r="L92" i="26"/>
  <c r="K35" i="26"/>
  <c r="K114" i="26"/>
  <c r="K116" i="26" s="1"/>
  <c r="K115" i="26" s="1"/>
  <c r="M113" i="26"/>
  <c r="M114" i="26"/>
  <c r="K34" i="26"/>
  <c r="L21" i="26"/>
  <c r="M21" i="26"/>
  <c r="K13" i="25"/>
  <c r="L13" i="25"/>
  <c r="M13" i="25"/>
  <c r="K14" i="25"/>
  <c r="L14" i="25"/>
  <c r="M14" i="25"/>
  <c r="K15" i="25"/>
  <c r="L15" i="25"/>
  <c r="L18" i="25" s="1"/>
  <c r="M15" i="25"/>
  <c r="K16" i="25"/>
  <c r="L16" i="25"/>
  <c r="M16" i="25"/>
  <c r="M18" i="25" s="1"/>
  <c r="K17" i="25"/>
  <c r="L17" i="25"/>
  <c r="M17" i="25"/>
  <c r="K18" i="25"/>
  <c r="K24" i="25"/>
  <c r="L24" i="25"/>
  <c r="M24" i="25"/>
  <c r="K30" i="25"/>
  <c r="L30" i="25"/>
  <c r="M30" i="25"/>
  <c r="K36" i="25"/>
  <c r="L36" i="25"/>
  <c r="M36" i="25"/>
  <c r="K42" i="25"/>
  <c r="L42" i="25"/>
  <c r="M42" i="25"/>
  <c r="K43" i="25"/>
  <c r="L43" i="25"/>
  <c r="L526" i="25" s="1"/>
  <c r="M43" i="25"/>
  <c r="K44" i="25"/>
  <c r="L44" i="25"/>
  <c r="M44" i="25"/>
  <c r="M536" i="25" s="1"/>
  <c r="K45" i="25"/>
  <c r="L45" i="25"/>
  <c r="M45" i="25"/>
  <c r="K46" i="25"/>
  <c r="K535" i="25" s="1"/>
  <c r="L46" i="25"/>
  <c r="M46" i="25"/>
  <c r="K47" i="25"/>
  <c r="L47" i="25"/>
  <c r="M47" i="25"/>
  <c r="K54" i="25"/>
  <c r="L54" i="25"/>
  <c r="M54" i="25"/>
  <c r="K60" i="25"/>
  <c r="L60" i="25"/>
  <c r="M60" i="25"/>
  <c r="K68" i="25"/>
  <c r="L68" i="25"/>
  <c r="M68" i="25"/>
  <c r="K69" i="25"/>
  <c r="L69" i="25"/>
  <c r="M69" i="25"/>
  <c r="K70" i="25"/>
  <c r="L70" i="25"/>
  <c r="L73" i="25" s="1"/>
  <c r="L116" i="25" s="1"/>
  <c r="L117" i="25" s="1"/>
  <c r="M70" i="25"/>
  <c r="K71" i="25"/>
  <c r="L71" i="25"/>
  <c r="M71" i="25"/>
  <c r="M73" i="25" s="1"/>
  <c r="K72" i="25"/>
  <c r="L72" i="25"/>
  <c r="M72" i="25"/>
  <c r="K73" i="25"/>
  <c r="K79" i="25"/>
  <c r="L79" i="25"/>
  <c r="M79" i="25"/>
  <c r="K85" i="25"/>
  <c r="L85" i="25"/>
  <c r="M85" i="25"/>
  <c r="K91" i="25"/>
  <c r="L91" i="25"/>
  <c r="M91" i="25"/>
  <c r="K92" i="25"/>
  <c r="K97" i="25" s="1"/>
  <c r="L92" i="25"/>
  <c r="M92" i="25"/>
  <c r="K93" i="25"/>
  <c r="L93" i="25"/>
  <c r="L536" i="25" s="1"/>
  <c r="M93" i="25"/>
  <c r="K94" i="25"/>
  <c r="L94" i="25"/>
  <c r="M94" i="25"/>
  <c r="M97" i="25" s="1"/>
  <c r="K95" i="25"/>
  <c r="L95" i="25"/>
  <c r="M95" i="25"/>
  <c r="K96" i="25"/>
  <c r="K528" i="25" s="1"/>
  <c r="L96" i="25"/>
  <c r="M96" i="25"/>
  <c r="L97" i="25"/>
  <c r="K103" i="25"/>
  <c r="L103" i="25"/>
  <c r="M103" i="25"/>
  <c r="K109" i="25"/>
  <c r="L109" i="25"/>
  <c r="M109" i="25"/>
  <c r="K115" i="25"/>
  <c r="L115" i="25"/>
  <c r="M115" i="25"/>
  <c r="K122" i="25"/>
  <c r="L122" i="25"/>
  <c r="M122" i="25"/>
  <c r="K123" i="25"/>
  <c r="L123" i="25"/>
  <c r="M123" i="25"/>
  <c r="K124" i="25"/>
  <c r="L124" i="25"/>
  <c r="L127" i="25" s="1"/>
  <c r="L152" i="25" s="1"/>
  <c r="M124" i="25"/>
  <c r="K125" i="25"/>
  <c r="L125" i="25"/>
  <c r="M125" i="25"/>
  <c r="M127" i="25" s="1"/>
  <c r="M152" i="25" s="1"/>
  <c r="K126" i="25"/>
  <c r="L126" i="25"/>
  <c r="M126" i="25"/>
  <c r="K127" i="25"/>
  <c r="K152" i="25" s="1"/>
  <c r="K133" i="25"/>
  <c r="L133" i="25"/>
  <c r="M133" i="25"/>
  <c r="K139" i="25"/>
  <c r="L139" i="25"/>
  <c r="M139" i="25"/>
  <c r="K140" i="25"/>
  <c r="L140" i="25"/>
  <c r="M140" i="25"/>
  <c r="K141" i="25"/>
  <c r="L141" i="25"/>
  <c r="M141" i="25"/>
  <c r="K142" i="25"/>
  <c r="L142" i="25"/>
  <c r="L145" i="25" s="1"/>
  <c r="M142" i="25"/>
  <c r="K143" i="25"/>
  <c r="L143" i="25"/>
  <c r="M143" i="25"/>
  <c r="M145" i="25" s="1"/>
  <c r="K144" i="25"/>
  <c r="L144" i="25"/>
  <c r="M144" i="25"/>
  <c r="K145" i="25"/>
  <c r="K151" i="25"/>
  <c r="L151" i="25"/>
  <c r="M151" i="25"/>
  <c r="K155" i="25"/>
  <c r="L155" i="25"/>
  <c r="M155" i="25"/>
  <c r="K156" i="25"/>
  <c r="L156" i="25"/>
  <c r="M156" i="25"/>
  <c r="K157" i="25"/>
  <c r="L157" i="25"/>
  <c r="L160" i="25" s="1"/>
  <c r="L167" i="25" s="1"/>
  <c r="L168" i="25" s="1"/>
  <c r="M157" i="25"/>
  <c r="K158" i="25"/>
  <c r="L158" i="25"/>
  <c r="M158" i="25"/>
  <c r="M160" i="25" s="1"/>
  <c r="M167" i="25" s="1"/>
  <c r="M168" i="25" s="1"/>
  <c r="K159" i="25"/>
  <c r="L159" i="25"/>
  <c r="M159" i="25"/>
  <c r="K160" i="25"/>
  <c r="K167" i="25" s="1"/>
  <c r="K168" i="25" s="1"/>
  <c r="K166" i="25"/>
  <c r="L166" i="25"/>
  <c r="M166" i="25"/>
  <c r="K173" i="25"/>
  <c r="K178" i="25" s="1"/>
  <c r="K245" i="25" s="1"/>
  <c r="K246" i="25" s="1"/>
  <c r="L173" i="25"/>
  <c r="M173" i="25"/>
  <c r="K174" i="25"/>
  <c r="L174" i="25"/>
  <c r="M174" i="25"/>
  <c r="K175" i="25"/>
  <c r="L175" i="25"/>
  <c r="M175" i="25"/>
  <c r="M178" i="25" s="1"/>
  <c r="M245" i="25" s="1"/>
  <c r="M246" i="25" s="1"/>
  <c r="K176" i="25"/>
  <c r="L176" i="25"/>
  <c r="M176" i="25"/>
  <c r="K177" i="25"/>
  <c r="L177" i="25"/>
  <c r="M177" i="25"/>
  <c r="L178" i="25"/>
  <c r="K184" i="25"/>
  <c r="L184" i="25"/>
  <c r="M184" i="25"/>
  <c r="K190" i="25"/>
  <c r="L190" i="25"/>
  <c r="M190" i="25"/>
  <c r="K196" i="25"/>
  <c r="L196" i="25"/>
  <c r="M196" i="25"/>
  <c r="K202" i="25"/>
  <c r="L202" i="25"/>
  <c r="M202" i="25"/>
  <c r="K208" i="25"/>
  <c r="L208" i="25"/>
  <c r="M208" i="25"/>
  <c r="K214" i="25"/>
  <c r="L214" i="25"/>
  <c r="M214" i="25"/>
  <c r="K220" i="25"/>
  <c r="L220" i="25"/>
  <c r="M220" i="25"/>
  <c r="K226" i="25"/>
  <c r="L226" i="25"/>
  <c r="M226" i="25"/>
  <c r="K232" i="25"/>
  <c r="L232" i="25"/>
  <c r="M232" i="25"/>
  <c r="K238" i="25"/>
  <c r="L238" i="25"/>
  <c r="M238" i="25"/>
  <c r="K244" i="25"/>
  <c r="L244" i="25"/>
  <c r="M244" i="25"/>
  <c r="L245" i="25"/>
  <c r="L246" i="25" s="1"/>
  <c r="K251" i="25"/>
  <c r="L251" i="25"/>
  <c r="M251" i="25"/>
  <c r="K252" i="25"/>
  <c r="L252" i="25"/>
  <c r="M252" i="25"/>
  <c r="K253" i="25"/>
  <c r="L253" i="25"/>
  <c r="L256" i="25" s="1"/>
  <c r="L263" i="25" s="1"/>
  <c r="M253" i="25"/>
  <c r="K254" i="25"/>
  <c r="L254" i="25"/>
  <c r="M254" i="25"/>
  <c r="M256" i="25" s="1"/>
  <c r="M263" i="25" s="1"/>
  <c r="K255" i="25"/>
  <c r="L255" i="25"/>
  <c r="M255" i="25"/>
  <c r="K256" i="25"/>
  <c r="K263" i="25" s="1"/>
  <c r="K262" i="25"/>
  <c r="L262" i="25"/>
  <c r="M262" i="25"/>
  <c r="K266" i="25"/>
  <c r="L266" i="25"/>
  <c r="M266" i="25"/>
  <c r="K267" i="25"/>
  <c r="L267" i="25"/>
  <c r="M267" i="25"/>
  <c r="K268" i="25"/>
  <c r="L268" i="25"/>
  <c r="L271" i="25" s="1"/>
  <c r="L278" i="25" s="1"/>
  <c r="M268" i="25"/>
  <c r="K269" i="25"/>
  <c r="L269" i="25"/>
  <c r="M269" i="25"/>
  <c r="M271" i="25" s="1"/>
  <c r="M278" i="25" s="1"/>
  <c r="K270" i="25"/>
  <c r="L270" i="25"/>
  <c r="M270" i="25"/>
  <c r="K271" i="25"/>
  <c r="K278" i="25" s="1"/>
  <c r="K277" i="25"/>
  <c r="L277" i="25"/>
  <c r="M277" i="25"/>
  <c r="K281" i="25"/>
  <c r="L281" i="25"/>
  <c r="M281" i="25"/>
  <c r="K282" i="25"/>
  <c r="L282" i="25"/>
  <c r="M282" i="25"/>
  <c r="K283" i="25"/>
  <c r="L283" i="25"/>
  <c r="L286" i="25" s="1"/>
  <c r="L293" i="25" s="1"/>
  <c r="M283" i="25"/>
  <c r="K284" i="25"/>
  <c r="L284" i="25"/>
  <c r="M284" i="25"/>
  <c r="M286" i="25" s="1"/>
  <c r="M293" i="25" s="1"/>
  <c r="K285" i="25"/>
  <c r="L285" i="25"/>
  <c r="M285" i="25"/>
  <c r="K286" i="25"/>
  <c r="K293" i="25" s="1"/>
  <c r="K292" i="25"/>
  <c r="L292" i="25"/>
  <c r="M292" i="25"/>
  <c r="K299" i="25"/>
  <c r="K305" i="25" s="1"/>
  <c r="K313" i="25" s="1"/>
  <c r="K404" i="25" s="1"/>
  <c r="L299" i="25"/>
  <c r="M299" i="25"/>
  <c r="K300" i="25"/>
  <c r="L300" i="25"/>
  <c r="L305" i="25" s="1"/>
  <c r="L313" i="25" s="1"/>
  <c r="L404" i="25" s="1"/>
  <c r="M300" i="25"/>
  <c r="K301" i="25"/>
  <c r="L301" i="25"/>
  <c r="M301" i="25"/>
  <c r="K302" i="25"/>
  <c r="L302" i="25"/>
  <c r="M302" i="25"/>
  <c r="K303" i="25"/>
  <c r="L303" i="25"/>
  <c r="M303" i="25"/>
  <c r="K304" i="25"/>
  <c r="L304" i="25"/>
  <c r="M304" i="25"/>
  <c r="M305" i="25"/>
  <c r="M313" i="25" s="1"/>
  <c r="K312" i="25"/>
  <c r="L312" i="25"/>
  <c r="M312" i="25"/>
  <c r="K316" i="25"/>
  <c r="L316" i="25"/>
  <c r="L321" i="25" s="1"/>
  <c r="L328" i="25" s="1"/>
  <c r="M316" i="25"/>
  <c r="K317" i="25"/>
  <c r="L317" i="25"/>
  <c r="M317" i="25"/>
  <c r="K318" i="25"/>
  <c r="L318" i="25"/>
  <c r="M318" i="25"/>
  <c r="K319" i="25"/>
  <c r="K321" i="25" s="1"/>
  <c r="K328" i="25" s="1"/>
  <c r="L319" i="25"/>
  <c r="M319" i="25"/>
  <c r="K320" i="25"/>
  <c r="L320" i="25"/>
  <c r="M320" i="25"/>
  <c r="M321" i="25"/>
  <c r="M328" i="25" s="1"/>
  <c r="K327" i="25"/>
  <c r="L327" i="25"/>
  <c r="M327" i="25"/>
  <c r="K331" i="25"/>
  <c r="L331" i="25"/>
  <c r="L336" i="25" s="1"/>
  <c r="L403" i="25" s="1"/>
  <c r="M331" i="25"/>
  <c r="K332" i="25"/>
  <c r="L332" i="25"/>
  <c r="M332" i="25"/>
  <c r="K333" i="25"/>
  <c r="L333" i="25"/>
  <c r="M333" i="25"/>
  <c r="K334" i="25"/>
  <c r="K336" i="25" s="1"/>
  <c r="K403" i="25" s="1"/>
  <c r="L334" i="25"/>
  <c r="M334" i="25"/>
  <c r="K335" i="25"/>
  <c r="L335" i="25"/>
  <c r="M335" i="25"/>
  <c r="M336" i="25"/>
  <c r="K342" i="25"/>
  <c r="L342" i="25"/>
  <c r="M342" i="25"/>
  <c r="K348" i="25"/>
  <c r="L348" i="25"/>
  <c r="M348" i="25"/>
  <c r="K354" i="25"/>
  <c r="L354" i="25"/>
  <c r="M354" i="25"/>
  <c r="K360" i="25"/>
  <c r="L360" i="25"/>
  <c r="M360" i="25"/>
  <c r="K366" i="25"/>
  <c r="L366" i="25"/>
  <c r="M366" i="25"/>
  <c r="K372" i="25"/>
  <c r="L372" i="25"/>
  <c r="M372" i="25"/>
  <c r="K378" i="25"/>
  <c r="L378" i="25"/>
  <c r="M378" i="25"/>
  <c r="K384" i="25"/>
  <c r="L384" i="25"/>
  <c r="M384" i="25"/>
  <c r="K390" i="25"/>
  <c r="L390" i="25"/>
  <c r="M390" i="25"/>
  <c r="K396" i="25"/>
  <c r="L396" i="25"/>
  <c r="M396" i="25"/>
  <c r="K402" i="25"/>
  <c r="L402" i="25"/>
  <c r="M402" i="25"/>
  <c r="M403" i="25"/>
  <c r="K409" i="25"/>
  <c r="K414" i="25" s="1"/>
  <c r="K433" i="25" s="1"/>
  <c r="K434" i="25" s="1"/>
  <c r="L409" i="25"/>
  <c r="M409" i="25"/>
  <c r="K410" i="25"/>
  <c r="L410" i="25"/>
  <c r="M410" i="25"/>
  <c r="K411" i="25"/>
  <c r="L411" i="25"/>
  <c r="M411" i="25"/>
  <c r="M414" i="25" s="1"/>
  <c r="K412" i="25"/>
  <c r="L412" i="25"/>
  <c r="M412" i="25"/>
  <c r="K413" i="25"/>
  <c r="L413" i="25"/>
  <c r="M413" i="25"/>
  <c r="L414" i="25"/>
  <c r="K420" i="25"/>
  <c r="L420" i="25"/>
  <c r="M420" i="25"/>
  <c r="K421" i="25"/>
  <c r="L421" i="25"/>
  <c r="M421" i="25"/>
  <c r="K422" i="25"/>
  <c r="L422" i="25"/>
  <c r="M422" i="25"/>
  <c r="K423" i="25"/>
  <c r="L423" i="25"/>
  <c r="L426" i="25" s="1"/>
  <c r="M423" i="25"/>
  <c r="K424" i="25"/>
  <c r="L424" i="25"/>
  <c r="M424" i="25"/>
  <c r="M426" i="25" s="1"/>
  <c r="K425" i="25"/>
  <c r="L425" i="25"/>
  <c r="M425" i="25"/>
  <c r="K426" i="25"/>
  <c r="K432" i="25"/>
  <c r="L432" i="25"/>
  <c r="M432" i="25"/>
  <c r="K439" i="25"/>
  <c r="K445" i="25" s="1"/>
  <c r="K471" i="25" s="1"/>
  <c r="K472" i="25" s="1"/>
  <c r="L439" i="25"/>
  <c r="M439" i="25"/>
  <c r="K440" i="25"/>
  <c r="L440" i="25"/>
  <c r="L445" i="25" s="1"/>
  <c r="L471" i="25" s="1"/>
  <c r="L472" i="25" s="1"/>
  <c r="M440" i="25"/>
  <c r="K441" i="25"/>
  <c r="L441" i="25"/>
  <c r="M441" i="25"/>
  <c r="K442" i="25"/>
  <c r="L442" i="25"/>
  <c r="M442" i="25"/>
  <c r="K443" i="25"/>
  <c r="L443" i="25"/>
  <c r="M443" i="25"/>
  <c r="K444" i="25"/>
  <c r="L444" i="25"/>
  <c r="M444" i="25"/>
  <c r="M445" i="25"/>
  <c r="M471" i="25" s="1"/>
  <c r="M472" i="25" s="1"/>
  <c r="K452" i="25"/>
  <c r="L452" i="25"/>
  <c r="M452" i="25"/>
  <c r="K458" i="25"/>
  <c r="L458" i="25"/>
  <c r="M458" i="25"/>
  <c r="K464" i="25"/>
  <c r="L464" i="25"/>
  <c r="M464" i="25"/>
  <c r="K470" i="25"/>
  <c r="L470" i="25"/>
  <c r="M470" i="25"/>
  <c r="K477" i="25"/>
  <c r="L477" i="25"/>
  <c r="L484" i="25" s="1"/>
  <c r="L516" i="25" s="1"/>
  <c r="L517" i="25" s="1"/>
  <c r="M477" i="25"/>
  <c r="K478" i="25"/>
  <c r="L478" i="25"/>
  <c r="M478" i="25"/>
  <c r="M484" i="25" s="1"/>
  <c r="M516" i="25" s="1"/>
  <c r="M517" i="25" s="1"/>
  <c r="K479" i="25"/>
  <c r="L479" i="25"/>
  <c r="M479" i="25"/>
  <c r="K480" i="25"/>
  <c r="L480" i="25"/>
  <c r="M480" i="25"/>
  <c r="K481" i="25"/>
  <c r="L481" i="25"/>
  <c r="M481" i="25"/>
  <c r="K482" i="25"/>
  <c r="L482" i="25"/>
  <c r="M482" i="25"/>
  <c r="K483" i="25"/>
  <c r="L483" i="25"/>
  <c r="M483" i="25"/>
  <c r="K484" i="25"/>
  <c r="K516" i="25" s="1"/>
  <c r="K517" i="25" s="1"/>
  <c r="K490" i="25"/>
  <c r="L490" i="25"/>
  <c r="M490" i="25"/>
  <c r="K498" i="25"/>
  <c r="L498" i="25"/>
  <c r="M498" i="25"/>
  <c r="K503" i="25"/>
  <c r="L503" i="25"/>
  <c r="M503" i="25"/>
  <c r="K507" i="25"/>
  <c r="L507" i="25"/>
  <c r="M507" i="25"/>
  <c r="K511" i="25"/>
  <c r="L511" i="25"/>
  <c r="M511" i="25"/>
  <c r="K515" i="25"/>
  <c r="L515" i="25"/>
  <c r="M515" i="25"/>
  <c r="K526" i="25"/>
  <c r="K525" i="25" s="1"/>
  <c r="K539" i="25" s="1"/>
  <c r="M526" i="25"/>
  <c r="M528" i="25"/>
  <c r="L529" i="25"/>
  <c r="M529" i="25"/>
  <c r="K530" i="25"/>
  <c r="L530" i="25"/>
  <c r="M530" i="25"/>
  <c r="K534" i="25"/>
  <c r="M534" i="25"/>
  <c r="L535" i="25"/>
  <c r="K536" i="25"/>
  <c r="K537" i="25"/>
  <c r="L537" i="25"/>
  <c r="M537" i="25"/>
  <c r="L116" i="26" l="1"/>
  <c r="L115" i="26" s="1"/>
  <c r="L34" i="26"/>
  <c r="L35" i="26"/>
  <c r="M35" i="26"/>
  <c r="M116" i="26" s="1"/>
  <c r="M115" i="26" s="1"/>
  <c r="M34" i="26"/>
  <c r="M433" i="25"/>
  <c r="M434" i="25" s="1"/>
  <c r="L433" i="25"/>
  <c r="L434" i="25" s="1"/>
  <c r="M404" i="25"/>
  <c r="K294" i="25"/>
  <c r="M294" i="25"/>
  <c r="L294" i="25"/>
  <c r="K116" i="25"/>
  <c r="K117" i="25" s="1"/>
  <c r="M116" i="25"/>
  <c r="M117" i="25" s="1"/>
  <c r="M535" i="25"/>
  <c r="M525" i="25" s="1"/>
  <c r="M539" i="25" s="1"/>
  <c r="L534" i="25"/>
  <c r="L525" i="25" s="1"/>
  <c r="L539" i="25" s="1"/>
  <c r="L48" i="25"/>
  <c r="L61" i="25" s="1"/>
  <c r="L62" i="25" s="1"/>
  <c r="L519" i="25" s="1"/>
  <c r="L518" i="25" s="1"/>
  <c r="M48" i="25"/>
  <c r="M61" i="25" s="1"/>
  <c r="M62" i="25" s="1"/>
  <c r="M519" i="25" s="1"/>
  <c r="M518" i="25" s="1"/>
  <c r="K48" i="25"/>
  <c r="K61" i="25" s="1"/>
  <c r="K62" i="25" s="1"/>
  <c r="K519" i="25" s="1"/>
  <c r="K518" i="25" s="1"/>
  <c r="M73" i="23"/>
  <c r="M129" i="23" l="1"/>
  <c r="L115" i="23"/>
  <c r="L131" i="23" s="1"/>
  <c r="L116" i="23"/>
  <c r="L129" i="23"/>
  <c r="K129" i="23"/>
  <c r="L127" i="23"/>
  <c r="L123" i="23"/>
  <c r="L119" i="23"/>
  <c r="L117" i="23"/>
  <c r="K127" i="23"/>
  <c r="K123" i="23"/>
  <c r="K119" i="23"/>
  <c r="K70" i="23"/>
  <c r="K107" i="23"/>
  <c r="K73" i="23"/>
  <c r="K55" i="23"/>
  <c r="K117" i="23" s="1"/>
  <c r="K116" i="23" s="1"/>
  <c r="K115" i="23" s="1"/>
  <c r="K131" i="23" s="1"/>
  <c r="K47" i="23"/>
  <c r="K54" i="23"/>
  <c r="K24" i="23" l="1"/>
  <c r="K19" i="23"/>
  <c r="K18" i="23"/>
  <c r="K46" i="23"/>
  <c r="K36" i="23"/>
  <c r="K35" i="23"/>
  <c r="K39" i="23" s="1"/>
  <c r="K60" i="23"/>
  <c r="K58" i="23"/>
  <c r="K106" i="23"/>
  <c r="K104" i="23"/>
  <c r="K103" i="23"/>
  <c r="K102" i="23"/>
  <c r="K100" i="23"/>
  <c r="K98" i="23"/>
  <c r="K96" i="23"/>
  <c r="K94" i="23"/>
  <c r="K92" i="23"/>
  <c r="K90" i="23"/>
  <c r="K86" i="23"/>
  <c r="K87" i="23" s="1"/>
  <c r="K85" i="23"/>
  <c r="K83" i="23"/>
  <c r="K81" i="23"/>
  <c r="K79" i="23"/>
  <c r="K77" i="23"/>
  <c r="K74" i="23"/>
  <c r="K72" i="23"/>
  <c r="K56" i="23"/>
  <c r="K43" i="23"/>
  <c r="K16" i="23"/>
  <c r="K34" i="23"/>
  <c r="K67" i="23" l="1"/>
  <c r="K108" i="23" s="1"/>
  <c r="K110" i="23" s="1"/>
  <c r="L106" i="23" l="1"/>
  <c r="L103" i="23"/>
  <c r="L104" i="23" s="1"/>
  <c r="L102" i="23"/>
  <c r="L100" i="23"/>
  <c r="L98" i="23"/>
  <c r="L96" i="23"/>
  <c r="L94" i="23"/>
  <c r="L92" i="23"/>
  <c r="L90" i="23"/>
  <c r="L86" i="23"/>
  <c r="L87" i="23" s="1"/>
  <c r="L85" i="23"/>
  <c r="L83" i="23"/>
  <c r="L81" i="23"/>
  <c r="L79" i="23"/>
  <c r="L77" i="23"/>
  <c r="L73" i="23" s="1"/>
  <c r="L74" i="23" s="1"/>
  <c r="L72" i="23"/>
  <c r="L70" i="23"/>
  <c r="L60" i="23"/>
  <c r="L58" i="23"/>
  <c r="L56" i="23"/>
  <c r="L55" i="23"/>
  <c r="L54" i="23"/>
  <c r="L46" i="23" s="1"/>
  <c r="L47" i="23" s="1"/>
  <c r="L45" i="23"/>
  <c r="L43" i="23"/>
  <c r="L36" i="23"/>
  <c r="L35" i="23"/>
  <c r="L39" i="23" s="1"/>
  <c r="L34" i="23"/>
  <c r="L19" i="23"/>
  <c r="L18" i="23"/>
  <c r="L16" i="23"/>
  <c r="L24" i="23" s="1"/>
  <c r="L67" i="23" s="1"/>
  <c r="M16" i="23"/>
  <c r="M18" i="23"/>
  <c r="M119" i="23" s="1"/>
  <c r="M19" i="23"/>
  <c r="M34" i="23"/>
  <c r="M35" i="23"/>
  <c r="M36" i="23"/>
  <c r="M43" i="23"/>
  <c r="M45" i="23"/>
  <c r="M54" i="23"/>
  <c r="M46" i="23" s="1"/>
  <c r="M47" i="23" s="1"/>
  <c r="M55" i="23"/>
  <c r="M56" i="23" s="1"/>
  <c r="M58" i="23"/>
  <c r="M60" i="23"/>
  <c r="M70" i="23"/>
  <c r="M72" i="23"/>
  <c r="M74" i="23"/>
  <c r="M77" i="23"/>
  <c r="M79" i="23"/>
  <c r="M81" i="23"/>
  <c r="M83" i="23"/>
  <c r="M85" i="23"/>
  <c r="M90" i="23"/>
  <c r="M86" i="23" s="1"/>
  <c r="M87" i="23" s="1"/>
  <c r="M92" i="23"/>
  <c r="M94" i="23"/>
  <c r="M96" i="23"/>
  <c r="M98" i="23"/>
  <c r="M100" i="23"/>
  <c r="M102" i="23"/>
  <c r="M103" i="23"/>
  <c r="M104" i="23" s="1"/>
  <c r="M106" i="23"/>
  <c r="M117" i="23" l="1"/>
  <c r="M127" i="23"/>
  <c r="L107" i="23"/>
  <c r="L108" i="23" s="1"/>
  <c r="L110" i="23" s="1"/>
  <c r="L109" i="23" s="1"/>
  <c r="M39" i="23"/>
  <c r="M107" i="23"/>
  <c r="M123" i="23" s="1"/>
  <c r="M24" i="23"/>
  <c r="M116" i="23" l="1"/>
  <c r="M67" i="23"/>
  <c r="M108" i="23" s="1"/>
  <c r="M110" i="23" s="1"/>
  <c r="M109" i="23" s="1"/>
  <c r="M115" i="23"/>
  <c r="M131" i="23" s="1"/>
  <c r="I28" i="19" l="1"/>
  <c r="M28" i="19"/>
  <c r="I29" i="19"/>
  <c r="J29" i="19"/>
  <c r="N29" i="19"/>
  <c r="I30" i="19"/>
  <c r="M30" i="19"/>
  <c r="I31" i="19"/>
  <c r="J31" i="19"/>
  <c r="J32" i="19" s="1"/>
  <c r="I32" i="19" s="1"/>
  <c r="N31" i="19"/>
  <c r="K32" i="19"/>
  <c r="L32" i="19"/>
  <c r="O32" i="19"/>
  <c r="P32" i="19"/>
  <c r="I34" i="19"/>
  <c r="J34" i="19"/>
  <c r="J35" i="19" s="1"/>
  <c r="J36" i="19" s="1"/>
  <c r="I35" i="19"/>
  <c r="L35" i="19"/>
  <c r="L36" i="19" s="1"/>
  <c r="M35" i="19"/>
  <c r="N35" i="19"/>
  <c r="P35" i="19"/>
  <c r="P36" i="19" s="1"/>
  <c r="K36" i="19"/>
  <c r="O36" i="19"/>
  <c r="I38" i="19"/>
  <c r="M38" i="19"/>
  <c r="M39" i="19" s="1"/>
  <c r="J39" i="19"/>
  <c r="I39" i="19" s="1"/>
  <c r="L39" i="19"/>
  <c r="N39" i="19"/>
  <c r="P39" i="19"/>
  <c r="I40" i="19"/>
  <c r="M40" i="19"/>
  <c r="M41" i="19" s="1"/>
  <c r="J41" i="19"/>
  <c r="I41" i="19" s="1"/>
  <c r="L41" i="19"/>
  <c r="N41" i="19"/>
  <c r="P41" i="19"/>
  <c r="K42" i="19"/>
  <c r="O42" i="19"/>
  <c r="M44" i="19"/>
  <c r="J141" i="19"/>
  <c r="I141" i="19" s="1"/>
  <c r="K141" i="19"/>
  <c r="K142" i="19" s="1"/>
  <c r="L141" i="19"/>
  <c r="L142" i="19" s="1"/>
  <c r="N141" i="19"/>
  <c r="O141" i="19"/>
  <c r="P141" i="19"/>
  <c r="L42" i="19"/>
  <c r="M31" i="19"/>
  <c r="N42" i="19" l="1"/>
  <c r="O142" i="19"/>
  <c r="P42" i="19"/>
  <c r="N36" i="19"/>
  <c r="M141" i="19"/>
  <c r="N32" i="19"/>
  <c r="M32" i="19" s="1"/>
  <c r="P142" i="19"/>
  <c r="M36" i="19"/>
  <c r="J42" i="19"/>
  <c r="J142" i="19" s="1"/>
  <c r="I142" i="19" s="1"/>
  <c r="M29" i="19"/>
  <c r="I36" i="19"/>
  <c r="M42" i="19" l="1"/>
  <c r="N142" i="19"/>
  <c r="M142" i="19" s="1"/>
  <c r="I42" i="19"/>
</calcChain>
</file>

<file path=xl/sharedStrings.xml><?xml version="1.0" encoding="utf-8"?>
<sst xmlns="http://schemas.openxmlformats.org/spreadsheetml/2006/main" count="8447" uniqueCount="1874">
  <si>
    <t>Programos tikslo kodas</t>
  </si>
  <si>
    <t>Uždavinio kodas</t>
  </si>
  <si>
    <t>Priemonės kodas</t>
  </si>
  <si>
    <t>Priemonės požymis</t>
  </si>
  <si>
    <t>Asignavimų valdytojo kodas</t>
  </si>
  <si>
    <t>Finansavimo šaltinis</t>
  </si>
  <si>
    <t>Iš viso</t>
  </si>
  <si>
    <t>Išlaidoms</t>
  </si>
  <si>
    <t>01</t>
  </si>
  <si>
    <t>02</t>
  </si>
  <si>
    <t>03</t>
  </si>
  <si>
    <t>04</t>
  </si>
  <si>
    <t>SB</t>
  </si>
  <si>
    <t>Iš viso:</t>
  </si>
  <si>
    <t>Iš viso uždaviniui:</t>
  </si>
  <si>
    <t>Pavadinimas</t>
  </si>
  <si>
    <t>Iš jų darbo užmokesčiui</t>
  </si>
  <si>
    <t>Finansavimo šaltinių suvestinė</t>
  </si>
  <si>
    <t>SAVIVALDYBĖS  LĖŠOS, IŠ VISO:</t>
  </si>
  <si>
    <t>KITI ŠALTINIAI, IŠ VISO:</t>
  </si>
  <si>
    <t>IŠ VISO:</t>
  </si>
  <si>
    <t>Turtui įsigyti ir finansiniams įsipareigojimams vykdyti</t>
  </si>
  <si>
    <r>
      <t xml:space="preserve">Funkcinės klasifikacijos kodas </t>
    </r>
    <r>
      <rPr>
        <b/>
        <sz val="9"/>
        <rFont val="Times New Roman"/>
        <family val="1"/>
      </rPr>
      <t xml:space="preserve"> </t>
    </r>
  </si>
  <si>
    <t xml:space="preserve">Savivaldybės biudžetas, iš jo: </t>
  </si>
  <si>
    <t>05</t>
  </si>
  <si>
    <t>10</t>
  </si>
  <si>
    <t>06</t>
  </si>
  <si>
    <t>Asignavimai biudžetiniams                        2011-iesiems metams</t>
  </si>
  <si>
    <t>Asignavimų poreikis biudžetiniams                                2012-iesiems metams</t>
  </si>
  <si>
    <t>07</t>
  </si>
  <si>
    <t>08</t>
  </si>
  <si>
    <t>09</t>
  </si>
  <si>
    <t>11</t>
  </si>
  <si>
    <t>12</t>
  </si>
  <si>
    <t>13</t>
  </si>
  <si>
    <t>15</t>
  </si>
  <si>
    <t>16</t>
  </si>
  <si>
    <t>17</t>
  </si>
  <si>
    <t>18</t>
  </si>
  <si>
    <t>19</t>
  </si>
  <si>
    <t>20</t>
  </si>
  <si>
    <t>21</t>
  </si>
  <si>
    <t>25</t>
  </si>
  <si>
    <t>26</t>
  </si>
  <si>
    <t>27</t>
  </si>
  <si>
    <t>28</t>
  </si>
  <si>
    <t>SPN</t>
  </si>
  <si>
    <t>Pašto paslaugų įsigijimas</t>
  </si>
  <si>
    <t>Laikraščių ir kitų periodinių paslaugų įsigijimas</t>
  </si>
  <si>
    <t>Dalyvavimas organizuojant rinkimus</t>
  </si>
  <si>
    <t>188710823</t>
  </si>
  <si>
    <t>Ryšių paslaugos</t>
  </si>
  <si>
    <t>Transporto išlaikymas</t>
  </si>
  <si>
    <t>Viešosios tvarkos skyriaus darbuotojų aprūpinimas</t>
  </si>
  <si>
    <t>Darbo kėdžių įsigijimas</t>
  </si>
  <si>
    <t>Dažų kopijavimo aparatams pirkimas</t>
  </si>
  <si>
    <t>Kopijavimo popieriaus pirkimas</t>
  </si>
  <si>
    <t>Ūkinių prekių pirkimas</t>
  </si>
  <si>
    <t>Kanceliarinių prekių pirkimas</t>
  </si>
  <si>
    <t>Klaipėdos miesto ir  Lietuvos Respublikos vėliavų pirkimas</t>
  </si>
  <si>
    <t>Spaudų ir antspaudų gamyba</t>
  </si>
  <si>
    <t>Elektroninių bilietų pirkimas</t>
  </si>
  <si>
    <t>Fotoaparatų ir diktofonų pirkimas</t>
  </si>
  <si>
    <t>Trijų lengvųjų automobilių nuoma</t>
  </si>
  <si>
    <t>14</t>
  </si>
  <si>
    <t>Savivaldybės administracijos kopijavimo aparatų techninis aptarnavimas bei remontas</t>
  </si>
  <si>
    <t>Savivaldybės administracijos vidinio kiemo pakeliamų vartų sistemos priežiūra</t>
  </si>
  <si>
    <t>Savivaldybės administracijos pastatų šildymo, karšto vandens sistemų bei dujininių katilų įrenginių priežiūra</t>
  </si>
  <si>
    <t>Klaipėdos m. savivaldybės administracijos vidinių ir išorinių oro kondicionierių techninis aptarnavimas</t>
  </si>
  <si>
    <t>Aliuminio durų ir pertvarų sumontavimas su įėjimo kontrolės įvedimu</t>
  </si>
  <si>
    <t>Sniego ir ledo valymas nuo savivaldybės administracijos pastatų stogų</t>
  </si>
  <si>
    <t>Savivaldybės administracijos pastatų ir patalpų techninė priežiūra</t>
  </si>
  <si>
    <t>Pastato Vytauto g. 13 nuoma</t>
  </si>
  <si>
    <t>22</t>
  </si>
  <si>
    <t>Kopijavimo aparatų nuoma</t>
  </si>
  <si>
    <t>23</t>
  </si>
  <si>
    <t>Stotelės įrangos nuoma (telefonija)</t>
  </si>
  <si>
    <t>24</t>
  </si>
  <si>
    <t xml:space="preserve">Pastatų ir patalpų einamasis remontas - Liepų g. 11 stogo einamasis remontas su  lietvamzdžių ir lovelių apšildymu dvigubais elektriniais kabeliais </t>
  </si>
  <si>
    <t>Komunalinės paslaugos - šildymas</t>
  </si>
  <si>
    <t>Komunalinės paslaugos - elektros energija</t>
  </si>
  <si>
    <t>Komunalinės paslaugos - vandentiekis ir kanalizacija</t>
  </si>
  <si>
    <t>29</t>
  </si>
  <si>
    <t>Komunalinės paslaugos - dujos</t>
  </si>
  <si>
    <t>30</t>
  </si>
  <si>
    <t>Reprezentacinės išlaidos</t>
  </si>
  <si>
    <t>31</t>
  </si>
  <si>
    <t>Gesintuvų užpildymas</t>
  </si>
  <si>
    <t>32</t>
  </si>
  <si>
    <t>Atliekų surinkimas</t>
  </si>
  <si>
    <t>33</t>
  </si>
  <si>
    <t>Deratizacija, dezinfekcija, dezinsekcija</t>
  </si>
  <si>
    <t>34</t>
  </si>
  <si>
    <t>Balticum TV</t>
  </si>
  <si>
    <t>35</t>
  </si>
  <si>
    <t>Vietinių telefoninių tinklų techninis aptarnavimas</t>
  </si>
  <si>
    <t>36</t>
  </si>
  <si>
    <t>Klaipėdos miesto savivaldybės administracijos patalpų kasdieninis valymas</t>
  </si>
  <si>
    <t>37</t>
  </si>
  <si>
    <t>Klaipėdos miesto savivaldybės administracijos liftų techninė priežiūra</t>
  </si>
  <si>
    <t>38</t>
  </si>
  <si>
    <t>Nežinybinė apsauga - Klaipėdos m. savivaldybės administracijos pastatų ir patalpų elektroninė apsauga ir sistemų techninis aptarnavimas</t>
  </si>
  <si>
    <t>39</t>
  </si>
  <si>
    <t>Nežinybinė apsauga pastato Debreceno g. 41</t>
  </si>
  <si>
    <t>40</t>
  </si>
  <si>
    <t>Vienkartinių maišų ir pirštinių pirkimas akcijos "Darom" dalyviams</t>
  </si>
  <si>
    <t>41</t>
  </si>
  <si>
    <t>Autobuso nuoma nuvežti dalyvius į "Grybavimo čempionatą" Varėnoje</t>
  </si>
  <si>
    <t>42</t>
  </si>
  <si>
    <t>Pastato Danės g. 17 išlaikymas pagal panaudos sutartį</t>
  </si>
  <si>
    <t>43</t>
  </si>
  <si>
    <t xml:space="preserve">Puokščių ir gėlių pirkimas </t>
  </si>
  <si>
    <t>44</t>
  </si>
  <si>
    <t xml:space="preserve">Žaliuzių pirkimas </t>
  </si>
  <si>
    <t>45</t>
  </si>
  <si>
    <t>Komunaliniai mokesčiai UAB"Vitės valdos" (už I. Kanto g.11 ir H. Manto g.51 patalpas)</t>
  </si>
  <si>
    <t>46</t>
  </si>
  <si>
    <t>Komunaliniai mokesčiai UAB"Pamario vyturys"(už Laukininkų g. 19a patalpas)</t>
  </si>
  <si>
    <t>47</t>
  </si>
  <si>
    <t>48</t>
  </si>
  <si>
    <t>Apsauginės bei priešgaisrinės signalizacijos sistemų administracijos pastatuose įrengimas</t>
  </si>
  <si>
    <t>49</t>
  </si>
  <si>
    <t>50</t>
  </si>
  <si>
    <t>51</t>
  </si>
  <si>
    <t>52</t>
  </si>
  <si>
    <r>
      <rPr>
        <b/>
        <sz val="10"/>
        <rFont val="Times New Roman"/>
        <family val="1"/>
        <charset val="186"/>
      </rPr>
      <t>Savivaldybės administracijos</t>
    </r>
    <r>
      <rPr>
        <sz val="10"/>
        <rFont val="Times New Roman"/>
        <family val="1"/>
      </rPr>
      <t xml:space="preserve"> darbo užmokestis</t>
    </r>
  </si>
  <si>
    <t>Atstovavimas teismuose ir teismo sprendimų vykdymas (įskaitant Investicijų į pastatą S. Daukanto g. 15 nuomininkui atlyginimą pagal 1996-11-20  nuomos sutartį Nr. 231, Nuostolių atlyginimą AB „City service“ pagal teismo sprendimą)</t>
  </si>
  <si>
    <t>PVM srautų valdymo konsultavimo paslaugų Klaipėdos miesto savivaldybėje pirkimas</t>
  </si>
  <si>
    <t>Dokumentų paskirstymo lentynų įsigijimas</t>
  </si>
  <si>
    <t>Daugiabučių gyvenamųjų namų žemės nuomos mokesčio paskirstymo ir administravimo paslaugos iš namų administratorių pirkimas</t>
  </si>
  <si>
    <t>Dokumentų valdymo sk.</t>
  </si>
  <si>
    <t>Teisės sk.</t>
  </si>
  <si>
    <t>Mokesčių sk.</t>
  </si>
  <si>
    <t>Ūkio sk.</t>
  </si>
  <si>
    <t>Buhalterija</t>
  </si>
  <si>
    <t>Iš viso :</t>
  </si>
  <si>
    <t>mato vnt.</t>
  </si>
  <si>
    <t>Planuojama reikšmė</t>
  </si>
  <si>
    <t>Papriemonės kodas</t>
  </si>
  <si>
    <t>pavadinimas</t>
  </si>
  <si>
    <t>1.2.1.</t>
  </si>
  <si>
    <t>1.2.2.</t>
  </si>
  <si>
    <t>Priemonės vykdytojo kodas</t>
  </si>
  <si>
    <t>288724610</t>
  </si>
  <si>
    <t>Miesto infrastruktūros skyrius</t>
  </si>
  <si>
    <t>1.2.8.</t>
  </si>
  <si>
    <t>1.2.9.</t>
  </si>
  <si>
    <t>1.2.10.</t>
  </si>
  <si>
    <t>1.2.11.</t>
  </si>
  <si>
    <t>Strateginio planavimo ir finansų skyrius</t>
  </si>
  <si>
    <t>Priemonių vykdytojų kodų klasifikatorius</t>
  </si>
  <si>
    <t>Vykdytojo kodas</t>
  </si>
  <si>
    <t xml:space="preserve">                              Pavadinimas</t>
  </si>
  <si>
    <t>Panevėžio miesto savivaldybės administracija</t>
  </si>
  <si>
    <t>Civilinės metrikacijos skyrius</t>
  </si>
  <si>
    <t>E. plėtros skyrius</t>
  </si>
  <si>
    <t>Komunikacijos skyrius</t>
  </si>
  <si>
    <t>Kultūros ir meno skyrius</t>
  </si>
  <si>
    <t>Miesto plėtros skyrius</t>
  </si>
  <si>
    <t>Socialinių reikalų skyrius</t>
  </si>
  <si>
    <t>Sporto skyrius</t>
  </si>
  <si>
    <t>Švietimo skyrius</t>
  </si>
  <si>
    <t>Teritorijų planavimo ir architektūros skyrius</t>
  </si>
  <si>
    <t>Investicijų projektų skyrius</t>
  </si>
  <si>
    <t>Vidaus administravimo skyrius</t>
  </si>
  <si>
    <t>Viešųjų pirkimų skyrius</t>
  </si>
  <si>
    <t>VB</t>
  </si>
  <si>
    <t>ES</t>
  </si>
  <si>
    <t>0</t>
  </si>
  <si>
    <t>Tvarkyti Gyventojų registrą ir teikti duomenis Valstybės registrui</t>
  </si>
  <si>
    <t>Registruoti civilinės būklės aktus</t>
  </si>
  <si>
    <t>Kontroliuoti valstybinės kalbos vartojimą ir taisyklingumą</t>
  </si>
  <si>
    <t>Tvarkyti archyvinius dokumentus</t>
  </si>
  <si>
    <t>Teikti pirminę teisinę pagalbą</t>
  </si>
  <si>
    <t>Teikti duomenis Valstybės suteiktos pagalbos registrui</t>
  </si>
  <si>
    <t>Administruoti socialines išmokas, paslaugas ir kompensacijas</t>
  </si>
  <si>
    <t>Savivaldybei priskirtai valstybinei žemei ir kitam valstybiniam turtui valdyti, naudoti ir disponuoti  juo patikėjimo teise</t>
  </si>
  <si>
    <t>Tvarkyti erdvinių duomenų rinkinį</t>
  </si>
  <si>
    <t>Valstybės tarnautojų pareigybių skaičius</t>
  </si>
  <si>
    <t>Darbuotojų, dirbančių pagal darbo sutartis, pareigybių skaičius</t>
  </si>
  <si>
    <t>Tarybos ir mero sekretoriato pareigybių skaičius</t>
  </si>
  <si>
    <t>Kontrolės ir audito tarnybos pareigybių skaičius</t>
  </si>
  <si>
    <t>1.2.4.</t>
  </si>
  <si>
    <t>1.2.5.</t>
  </si>
  <si>
    <t>1.2.6.</t>
  </si>
  <si>
    <t>1.2.7.</t>
  </si>
  <si>
    <t>1.2.12.</t>
  </si>
  <si>
    <t>1.2.13.</t>
  </si>
  <si>
    <t>1.2.14.</t>
  </si>
  <si>
    <t>Faktinės reikšmės</t>
  </si>
  <si>
    <t>Asignavimai, tūkst. eurų</t>
  </si>
  <si>
    <t>Informacija apie pasiektus rezultatus, duomenys apie programai skirtų asignavimų panaudojimo tikslingumą</t>
  </si>
  <si>
    <t>Paaiškinimai dėl nukrypimų</t>
  </si>
  <si>
    <t>Savivaldybės administracijos darbuotojų kvalifikacijos kėlimas (žmonių skaičius)</t>
  </si>
  <si>
    <t>Organizuoti gyventojų gyvenamosios vietos deklaravimą</t>
  </si>
  <si>
    <t>Užtikrintas Savivaldybės kontrolės ir audito tarnybos darbas</t>
  </si>
  <si>
    <t>L</t>
  </si>
  <si>
    <t>Tarpinstitucinio bendradarbiavimo koordinavimui finansuoti (TBK)</t>
  </si>
  <si>
    <t>Finansinių įsipareigojimų vykdymas (paskolų ir palūkanų mokėjimas pagal grafiką, kitų finansinių įsipareigojimų vykdymas)</t>
  </si>
  <si>
    <t>PANEVĖŽIO MIESTO SAVIVALDYBĖS  ADMINISTRACIJOS 2022 METŲ  VEIKLOS PLANO  ĮGYVENDINIMO ATASKAITA       
SAVIVALDYBĖS  VALDYMO PROGRAMA (NR.1)</t>
  </si>
  <si>
    <t>2022 m. asignavimų patvirtintas planas</t>
  </si>
  <si>
    <t>2022 m. asignavimų patikslintas planas</t>
  </si>
  <si>
    <t>2022 m. panaudotos lėšos (kasinės išlaidos)</t>
  </si>
  <si>
    <r>
      <t>Valstybės biudžeto lėšos, kurios neapskaitomos biudžete (</t>
    </r>
    <r>
      <rPr>
        <b/>
        <sz val="9"/>
        <rFont val="Times New Roman"/>
        <family val="1"/>
        <charset val="186"/>
      </rPr>
      <t>VBN</t>
    </r>
    <r>
      <rPr>
        <sz val="9"/>
        <rFont val="Times New Roman"/>
        <family val="1"/>
      </rPr>
      <t>)</t>
    </r>
  </si>
  <si>
    <r>
      <rPr>
        <sz val="9"/>
        <rFont val="Times New Roman"/>
        <family val="1"/>
        <charset val="186"/>
      </rPr>
      <t>ES struktūrinių fondų lėšos (</t>
    </r>
    <r>
      <rPr>
        <b/>
        <sz val="9"/>
        <rFont val="Times New Roman"/>
        <family val="1"/>
        <charset val="186"/>
      </rPr>
      <t>ES)</t>
    </r>
  </si>
  <si>
    <r>
      <t>Praėjusių metų lėšų likutis (</t>
    </r>
    <r>
      <rPr>
        <b/>
        <sz val="9"/>
        <rFont val="Times New Roman"/>
        <family val="1"/>
        <charset val="186"/>
      </rPr>
      <t>L</t>
    </r>
    <r>
      <rPr>
        <sz val="9"/>
        <rFont val="Times New Roman"/>
        <family val="1"/>
        <charset val="186"/>
      </rPr>
      <t>)</t>
    </r>
  </si>
  <si>
    <r>
      <t>Europos Sąjungos paramos lėšos (</t>
    </r>
    <r>
      <rPr>
        <b/>
        <sz val="9"/>
        <rFont val="Times New Roman"/>
        <family val="1"/>
        <charset val="186"/>
      </rPr>
      <t>ES)</t>
    </r>
  </si>
  <si>
    <r>
      <t>Paskolų lėšos investicijų projektams įgyvendinti (</t>
    </r>
    <r>
      <rPr>
        <b/>
        <sz val="9"/>
        <rFont val="Times New Roman"/>
        <family val="1"/>
        <charset val="186"/>
      </rPr>
      <t>P</t>
    </r>
    <r>
      <rPr>
        <sz val="9"/>
        <rFont val="Times New Roman"/>
        <family val="1"/>
        <charset val="186"/>
      </rPr>
      <t>)</t>
    </r>
  </si>
  <si>
    <r>
      <t>Valstybės biudžeto specialioji tikslinė dotacija regioninėms įstaigoms ir klasėms finansuoti (</t>
    </r>
    <r>
      <rPr>
        <b/>
        <sz val="9"/>
        <rFont val="Times New Roman"/>
        <family val="1"/>
        <charset val="186"/>
      </rPr>
      <t>VBSR)</t>
    </r>
  </si>
  <si>
    <r>
      <t>Valstybės biudžeto specialiosios tikslinės dotacijos lėšos valstybės funkcijoms atlikti (</t>
    </r>
    <r>
      <rPr>
        <b/>
        <sz val="9"/>
        <rFont val="Times New Roman"/>
        <family val="1"/>
        <charset val="186"/>
      </rPr>
      <t>VBSF)</t>
    </r>
  </si>
  <si>
    <r>
      <t>Ugdymo reikmių lėšos (</t>
    </r>
    <r>
      <rPr>
        <b/>
        <sz val="9"/>
        <rFont val="Times New Roman"/>
        <family val="1"/>
        <charset val="186"/>
      </rPr>
      <t>ML</t>
    </r>
    <r>
      <rPr>
        <sz val="9"/>
        <rFont val="Times New Roman"/>
        <family val="1"/>
        <charset val="186"/>
      </rPr>
      <t>)</t>
    </r>
  </si>
  <si>
    <r>
      <t>Valstybės lėšos kapitalo investicijoms (</t>
    </r>
    <r>
      <rPr>
        <b/>
        <sz val="9"/>
        <rFont val="Times New Roman"/>
        <family val="1"/>
        <charset val="186"/>
      </rPr>
      <t>VKI)</t>
    </r>
  </si>
  <si>
    <r>
      <t>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</si>
  <si>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Valstybės biudžeto lėšos (</t>
    </r>
    <r>
      <rPr>
        <b/>
        <sz val="9"/>
        <rFont val="Times New Roman"/>
        <family val="1"/>
        <charset val="186"/>
      </rPr>
      <t>VB)</t>
    </r>
  </si>
  <si>
    <r>
      <t>Įstaigų  pajamos už paslaugas (</t>
    </r>
    <r>
      <rPr>
        <b/>
        <sz val="9"/>
        <rFont val="Times New Roman"/>
        <family val="1"/>
        <charset val="186"/>
      </rPr>
      <t>SP</t>
    </r>
    <r>
      <rPr>
        <sz val="9"/>
        <rFont val="Times New Roman"/>
        <family val="1"/>
        <charset val="186"/>
      </rPr>
      <t>)</t>
    </r>
  </si>
  <si>
    <r>
      <t>Savivaldybės biudžeto lėšos</t>
    </r>
    <r>
      <rPr>
        <b/>
        <sz val="9"/>
        <rFont val="Times New Roman"/>
        <family val="1"/>
        <charset val="186"/>
      </rPr>
      <t xml:space="preserve"> (SB)</t>
    </r>
  </si>
  <si>
    <r>
      <t>Finansavimo šaltiniai</t>
    </r>
    <r>
      <rPr>
        <b/>
        <sz val="10"/>
        <color rgb="FFFF0000"/>
        <rFont val="Times New Roman"/>
        <family val="1"/>
        <charset val="186"/>
      </rPr>
      <t xml:space="preserve"> </t>
    </r>
  </si>
  <si>
    <t>*Priemonės požymis – nauja priemonė / pažangos projektas (P), tęstinė priemonė / projektas (T)</t>
  </si>
  <si>
    <t xml:space="preserve">Iš viso  programai: </t>
  </si>
  <si>
    <t>Iš viso programai be likučio</t>
  </si>
  <si>
    <t>Iš viso tikslui</t>
  </si>
  <si>
    <t>Iš viso uždaviniui</t>
  </si>
  <si>
    <t>VBSF</t>
  </si>
  <si>
    <t>Tarpinstitucinio bendradarbiavimo koordinavimui finansuoti</t>
  </si>
  <si>
    <t>1.2.15.</t>
  </si>
  <si>
    <t>0;14</t>
  </si>
  <si>
    <t>0;9</t>
  </si>
  <si>
    <t>0;13</t>
  </si>
  <si>
    <t>Proc.</t>
  </si>
  <si>
    <t>Asm.</t>
  </si>
  <si>
    <t>0;16</t>
  </si>
  <si>
    <t xml:space="preserve">Per metus suteikta pirminė teisinė pagalba </t>
  </si>
  <si>
    <t>Vykdyti jaunimo teisių apsaugą</t>
  </si>
  <si>
    <t>Vykdyti vaikų teisių apsaugą</t>
  </si>
  <si>
    <t>Administruoti laikinuosius darbus</t>
  </si>
  <si>
    <t>0;1</t>
  </si>
  <si>
    <t>Vykdyti žemės ūkio funkcijas</t>
  </si>
  <si>
    <t>Organizuoti mobilizaciją</t>
  </si>
  <si>
    <t>Organizuoti civilinę saugą</t>
  </si>
  <si>
    <t>Balai</t>
  </si>
  <si>
    <t>Savivaldybės pasirengimo reaguoti į ekstremalias situacijas lygis ne žemesnis kaip 0,76 balo</t>
  </si>
  <si>
    <t>1.2.3.</t>
  </si>
  <si>
    <t>Organizuoti civilinę saugą ir mobilizaciją</t>
  </si>
  <si>
    <t>Vnt.</t>
  </si>
  <si>
    <t>Civilinės būklės aktų įrašymo sudarymo, keitimo, papildymo, atkūrimo anuliavimas ir  pakartotinių dokumentų išdavimas per metus</t>
  </si>
  <si>
    <t>0;3</t>
  </si>
  <si>
    <t xml:space="preserve"> Tinkamai įgyvendinti Savivaldybei perduotas valstybės funkcijas</t>
  </si>
  <si>
    <t>Trūkstamų specialybių darbuotojų pritraukimo į savivaldybės įstaigas programos parengimas ir įgyvendinimas</t>
  </si>
  <si>
    <t>Parengta programa</t>
  </si>
  <si>
    <t>1.1.6</t>
  </si>
  <si>
    <t xml:space="preserve">Numatytos Savivaldybės biudžete lėšos, reikalingos palūkanoms ir kitoms su paskolomis susijusiomis išlaidoms padengti </t>
  </si>
  <si>
    <t>1.1.5</t>
  </si>
  <si>
    <t>Paskola Nr. 2021008341</t>
  </si>
  <si>
    <t>Paskola Nr. 2020012287</t>
  </si>
  <si>
    <t>Paskola Nr. 0042012028583-21</t>
  </si>
  <si>
    <t>Paskola Nr. 0041912028221-21</t>
  </si>
  <si>
    <t>Paskola Nr. KS-2019-406417-15</t>
  </si>
  <si>
    <t>Paskola KS 14/07/15</t>
  </si>
  <si>
    <t>tūkst.Eur</t>
  </si>
  <si>
    <t xml:space="preserve">Grąžintos paskolos ir sumokėtos skolos pagal pasirašytas sutartis (su palūkanomis) </t>
  </si>
  <si>
    <t>1.1.4</t>
  </si>
  <si>
    <t xml:space="preserve">Grąžintos ilgalaikės paskolos ir vykdyti finansiniai įsipareigojimai </t>
  </si>
  <si>
    <t>8/0</t>
  </si>
  <si>
    <t xml:space="preserve"> iš jų moterys/vyrai</t>
  </si>
  <si>
    <t>1.1.3</t>
  </si>
  <si>
    <t>Mero rezervas</t>
  </si>
  <si>
    <t>Organizuoti Savivaldybės tarybos darbą</t>
  </si>
  <si>
    <t>4/2</t>
  </si>
  <si>
    <t xml:space="preserve"> iš jų moterys / vyrai</t>
  </si>
  <si>
    <t>9 / 18</t>
  </si>
  <si>
    <t>Savivaldybės Tarybos narių skaičius</t>
  </si>
  <si>
    <t>1.1.2</t>
  </si>
  <si>
    <t xml:space="preserve">Organizuotas Savivaldybės tarybos, Tarybos sekretoriato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</si>
  <si>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</si>
  <si>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</si>
  <si>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</si>
  <si>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</si>
  <si>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</si>
  <si>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</si>
  <si>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</si>
  <si>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Dalyvauta Baltijos miestų sąjungos (BMS) ir  Lietuvos savivaldybių asociacijos (LSA) veikloje (organizacijų, kurių narė yra Savivaldybė, skaičius)</t>
  </si>
  <si>
    <t>Apdraustų biudžetinių įstaigų vadovų atsakomybės draudimu skaičius</t>
  </si>
  <si>
    <t>tūkst. Eur</t>
  </si>
  <si>
    <t>Sudarytas administracijos direktoriaus rezervas</t>
  </si>
  <si>
    <t>91 / 25</t>
  </si>
  <si>
    <t>96 / 27</t>
  </si>
  <si>
    <t>1.1.1</t>
  </si>
  <si>
    <t xml:space="preserve">Organizuotas Savivaldybės administracijos darbas </t>
  </si>
  <si>
    <t>Savivaldybės įstaigų ir įmonių pateiktų projektų / paraiškų finansavimui gauti skaičius</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</si>
  <si>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</si>
  <si>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</si>
  <si>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</si>
  <si>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</si>
  <si>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</si>
  <si>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 kinamai, gerai, labai gerai</t>
  </si>
  <si>
    <t>Gyventojų pasitenkinimas savivaldybės įstaigų ir įmonių teikiamomis viešosiomis paslaugomis lygis</t>
  </si>
  <si>
    <t>Stiprinti vietos savivaldą ir vykdyti efektyvų miesto įmonių ir įstaigų valdymą</t>
  </si>
  <si>
    <t>Indėlio kriterijaus</t>
  </si>
  <si>
    <t>*Priemonės požymis</t>
  </si>
  <si>
    <t>2022 metų  asignavimų patvirtintas planas</t>
  </si>
  <si>
    <t>2022 metų  asignavimų patikslintas planas</t>
  </si>
  <si>
    <t>99/32</t>
  </si>
  <si>
    <t>95/26</t>
  </si>
  <si>
    <t>Parengta "Jaunųjų specialistų pritraukimo į miesto ugdymo įstaigas ir pedagogų perkvalifikavimo programa". 2022 m. finansinę paramą gavo 9 pedagogai.</t>
  </si>
  <si>
    <t>Sudaryti 3174 civilinės būklės akto įrašai. Išduoti archyviniai  2955 civilinės būklės akto įrašą liudijantys išrašai.</t>
  </si>
  <si>
    <t>3479</t>
  </si>
  <si>
    <t>-6,4</t>
  </si>
  <si>
    <t>Viešosios tvarkos skyrius</t>
  </si>
  <si>
    <t>Teisės skyrius</t>
  </si>
  <si>
    <t>Centralizuoto vidaus audito skyrius</t>
  </si>
  <si>
    <t>Apskaitos skyrius</t>
  </si>
  <si>
    <t>SAVIVALDYBĖS VALDYMO  PROGRAMA (NR. 1)</t>
  </si>
  <si>
    <t>2022 m. iš devynių Savivaldybės valdomų įmonių šį rodiklį pasiekė keturios bendrovės.</t>
  </si>
  <si>
    <t>3479 asmenys deklaraciją pateikė el. būdu. El. būdu pateikusių deklaracijas dalis sudaro 47,2 proc. visų pateikusiųjų deklaracijas.</t>
  </si>
  <si>
    <t>Parengtos ir pateiktos 6 paraiškos, kurių tikslas pritraukti investicijas, modernizuojant gatves ir sukuriant palankias sąlygas verslo vystymuisi.</t>
  </si>
  <si>
    <t>nevertintina</t>
  </si>
  <si>
    <t>Pateikusiųjų el.būdu dalies didėjimas per metus, ne mažiau kaip 1,5 proc.</t>
  </si>
  <si>
    <t xml:space="preserve"> Asmenų,  pateikusių gyvenamosios vietos deklaracijas elektroniniu būdu (pagal VĮ „Registrų centras“ pateiktus duomenis), skaičius</t>
  </si>
  <si>
    <t>2023 m. bus atlikta internetinė apklausa apie  Panevėžio miesto savivaldybės suteiktų paslaugų teikimo kokybę.</t>
  </si>
  <si>
    <t>Sumažėjimą įtakojo asmenų iš Ukrainos deklaravimas ir Covid pandemijos metu skelbto karantino pabaiga.</t>
  </si>
  <si>
    <r>
      <t>Valstybės biudžeto lėšos VB, kurios neapskaitomos biudžete (</t>
    </r>
    <r>
      <rPr>
        <b/>
        <sz val="11"/>
        <rFont val="Times New Roman"/>
        <family val="1"/>
        <charset val="186"/>
      </rPr>
      <t>VBN</t>
    </r>
    <r>
      <rPr>
        <sz val="11"/>
        <rFont val="Times New Roman"/>
        <family val="1"/>
      </rPr>
      <t>)</t>
    </r>
  </si>
  <si>
    <r>
      <t>Praėjusių metų lėšų likutis (</t>
    </r>
    <r>
      <rPr>
        <b/>
        <sz val="11"/>
        <rFont val="Times New Roman"/>
        <family val="1"/>
        <charset val="186"/>
      </rPr>
      <t xml:space="preserve"> L)</t>
    </r>
  </si>
  <si>
    <r>
      <t>Europos Sąjungos paramos lėšos (</t>
    </r>
    <r>
      <rPr>
        <b/>
        <sz val="11"/>
        <rFont val="Times New Roman"/>
        <family val="1"/>
        <charset val="186"/>
      </rPr>
      <t>ES)</t>
    </r>
  </si>
  <si>
    <r>
      <t>Paskolų lėšos investicijų projektams įgyvendinti (</t>
    </r>
    <r>
      <rPr>
        <b/>
        <sz val="11"/>
        <rFont val="Times New Roman"/>
        <family val="1"/>
        <charset val="186"/>
      </rPr>
      <t>P</t>
    </r>
    <r>
      <rPr>
        <sz val="11"/>
        <rFont val="Times New Roman"/>
        <family val="1"/>
        <charset val="186"/>
      </rPr>
      <t>)</t>
    </r>
  </si>
  <si>
    <r>
      <t>Valstybės biudžeto specialioji tikslinė dotacija regioninėms įstaigoms ir klasėms finansuoti. (</t>
    </r>
    <r>
      <rPr>
        <b/>
        <sz val="11"/>
        <rFont val="Times New Roman"/>
        <family val="1"/>
        <charset val="186"/>
      </rPr>
      <t>VBSR)</t>
    </r>
  </si>
  <si>
    <r>
      <t>Valstybės biudžeto specialiosios tikslinės dotacijos lėšos valstybės funkcijoms atlikti (</t>
    </r>
    <r>
      <rPr>
        <b/>
        <sz val="11"/>
        <rFont val="Times New Roman"/>
        <family val="1"/>
        <charset val="186"/>
      </rPr>
      <t>VBSF)</t>
    </r>
  </si>
  <si>
    <r>
      <t>Ugdymo reikmių lėšos (</t>
    </r>
    <r>
      <rPr>
        <b/>
        <sz val="11"/>
        <rFont val="Times New Roman"/>
        <family val="1"/>
        <charset val="186"/>
      </rPr>
      <t>ML</t>
    </r>
    <r>
      <rPr>
        <sz val="11"/>
        <rFont val="Times New Roman"/>
        <family val="1"/>
        <charset val="186"/>
      </rPr>
      <t>)</t>
    </r>
  </si>
  <si>
    <r>
      <t>Valstybės lėšos kapitalo investicijoms (</t>
    </r>
    <r>
      <rPr>
        <b/>
        <sz val="11"/>
        <rFont val="Times New Roman"/>
        <family val="1"/>
        <charset val="186"/>
      </rPr>
      <t>VKI)</t>
    </r>
  </si>
  <si>
    <r>
      <t>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</si>
  <si>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Valstybės biudžeto lėšos (</t>
    </r>
    <r>
      <rPr>
        <b/>
        <sz val="11"/>
        <rFont val="Times New Roman"/>
        <family val="1"/>
        <charset val="186"/>
      </rPr>
      <t>VB)</t>
    </r>
  </si>
  <si>
    <r>
      <t>Įstaigų  pajamos už paslaugas (</t>
    </r>
    <r>
      <rPr>
        <b/>
        <sz val="11"/>
        <rFont val="Times New Roman"/>
        <family val="1"/>
        <charset val="186"/>
      </rPr>
      <t>SP</t>
    </r>
    <r>
      <rPr>
        <sz val="11"/>
        <rFont val="Times New Roman"/>
        <family val="1"/>
        <charset val="186"/>
      </rPr>
      <t xml:space="preserve"> )</t>
    </r>
  </si>
  <si>
    <r>
      <t>Savivaldybės biudžeto lėšos</t>
    </r>
    <r>
      <rPr>
        <b/>
        <sz val="11"/>
        <rFont val="Times New Roman"/>
        <family val="1"/>
        <charset val="186"/>
      </rPr>
      <t xml:space="preserve"> (SB)</t>
    </r>
  </si>
  <si>
    <t>Finansavimo šaltinių susvestinė</t>
  </si>
  <si>
    <t>Iš viso Programai</t>
  </si>
  <si>
    <t>P</t>
  </si>
  <si>
    <t>Rezerve likęs nepanaudotas einamųjų metų likutis bus naudojams 2023 m. projektams įgyvendinti. Paskolos lėšos bus naudojamos 2023 m. projekto "Panevėžio miesto gatvių apšvietimo  modernizavimas" veikloms finansuoti.</t>
  </si>
  <si>
    <t>0;15</t>
  </si>
  <si>
    <t>9.1.1.</t>
  </si>
  <si>
    <t xml:space="preserve">Vykdyti investicijų projektus, naudojant bankų paskolos, Savivaldybės biudžeto ir likučio lėšas </t>
  </si>
  <si>
    <t>Lėšos buvo suplanuotos ES finansavimo laikotarpio 2021-2027 m. administruoti naujus projektus, tačiau,  nepatvirtinius 2021-2027 m. Europos sąjungos investicijų fondų programos pažangos priemonių finansavimo nacionalinių dokumentų, pagal kuriuos Savivaldybė galėtų teikti projektų paraiškas siekiant gauti ES finansavimą, nebuvo galimybės rengti paraiškų bei gauti finansavimą naujiems projektams. Todėl  suplanuotos lėšos projektų administravimui 12,2 tūkst. Eur liko nepanaudotos.</t>
  </si>
  <si>
    <t xml:space="preserve">Administruoti investicijų projektus </t>
  </si>
  <si>
    <t>Investicijų projekto Panevėžio miesto švietimo pažangos planui įgyvendinti parengimo paslaugos</t>
  </si>
  <si>
    <t xml:space="preserve">2022 m. parengti 2 dokumentai: investicijų projektas "Teritorijų, skirtų naujų investicijų pritraukimui ir esamoms plėsti vystymas, skatinant Panevėžio miesto konkurencingumo didinimą" ir investicijų projektas Panevėžio miesto švietimo pažangos planui įgyvendinti.   Dalis suplanuotų lėšų 14,8 tūkst. Eur liko nepanaudota, nes nepatvirtinus  2021-2027 m. Europos Sąjungos investicijų fondų programos pažangos priemonių finansavimo nacionalinių dokumentų, pagal kuriuos Savivaldybė galėtų teikti projektų paraiškas, nebuvo poreikio rengti dokumentus. </t>
  </si>
  <si>
    <t>vnt.</t>
  </si>
  <si>
    <t>Parengti investicijų projektai / kiti dokumentai</t>
  </si>
  <si>
    <t>Parengti dokumentus, reikalingus Europos Sąjungos fondų investicijoms gauti</t>
  </si>
  <si>
    <t>KPP</t>
  </si>
  <si>
    <t>VKI</t>
  </si>
  <si>
    <t>Suremontuotos / modernizuotos gatvės</t>
  </si>
  <si>
    <t>km</t>
  </si>
  <si>
    <t>Suremontuotų / modernizuotų gatvių ilgis</t>
  </si>
  <si>
    <t>2022 m. buvo pilnai sutvarkyta Tinklų gatvė, Elektronikos g. dalis (liko nesutvarkyta gatvės 90 m. atkarpa - nebuvo galima užbaigti darbų, kadangi šioje atkarpoje buvo atliekami  lietaus ir nuotekų tinklo įrengimo darbai ir dėl šios priežąsties nebuvo panaudotos visos suplanuotos paskolos lėšos. Darbai bus tęsiami 2023 m.</t>
  </si>
  <si>
    <t>Įgyvendintas projektas</t>
  </si>
  <si>
    <r>
      <t>0;</t>
    </r>
    <r>
      <rPr>
        <sz val="11"/>
        <color rgb="FF0070C0"/>
        <rFont val="Times New Roman"/>
        <family val="1"/>
        <charset val="186"/>
      </rPr>
      <t>7</t>
    </r>
  </si>
  <si>
    <t xml:space="preserve"> Įgyvendinti projektą „Infrastruktūros Biliūno g., Elektronikos g., Tinklų g. rengimas / modernizavimas, sukuriant palankias sąlygas verslo vystymuisi Panevėžio mieste“</t>
  </si>
  <si>
    <t>Modernizuota sankryžų</t>
  </si>
  <si>
    <t>Su Viešųjų pirkimų konkurso laimėtoja UAB "JK Ranga" 2022-01-31 pasirašyta rangos darbų sutartis. 2022-03-29 Eismas apribotas pagal I etapo schemą, 2022-04-25 pradėti Rangos darbai. 2022-07-18 Eismas apribotas pagal II etapo schemą. Vykdant Rangos darbus J. Janonio g., Vakarinės g. ir Pramonės g. sankryža pertvarkyta į šiuolaikišką ir saugią žiedinę sankryžą, įrengtos eismo saugumo salelės, apšvietimas. 2022-11-08 Žiedinė sankryža oficialiai atidaryta. Remiantis 2020 m. Transporto kompetencijų agentūros parengtos ataskaitos išvadomis, ši žiedinė sankryža eismo pralaidumą pagerins ypač piko valandomis, todėl sumažės eismo spūstys, eismo įvykių skaičius. Vyksta baigiamieji projekto darbai. Projektą planuojama užbaigti  2023 m. birželio 23 d.</t>
  </si>
  <si>
    <t xml:space="preserve"> Įgyvendinti projektą „Susisiekimo su Panevėžio LEZ gerinimas, modernizuojant J. Janonio g.–Vakarinės g.–Pramonės g. sankryžą“</t>
  </si>
  <si>
    <t>Įgyvendinti projektai</t>
  </si>
  <si>
    <t xml:space="preserve">Pažangios pramonės ir paslaugų sektorių plėtrai reikalingos infrastruktūros ir įrangos plėtra </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</si>
  <si>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</si>
  <si>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</si>
  <si>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</si>
  <si>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</si>
  <si>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Mokyklų, kuriose modernizuota gamtos ir technologinių mokslų mokymo(si) aplinka, skaičius</t>
  </si>
  <si>
    <t>8.1.1.</t>
  </si>
  <si>
    <t xml:space="preserve">2022 m. buvo parengti ir suderinti su Agentūra meno reikmenų įsigijimo pirkimo dokumentai, prekės nupirktos. Agentūra pratęsė projekto veiklų įgyvendinimo terminą iki 2023 m. liepos  mėn. Buvo parengti kompiuterinės technikos ir įrangos viešųjų pirkimų dokumentai, dokumentai derinti su Agentūra, gavus pastabas pirkimo dokumentai koreguojami ir bus skelbiamas kompiuterinės technikos ir įrangos viešųjų pirkimų konkursas. </t>
  </si>
  <si>
    <t>0;8</t>
  </si>
  <si>
    <t xml:space="preserve"> Įgyvendinti projektą „Mokyklų aprūpinimas gamtos ir technologinių mokslų priemonėmis“</t>
  </si>
  <si>
    <t>Įrengta fotografijos studija Dailės mokykloje</t>
  </si>
  <si>
    <t>Atnaujinta Muzikos mokyklos koncertinė salė</t>
  </si>
  <si>
    <t>2022-06-30 Pasirašyta sutartis su UAB „Solidsofa“ dėl  kėdžių įsigijimo. 2022-09-19  Agentūra Projekto įgyvendinimo terminą  pratęsė  iki 2022-12-30. Parengti viešojo pirkimo dokumentai Dailės mokyklos fotografijos studijos fotoaparatų ir fotografijos įrangos įsigijimui, paskelbtas viešojo pirkimo konkursas, su konkurso laimėtoja UAB „Sentios" pasirašyta sutartis dėl fotoaparatų ir fotografijos įrangos įsigijimo. Prekės pristatytos.  2022 m. gruodžio 23 d. užbaigtos projekto veiklos. Galutinis mokėjimo prašymas pateiktas 2023-01  mėn.</t>
  </si>
  <si>
    <t xml:space="preserve"> Įgyvendinti projektą „Neformaliojo švietimo infrastruktūros tobulinimas“</t>
  </si>
  <si>
    <t>Modernizuota įstaigos infrastruktūra</t>
  </si>
  <si>
    <r>
      <t>2021-07-15 užbaigti statybos darbai, nupirktos ugdymo priemonės,  įranga bei dalis baldų. 2022 m. nupirkta ir sumontuota likusi baldų dalis. Projekto veiklos užbaigtos 2022-05 mėn. Projekto vertė 1264,9 tūkst. Eur, iš jų -494,4 tūkst Eur ES lėšos, Savivaldybės dalis - 770,5 tūkst. Eur.</t>
    </r>
    <r>
      <rPr>
        <sz val="10"/>
        <color rgb="FFFF0000"/>
        <rFont val="Times New Roman"/>
        <family val="1"/>
        <charset val="186"/>
      </rPr>
      <t xml:space="preserve">  </t>
    </r>
  </si>
  <si>
    <t>0;7</t>
  </si>
  <si>
    <t>Įgyvendinti projektą „Regos centro „Linelis“  pastato vidaus patalpų  ir ugdymo aplinkos modernizavimas“</t>
  </si>
  <si>
    <t>Modernizuotas objektas</t>
  </si>
  <si>
    <t xml:space="preserve">2022-02-07 Pasirašyta sutartis su UAB „Plentprojektas“ dėl „Panevėžio „Vilties“ progimnazijos stadiono rekonstravimo ir kitų sporto aikštelių naujos statybos techninio darbo projekto parengimo, 2022-05-30 baigtos projekto projektinių pasiūlymų viešinimo procedūros, 2022-07-05 pasirašyta sutartis dėl projekto ekspertizės su UAB „Projektų ekspertizė“, 2022-11-17 gautas projekto ekspertizės aktas, 2022-12-16 gautas statybą leidžiantis dokumentas (SLD). Gavus SLD, parengti rangos darbų pirkimo dokumentai, pradėtos viešojo pirkimo konkurso  procedūros. </t>
  </si>
  <si>
    <t xml:space="preserve"> Įgyvendinti projektą „Panevėžio „Vilties“ progimnazijos infrastruktūros modernizavimas“ </t>
  </si>
  <si>
    <t>Modernizuota objektų</t>
  </si>
  <si>
    <t xml:space="preserve">Mokyklų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</si>
  <si>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</si>
  <si>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</si>
  <si>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</si>
  <si>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</si>
  <si>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Rekonstruotos gatvės ilgis</t>
  </si>
  <si>
    <t>Projektas įgyvendintas 2021 m., 2022 m. grąžinta neišmokėtų ES lėšų dalis (97 tūkst. Eur).</t>
  </si>
  <si>
    <t>7.1.2.</t>
  </si>
  <si>
    <t>Įgyvendinti projektą „Panevėžio A. Jakšto g. rekonstrukcija“</t>
  </si>
  <si>
    <t xml:space="preserve"> </t>
  </si>
  <si>
    <t>Atnaujintos kelių infrastruktūros ilgis</t>
  </si>
  <si>
    <t xml:space="preserve">Miesto vietinės reikšmės kelių ir gatvių infrastruktūros atnaujinimas ir plėtra </t>
  </si>
  <si>
    <t>kompl.</t>
  </si>
  <si>
    <t xml:space="preserve">Įrengti nauji paviršinių nuotekų valymo įrenginiai </t>
  </si>
  <si>
    <t>Rekonstruotos lietaus vandens surinkimo, valymo ir nuotekų  bei drenažo sistemos ilgis</t>
  </si>
  <si>
    <t>2022 m. Rangovas UAB „KRS“ pagal pasirašytą sutartį  vykdė Paviršinių (lietaus) nuotekų tinklų (kolektoriaus Nr. 29) Senamiesčio g., Elektronikos g., Panevėžio m.  rekonstravimo darbus. Rekonstruota/perklota tinklų - dn 500 ir 1600 mm, ilgis 343 m. Darbų atlikta už 664 tūkst. Eur.  Taip pat  UAB „Atamis“ atliko baigiamojo etapo projektavimo darbus, UAB „Darbasta“ atliko techninių projektų ekspertizę, gautas statybą leidžiantis dokumentas. iš viso per 2022 m. atlikta darbų ir paslaugų už  696, 16 tūkst. Eur.</t>
  </si>
  <si>
    <r>
      <t>0</t>
    </r>
    <r>
      <rPr>
        <sz val="11"/>
        <color rgb="FF0070C0"/>
        <rFont val="Times New Roman"/>
        <family val="1"/>
        <charset val="186"/>
      </rPr>
      <t>;8</t>
    </r>
  </si>
  <si>
    <t>7.1.1.</t>
  </si>
  <si>
    <t xml:space="preserve"> Įgyvendinti projektą „Lietaus vandens surinkimo, valymo ir nuotekų  bei drenažo sistemų projektavimas, diegimas ir renovavimas“ </t>
  </si>
  <si>
    <t>Igyvendinti projektai</t>
  </si>
  <si>
    <t>Paviršinių nuotekų surinkimo  ir valymo sistemos (tinklų, irenginių) modernizavimas ir plėtra</t>
  </si>
  <si>
    <t xml:space="preserve">Modernizuoti esamą ir tvariai vystyti naują miesto infrastruktūrą </t>
  </si>
  <si>
    <t>Projektų, gavusių finansavimą miesto tvariai plėtrai ir transformacijai, skaičius</t>
  </si>
  <si>
    <t xml:space="preserve">Skatinti miesto tvarią plėtrą ir transformaciją </t>
  </si>
  <si>
    <t>Projektas užbaigtas 2020 m., 2022 m. grąžinta likusi neišmokėta ES lėšų dalis (6,2 tūkst. Eur).</t>
  </si>
  <si>
    <t>6.3.1.</t>
  </si>
  <si>
    <t>Įgyvendinti projektą „Ekologinio vandens turizmo  Latvijoje ir Lietuvoje vystymas“</t>
  </si>
  <si>
    <t>kv.m.</t>
  </si>
  <si>
    <t xml:space="preserve">Sutvarkyta teritorija </t>
  </si>
  <si>
    <t>Pagal su UAB "Dujotiekio statyba" 2021-07-12 pasirašytą Rangos darbų sutartį buvo tęsiami rangos darbai: įrengtas apšvietimas, pėsčiųjų takai, pasodinti augalai, medžiai, sutvarkytas tvenkinys, įrengtos dviračių salelės, vabzdžių nameliai, mažosios  architektūros elementai,  informaciniai stendai, nupirktos švieslentės,  projektą numatoma užbaigti 2023 m.</t>
  </si>
  <si>
    <t>Įgyvendinti projektą „Kraštovaizdžio formavimas ir ekologinės būklės gerinimas Panevėžio mieste“</t>
  </si>
  <si>
    <t>Sukurtas integruotas viešųjų erdvių patrauklumo didinimo planas</t>
  </si>
  <si>
    <t>Projektas įgyvendinamas pagal Europos Sąjungos URBACT programą. 2022-01-27 vyko nuotolinis projekto „Erdvės žmonėms“ partnerių susitikimas, kurio metu aptartos miestų planavimo tendencijos, darniam judumui pritaikytų gatvių koncepcijos bei kitos idėjos. 2022-02-10 Projekto atstovai dalyvavo nuotoliniame  Programos e-universiteto trijų dienų renginyje. Jis buvo skirtas sustiprinti Projekto partnerių įgūdžius, įgyvendinant naujus integruotus miesto planus. Projekto metu išnagrinėtas pėsčiųjų erdvės tinklas, išsiaiškintos jo plėtros galimybės, išsiaiškintos automobilių stovėjimo aikštelių viešosiose miestų erdvėse optimizavimo klausimai, ieškant novatoriškų sprendimų; Panevėžio m.  viešojo transporto keliose sustojimų aikštelėse  įrengtos edukacinės lentos . 2022-05 mėn. Projektas įgyvendintas. Jungtiniam techniniam sekretoriatui pateiktos projekto įgyvendinimo ataskaitos. 2023 m. bus grąžintos likusios ES lėšos.</t>
  </si>
  <si>
    <t>0;5</t>
  </si>
  <si>
    <t xml:space="preserve"> Įgyvendinti projektą „Erdvės žmonėms“</t>
  </si>
  <si>
    <t>Projekto veiklos užbaigtos 2021 m. Interreg Latvijos - Lietuvos per sieną bendradarbiavimo programos Jungtinis techninis sekretoriatas grąžino likusią dalį neišmokėtų ES lėšų . Iš viso projekto vertė 164,3 tūkst. Eur, iš jų 151,9 tūkst. ES lėšų ir 12,4 tūkst. -Savivaldybės dalinis finansavimas.</t>
  </si>
  <si>
    <t xml:space="preserve"> Įgyvendinti projektą „Transformacija iš apleistų erdvių į išpuoselėtas“</t>
  </si>
  <si>
    <t xml:space="preserve">Projektas įgvendintas 2021 m., 2022 m. Centrinė projektų valdymo agentūra gražino dalį neišmokėtų ES lėšų.  </t>
  </si>
  <si>
    <t xml:space="preserve"> Įgyvendinti projektą „Laisvės aikštės ir jos prieigų sutvarkymas“</t>
  </si>
  <si>
    <t>Projekto veiklos užbaigtos 2021 m.  2022 m. vyko projekto užbaigimo dokumentų rengimo ir derinimo su Centrine projektų valdymo agentūra procedūros.</t>
  </si>
  <si>
    <t xml:space="preserve"> Įgyvendinti projektą „Jaunimo sodo sutvarkymas“</t>
  </si>
  <si>
    <t>2022 m. baigtos projekto veiklos. Projektas įgyvendintas dviem etapais. Pirmuoju atlikti darbai teritorijoje, apribotoje „Ekrano“ mariomis, Pajuosčio plentu ir Panevėžio rajono ribomis – palei marias vietoje seno tako įrengtas naujas  asfaltuotas pėsčiųjų ir dviračių takas, šalia jo įrengtos poilsio zonos prie vandens, iškylų vietos su laužavietėmis, paplūdimio tinklinio, diskgolfo, lauko treniruoklių, vaikų žaidimo aikštelės. Antruoju etapu sutvarkyta teritorija, ribojama „Ekrano“ mariomis, Pajuosčio pl. ir Biliūno g.- naujomis trinkelėmis perklota dalis Biliūno g. rytinio šaligatvio, atnaujintas apšvietimas Pajuosčio pl. bei autobusų aikštelė, įrengta automobilių stovėjimo aikštelė, prie marių įrengta betoninė valčių ir mažų laivelių  nuleidimo į vandenį vieta, pontoninis lieptas, pritaikytas baidarėms, prieplauka prisišvartuoti mažiems laiveliams, medinės poilsio ir apžvalgos zonos. Projekto metu įrengta atskira teritorija gyvūnams – aptverta aikštelė su dviem zonomis, viena skirta dresūrai, kita – šunų pramogoms. Projekto teritorijoje atnaujinti želdynai, įrengti mažosios architektūros elementai. Atnaujinta teritorija tapo lankoma miesto gyventojų ir svečių, atvėrė galimybes vietos verslams, jų plėtrai, naujų darbo vietų kūrimuisi. Projekto sutartis baigiasi 2023 m. Šiuo metu nėra baigtos įvykusios Projekto patikros procedūros, planuojama atstatyti asfalto dangą, kurią pažeidė medžių šaknys, todėl ir viso Projekto pabaiga planuojama 2023 m.</t>
  </si>
  <si>
    <t xml:space="preserve"> Įgyvendinti projektą „Teritorijos prie „Ekrano“ marių  konversija, pritaikant ją aktyviam poilsiui, užimtumui ir vietos verslo skatinimui“</t>
  </si>
  <si>
    <t xml:space="preserve">Įgyvendinant projektą, 2022 m. atnaujinta aikštės erdvinė struktūra, želdiniai, pakeista aikštės ir prieigų danga, rekonstruoti pėsčiųjų ir dviračių takai, pakeisti mažosios architektūros elementai, apšvietimas, fontano dizainas ir įranga, šalia J. Tilvyčio gatvės įrengta automobilių stovėjimo aikštelė. Ruošiama dokumentacija, kad galėtų rangovas tinkamai perduoti, o techninė priežiūra ir užsakovas priimti atliktus darbus bei už juos atsiskaityti. Projekto sutartis baigiasi 2023 m., Projektą planuojama užbaigti 2023 m. </t>
  </si>
  <si>
    <t xml:space="preserve"> Įgyvendinti projektą „Nepriklausomybės aikštės ir jos prieigų sutvarkymas“</t>
  </si>
  <si>
    <t xml:space="preserve">Toliau buvo vykdomi rangos darbai pagal pasirašytą su AB "Panevėžio statybos trestas" Rangos sutartį  -remontuojama  atkarpa Puzino g. - Topolių al., nuo Puzino g. iki Anykščių g., tvarkoma Bendruomenių rūmų aplinka ir atliekami kt. statybos darbai. Atlikti archeologiniai tyrinėjimai Kranto g. (šalia statomo SEMC, buvo tikslinami pėsčiųjų tilto per Nevėžį sutvarkymo  sprendiniai.  CPVA pratęsė Projekto sutartį iki 2023 m. rugsėjo 30 d. Projektą planuojama užbaigti 2023 m. </t>
  </si>
  <si>
    <t xml:space="preserve"> Įgyvendinti projektą „Viešųjų erdvių prie Panevėžio bendruomenių rūmų sutvarkymas“</t>
  </si>
  <si>
    <t xml:space="preserve">Parko teritorijos atnaujinimo darbai (išskyrus tiltą per Nevėžio upę) iš esmės baigti, tačiau atlikus tilto ekspertizę, paaiškėjo, kad privalome papildomai atlikti darbus, kurie būtini tolimesniam tilto tinkamam eksploatavimui. 2022 m. balandžio 26 d. pasirašyta sutartis su Projektuotojais dėl techninio darbo projekto A laidos parengimo ir projekto papildymo dėl tilto ekspertizės akte pastebėtų trūkumų pašalinimo. Techninio projekto A laidos dalinė ekspertizė atlikta 2022 m. spalio mėn., tačiau Rangovas tilto atnaujinimo darbų nebegalėjo tęsti / atnaujinti, nes rudens ir žiemos oro sąlygos netinkamos numatytiems tilto konstrukcijų apdailos ir asfaltavimo darbams. Projekto sutartis baigiasi 2023 m., Projektą planuojama užbaigti 2023 m. </t>
  </si>
  <si>
    <t xml:space="preserve"> Įgyvendinti projektą „Skaistakalnio parko ir jo prieigų sutvarkymas“</t>
  </si>
  <si>
    <t>Įgyvendinant projektą Senvagėje įrengti nauji ir atnaujinti esami dviračių ir pėsčiųjų takai, įrengtos jaukios poilsio ir apžvalgos aikštelės, atokvėpio zonos, naujai suformuotas tvenkinyje esančios salos reljefas,  įrengti nauji modernūs tiltai, atnaujinta tvenkinio pakrantė, įrengti apšvietimo, lietaus nuotekų, vandentiekio tinklai, įrengtos vaikų žaidimo aikštelės, mažosios architektūros elementai, atnaujinti želdiniai – vietoj pašalintų menkaverčių medžių ir krūmų pasodinti želdynai, suformuoti nuo pavasario iki rudens žydinčių krūmų masyvai. Senvagės tvenkinyje įrengtas 36 metrų ilgio, 18 metrų aukščio plaukiojantis sinchronizuotas muzikinis šviesų ir projekcijų fontanas, saugumui užtikrinti Senvagės teritorijoje įrengtos vaizdo stebėjimo kameros. Senvagės rekonstrukcijos dabai užbaigti, vyksta projekto užbaigimo dokumentų rengimo ir derinimo procedūros su CPVA. Projekto veikos baigiamos 2023-01-31, Galutinis mokėjimo prašymas Agentūrai bus teikiamas 2023-03-02. Projekto vertė  per 5 765,7 tūkst. Eur, iš  jų 1 591, 4 tūkst. Eur – ES investicijos ir valstybės lėšos, likusi dalis – Savivaldybės.</t>
  </si>
  <si>
    <t xml:space="preserve"> Įgyvendinti projektą „Panevėžio senvagės teritorijos kompleksinis sutvarkymas“</t>
  </si>
  <si>
    <t>Atnaujintos / pritaikytos erdvės</t>
  </si>
  <si>
    <t>Įgyvendinta projektų</t>
  </si>
  <si>
    <t xml:space="preserve">Viešųjų erdvių pritaikymas įvairioms socialinėms grupėms </t>
  </si>
  <si>
    <t>Suformuotų, patobulintų erdvių skaičius</t>
  </si>
  <si>
    <t xml:space="preserve">Patobulinti  miesto erdvių ir objektų kokybę, jų priežiūrą </t>
  </si>
  <si>
    <t>Įrengta požeminių komunalinių atliekų surinkimo konteinerių aikštelių</t>
  </si>
  <si>
    <t>Įrengta  antžeminių komunalinių atliekų ir antrinių  žaliavų surinkimo  aikštelių</t>
  </si>
  <si>
    <t>Su viešąjį pirkimo konkursą laimėjusia įmone AB „Statkorpas“ pasirašyta sutartis dėl 15 požeminių komunalinių atliekų ir antrinių žaliavų surinkimo konteinerių aikštelių įrengimo. Įgyvendinant projektą buvo atliekami 15 požeminių aikštelių įrengimo darbai,  vyko likusių 13 antžeminių konteinerių įrengimo aikštelių projektavimo darbai ir derinimas su reikiamomis institucijomis. Iki 2022 m. pabaigos iš viso įrengta aikštelių apie 70  proc. Projekto veiklos pratęstos iki 2023 m. balandžio 30 d., antžeminių komunalinių atliekų ir antrinių  žaliavų surinkimo bei požeminių komunalinių atliekų surinkimo konteinerių aikštelių įrengimo darbai bus užbaigti 2023 m.</t>
  </si>
  <si>
    <t>6.2.1.</t>
  </si>
  <si>
    <t xml:space="preserve"> Įgyvendinti projektą „Komunalinių atliekų rūšiuojamojo surinkimo infrastruktūra“</t>
  </si>
  <si>
    <t>Įrengta surūšiuotų atliekų surinkimo aikštelių</t>
  </si>
  <si>
    <t xml:space="preserve">Pakartotinai naudojamų ir perdirbamų komunalinių atliekų kiekio didinimas </t>
  </si>
  <si>
    <t>Įdiegti nauji žiedinės ekonomikos sprendimai</t>
  </si>
  <si>
    <t xml:space="preserve">Užtikrinti saugią ir švarią aplinką bei įdiegti žiedinės ekonomikos (beatliekės gamybos) principus </t>
  </si>
  <si>
    <t>proc.</t>
  </si>
  <si>
    <t>Modernizuotos miesto apšvietimo sistemos dalis</t>
  </si>
  <si>
    <r>
      <t>2</t>
    </r>
    <r>
      <rPr>
        <sz val="10"/>
        <rFont val="Times New Roman"/>
        <family val="1"/>
        <charset val="186"/>
      </rPr>
      <t xml:space="preserve">022-01-05 pasirašyta Panevėžio miesto gatvių apšvietimo modernizavimo (3 grupės) rangos darbų sutartis su UAB „Asirinta“. Modernizuoti Beržų g. nuo J. Basanavičiaus g. iki Velžio k., J. Basanavičiaus g. nuo Beržų g. iki Ramygalos g., J. Tilvyčio g. nuo V. Alanto g žiedo iki Kalnelio g., Nemuno g. nuo Klaipėdos g. iki Ramygalos g., Ramygalos g. nuo Beržų g. iki miesto ribos, Staniūnų g. Nuo Beržų g. iki Staniūnų 103B, Aukštaičių g. nuo Ramygalos g. iki  Sirupio g., Pilėnų g., Sodų g., Katedros a., Vysk. K. Paltaroko g., Dainavos g., Margirio g., Algirdo g. nuo J. Basanavičiaus g. iki Sėlių g., Durpyno g., Danutės g. apšvietimo tinklai; 2022-01-11 pasirašyta Panevėžio miesto gatvių apšvietimo modernizavimo (4 grupės) rangos darbų sutartis su UAB „Asirinta“. Modernizuoti  J. Basanavičiaus g. nuo Vilniaus g. iki Smėlynės g., J. Biliūno g., Nemuno g. nuo tilto iki Klaipėdos g., Vasario 16-osios g. nuo Tulpių g. iki A. Smetonos g., J. Urbšio g., Respublikos g., A. Mackevičiaus g. nuo Vasario 16-osios g. iki Kauno g., Naujamiesčio g., A. Smetonos g. nuo P. Puzino g. iki Vasario 16-osios g., V. Kudirkos g., Aldonos g., Kranto g. tarp Anykščių, g. ir Respublikos g., Topolių al., P. Puzino g., Aido g. apšvietimo tinklai; 2022-10-28 Pasirašyta darbų sutartis su UAB „Baltled“ dėl Panevėžio miesto gatvių apšvietimo šviestuvų keitimo į LED šviestuvus darbų (1 gatvių grupė). Sutarties apimtyje bus pakeista 1077 vnt. gatvių šviestuvų į energiškai efektyvius LED šviestuvus; 2022-11-14 Pasirašytos darbų sutartys su UAB „Elektros automatika“ dėl Panevėžio miesto gatvių apšvietimo šviestuvų keitimo į LED šviestuvus darbų (3 ir 2 gatvių grupės). Sutarčių apimtyje bus pakeista 2492 vnt. gatvių ir viešųjų erdvių šviestuvų į energiškai efektyvius LED šviestuvus. 2022-12-19. Vykdomi darbai pagal pasirašytas sutartis. Pasirašytas papildomas susitarimas su VšĮ „Inovacijų agentūra "Dėl projekto veiklų įgyvendinimo termino pratęsimo nuo 2023 m. sausio 7 d. iki 2023 m. birželio 7 d. . Projektą planuojama užbaigti 2023 m. I pusmetyje.
</t>
    </r>
  </si>
  <si>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</si>
  <si>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</si>
  <si>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</si>
  <si>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</si>
  <si>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</si>
  <si>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 xml:space="preserve">kv.m.    </t>
  </si>
  <si>
    <t>Atnaujintos / suformuotos viešosios erdvės, želdynai;  finansavimą gavę klimato kaitos mažinimo sprendimai</t>
  </si>
  <si>
    <t xml:space="preserve">Mažinti poveikį klimato kaitai ir prisitaikyti prie jos </t>
  </si>
  <si>
    <t>Įdiegta el. bilieto sistema</t>
  </si>
  <si>
    <t>Parengti viešųjų pirkimų dokumentai e- bilieto įdiegimo paslaugoms įsigyti.  2022-12-27 su įmone "Ridigano"  AS,(Estija) pasirašyta e-bilieto sistemos diegimo sutartis, sutarties objektas -  Diegiamos elektroninio bilieto sistemos funkcionavimui reikalingos techninės ir programinės įrangos įsigijimas, montavimas ir paleidimas“. Įgyvendinant projektą bus įdiegtas elektroninis bilietas ir  autobusų stotelėse,  įrengtos  informacinės švieslentės (6 vnt.), kuriose bus pateikta informacija apie autobusų maršrutus bei tvarkaraščius, bus įdiegtas interaktyvus maršrutų žemėlapis, teikiama informacija apie darnaus susisiekimo galimybės su kitomis miesto dalimis ir kita aktuali informacija apie miesto viešąjį transportą bei darnų judumą mieste, informacija bus pateikiama keliomis kalbomis. Su  AS "Ridigano" derinamas detalus paslaugų įgyvendinimo planas.</t>
  </si>
  <si>
    <t>5.3.1.</t>
  </si>
  <si>
    <t xml:space="preserve"> Įgyvendinti projektą „Darnaus judumo priemonių diegimas Panevėžio mieste“</t>
  </si>
  <si>
    <t>Įdiegta intelektinių el.priemonių viešąjame transporte</t>
  </si>
  <si>
    <t xml:space="preserve">Intelektinių elektroninių  priemonių diegimas viešajame transporte </t>
  </si>
  <si>
    <t>Įgyvendintų projektų, didinančių naudojimosi viešuoju transportu mastą, skaičius</t>
  </si>
  <si>
    <t xml:space="preserve">Padidinti naudojimosi viešuoju transportu mastą </t>
  </si>
  <si>
    <t>Modernizuotų šviesoforinių sankryžų skaičius</t>
  </si>
  <si>
    <t xml:space="preserve">Projektas užbaigtas. Didžioji darbų dalis atlikta 2021 m. Įgyvendinant projektą modernizuoti šviesoforai šiose 6 sankryžose: J. Basanavičiaus g. – Vilniaus g.; J. Basanavičiaus g. – Ukmergės g.; J. Biliūno g. – Velžio kelias – Vilniaus g. – Pajuostės pl.; J. Basanavičiaus g. – Savanorių a.; Vilniaus g. – Ramygalos g.; J. Basanavičiaus g. – Elektros g.- sumontuota moderni šviesoforų įranga, kryptinis LED apšvietimas, nuotolinė vaizdo stebėjimo ir valdymo sistema. Transporto infrastruktūra pritaikyta specialiųjų poreikių turintiems žmonėms. Bendra projekto vertė – 394 224,83 Eur. Iš jų 335 091,10 Eur – ES fondų, 59 133,73 Eur – Savivaldybės biudžeto lėšos. 
</t>
  </si>
  <si>
    <t>5.2.1.</t>
  </si>
  <si>
    <t xml:space="preserve"> Įgyvendinti projektą „Intelektinės transporto sistemos  diegimas Panevėžio mieste“</t>
  </si>
  <si>
    <t>Modernizuotų šviesoforinių arba žiedinių sankryžų skaičius</t>
  </si>
  <si>
    <t xml:space="preserve">Sankryžų modernizavimas siekiant užtikrinti saugumą </t>
  </si>
  <si>
    <t>Finansavimą eismo saugumo didinimui gavę miesto eismo objektai</t>
  </si>
  <si>
    <t xml:space="preserve">Padidinti eismo saugumą </t>
  </si>
  <si>
    <t>Atnaujintų dviračių takų ilgis</t>
  </si>
  <si>
    <t>Parengtas techninis projektas</t>
  </si>
  <si>
    <t>Modernizuojant pėsčiųjų ir dviračių taką nuo Vakarinės g. link Berčiūnų gyvenvietės atnaujinta tako danga, įrengtas apšvietimas, dviračių remonto stotelė, poilsio aikštelės, mažosios architektūros elementai. Projekto I etapo veiklos užbaigtos, Galutinis mokėjimo prašymas bus teikiamas 2023-03-31. Projekto vertė per 306,8 tūkst. Eur, iš jų -152,2 tūkst. Eur ES lėšos, likusi dalis - Savivaldybės.</t>
  </si>
  <si>
    <t>5.1.1.</t>
  </si>
  <si>
    <t xml:space="preserve"> Igyvendinti projektą „Dviračio tako nuo Vakarinės g. link Berčiūnų gyvenvietės  modernizavimas“</t>
  </si>
  <si>
    <t xml:space="preserve">Dviračių trąsų, pėsčiųjų takų mieste ir jo prieigose įrengimas užtikrinant tęstinumą ir junglumą </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</si>
  <si>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</si>
  <si>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</si>
  <si>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</si>
  <si>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</si>
  <si>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Projektas vykdomas pagal Europos Sąjungos Piliečių, lygybės, teisių ir vertybių (CERV) programą. 2022-08-04 Projekto vedantysis partneris (Jevišovice, Čekija), informavo apie teigiamus paraiškos vertinimo rezultatus. 2022 09 20-25 vyko pirmasis projekto partnerių susitikimas ir partnerystės sutarties pasirašymas vedančiojo partnerio Jevišovice savivaldybėje. 2023 m. projekto partneriai savo šalyse organizuos  tarptautinius renginius, kuriuose bus aptariamos aktualios temos apie pilietinį dalyvavimą ir įsitraukimą, bus siekiama visuomenei plačiau pristatyti ES politikos kryptis, ES istoriją, pasiekimus, ypatingą dėmesį skiriant jaunimo dalyvavimui ir skatinant jaunimo debatus apie ES vertybes, bus dalijamasi patirtimi ir gerąja praktika apie partnerių savivaldybių įgyvendinamus investicinius projektus ir kt.</t>
  </si>
  <si>
    <t>Tarptautinių  renginių skaičius</t>
  </si>
  <si>
    <t>4.1.1.</t>
  </si>
  <si>
    <t xml:space="preserve">Įgyvendinti projektą „Europos solidarumas telkia pasaulio jaunimą (Sinergija)“ </t>
  </si>
  <si>
    <t>Vietos renginių skaičius</t>
  </si>
  <si>
    <t>Projektas, kurio tikslas- jaunuolių mainai, kurių metu per organizuojamą neformalų ugdymą, būtų skatinamas jaunimo susidomėjimas sveika mityba, formuojami teisingi mitybos įpročiai, skatinamas aktyvus laisvalaikis, kartu su psichologais, dietologais, sporto specialistais spręsti problemas susijusias, su šiomis dienomis klaidingai formuojamais mitybos įsitikinimais ir iš to kylančiomis sveikatos problemomis buvo įgyvendinamas pagal Europos Sąjungos Erasmus+  programą. Įgyvendinant projektą buvo siekiama per neformalų ugdymą skatinti jaunimo mainus ir suteikti jiems galimybę įgyti esminių gebėjimų, kurie prisidėtų prie jų asmeninės ir socialinės ugdymosi raidos bei įtraukti jaunimą į aktyvų dalyvavimą visuomenės gyvenime. Projekto metu vyko jaunimo tarptautiniai susitikimai mainai -  buvo organizuotos jaunimo stovyklos Panevėžyje ir Kipre, kuriose dalyvavo 14-17 amžiaus jaunuoliai, turintys valgymo sutrikimų. Panevėžyje stovykloje dalyvavo  32 jaunuoliai ir 9 lydintys asmenys iš visų projekto partnerių šalių (Italijos, Čekijos, Kipro ir Panevėžio). Kipre stovykloje dalyvavo 24 jaunuoliai, iš kurių -8 iš Panevėžio (juos lydėjo 3 asmenys). Stovyklų metu vyko  seminarai, paskaitos sveiko maitinimosi temomis, diskusijos, praktiniai užsiėmimai, kurius vedė psichologai, dietologai, sporto specialistai,  buvo pasikeista  gerosios praktikos atvejais.</t>
  </si>
  <si>
    <t xml:space="preserve">vnt. </t>
  </si>
  <si>
    <t xml:space="preserve"> Įgyvendinti projektą „Eurostovykla“ </t>
  </si>
  <si>
    <t xml:space="preserve">Projektas įgyvendinamas pagal pagal Europos Sąjungos Piliečių, lygybės, teisių ir vertybių (CERV) programą.
2022-09-29 – 10-02 vyko pirmasis projekto partnerių susitikimas Alikantėje (Ispanija), kurio metu buvo pasirašyta Partnerystės sutartis, vyko darbinės sesijos, diskusijos; 2022 m. gruodžio 14–15 d.  antrasis partnerių susitikimas įvyko Panevėžyje. Renginio metu partneriai dalijosi patirtimi, diskutavo tema „Pasitinkant klimato kaitos iššūkius – jaunimo iniciatyvos ir indėlis“, vyko diskusijos ir kitomis temomis, veikė kūrybinė laboratorija, ją vedė Kauno technologijos universiteto docentė, mokslo darbuotoja,  dr. Inga Gurauskienė. Renginio dalyviai lankėsi AB „Panevėžio energija“, Gamtos mokykloje, Atvirame jaunimo centre, labdaros organizacijoje „Maisto bankas".
</t>
  </si>
  <si>
    <t xml:space="preserve">Įgyvendinti projektą „Iššūkiai jaunimui“ </t>
  </si>
  <si>
    <t xml:space="preserve">Projektas buvo vykdomas pagal Europos Sąjungos Piliečių, lygybės, teisių ir vertybių (CERV) programą,  kurio pagrindinė idėja - paskatinti Europos Sąjungos (ES) šalių piliečių aktyvumą ir pilietiškumą, plėtoti demokratiją, pažinti ES vertybes ir principus, suartinančius ES šalis, parodyti bendradarbiavimo svarbą,  projekto partneriai organizavo tarptautinius susitikimus. 2022 m. liepos  13-15 d. partnerių susitikimas vyko Portogruaro ir San Stino di Livenza miestuose (Italija), kuriame partneriai pristatė savo atstovaujamas organizacijas, dalinosi patirtimi, kaip europietiškos vertybės realizuojamos kasdienybėje,  2022 09 25-27 d.d. susitikimas vyko Sofijoje (Bulgarija), 2022 m. lapkričio 20-23 d. - Trikaloje, Graikijoje, kuriame vyko- seminarai ir diskusijos  ES šalių piliečių aktyvumo ir pilietiškumo skatinimo, ES vertybių, vieningos Europos svarba, piliečių vaidmeniu ją kuriant.temomis. Projekto dalyviai pristatė gerąsias praktikas, parodė prezentacijas, diskutavo ES šalių piliečių aktyvumo ir pilietiškumo skatinimo, ES vertybių bei vieningos Europos svarbos temomis. 
</t>
  </si>
  <si>
    <t xml:space="preserve">Įgyvendinti projektą „Įtrauki Europos Sąjunga“  </t>
  </si>
  <si>
    <t>2022-01-14 Europos švietimo ir kultūros vykdomoji įstaiga (angl. EACEA) informavo apie teigiamus paraiškos vertinimo rezultatus ir pakvietė konsorciumo partnerius, j.t. ir Panevėžio miesto savivaldybės administraciją pasirašyti dotacijos sutartį. 2022-09-19 įvyko pirmasis projekto partnerių susitikimas Tibyje (Ispanija), kurio metu pasirašyta partnerystės sutartis, projekto partneriams pristatytas Panevėžio miestas, Panevėžio miesto strateginio 2021-2027 m. plėtros plano prioritetai, atitinkantys projekto tikslus bei Europos Žaliojo kurso gaires, darbo grupėse metu analizuota projekto partnerių šalių esama situacija aplinkosaugos ir klimato išsaugojimo srityse, kylančios problemos ir iššūkiai, aptartos būsimų renginių datos, kiekvieno projekto partnerio užduotys ir kita svarbi informacija.</t>
  </si>
  <si>
    <t xml:space="preserve">Įgyvendinti projektą „Žalioji kryptis“  </t>
  </si>
  <si>
    <t xml:space="preserve">Projektas buvo vykdomas pagal Europos Sąjungos programą „Erasmus+ Sportas“. Projekto metu buvo organizuoti tarptautiniai partnerių susitikimai tikslu  skatinti asmenis dalyvauti sporto, fizinėje ir savanoriškoje veikloje, įveikti grėsmes, kylančias sporto sąžiningumui, skatinti dvikryptę sportininkų karjerą, toleranciją ir socialinę įtrauktį, gerinti sporto infrastruktūros valdymą ir prisidėti prie „Europos sporto savaitės“ įgyvendinimo. Dalyvauta  partnerių organizuotuose renginiuose:  Gegužės 27–30 d. Brumov Bylnice (Čekija), Rugpjūčio mėn.- Castiglione in Teverina (Italija), Rugsėjo mėn. - Filipstads savivaldybė (Švedija). Renginiuose partneriai pristatė atstovaujamus miestus, sporto programas, turimą sporto infrastruktūrą, dalinosi sporto vadybos patirtimi, informacija apie sportinį solidarumą ir vienodą prieinamumą migrantams, mažiau galimybių bei specialiųjų poreikių turintiems gyventojams, pristatė išanalizuotą situaciją vietos ir nacionaliniu lygiu. Spalio 7-10 mėn. tarptautinis renginys vyko Panevėžio miesto savivaldybėje (renginyje dalyvavo partneriai iš Italijos, Ispanijos, Čekijos, Švedijos ir Lietuvos, svečiai aplankė Panevėžio sporto įstaigas, stebėjo savaitgalį vykusias grappling, futbolo bei krepšinio rungtynes. Susitikimo metu pristatyta sporto sistema Lietuvoje apimanti dvi sritis: fizinį aktyvumą ir aukšto meistriškumo sportą.
Lapkričio mėn. dalyvauta baigiamajame susitikime  Herrera del Duque savivaldybėje (Ispanija).  Projektas įgyvendintas. Projekto bendra vertė 90 tūkst. Eur, Panevėžio m. savivaldybei skirta 15 tūkst. Eur.
</t>
  </si>
  <si>
    <t>Įgyvendinti projektą „Sportas visiems“</t>
  </si>
  <si>
    <t>Projekto finansavimo sutartis pasirašyta 2022 m. spalio 12 d.Projektas įgyvendinamas pagal Europos Sąjungos  Piliečių, lygybės, teisių ir vertybių (CERV) programą. Europa piliečiams“. Pagal su Projekto tarptautiniais partneriais suderintą veiklų įgyvendinimo grafiką, projekto veiklos pradedamos vykdyti 2023 m.</t>
  </si>
  <si>
    <t>vnt</t>
  </si>
  <si>
    <t xml:space="preserve">Įgyvendinti projektą „Bendruomenė ir aplinka“ </t>
  </si>
  <si>
    <t>Vietos veiklos grupės strategijos  administravimui panaudota 8,0 tūkst. Eur. VVG strategija 2016-2022 m. įgyvendinta.</t>
  </si>
  <si>
    <t>+</t>
  </si>
  <si>
    <t>VVG strategijos administravimas</t>
  </si>
  <si>
    <t>Prisidėti prie BIVP (Bendruomenės inicijuota vietos plėtra) strategijos įgyvendinimo</t>
  </si>
  <si>
    <t xml:space="preserve">Projektas buvo įgyvendinamas pagal  Europos Sąjungos programą „Europa piliečiams“. Įgyvendinant projektą, kurio tikslas - skatinti tvarų pasienio regionų vystymąsi, didinant ekonominę, socialinę ir teritorinę pasienio regiono sanglaudą Projekto partneriai organizavo tarptautinius susitikimus. 2022 m. buvo dalyvauta Projektų partnerių organizuotuose tarptautiniuose susitikimuose: Kovo 22–26 dienomis Budapešte (Vengrija), Gegužės 26–28 dienomis Gorizijoje (Italija),  Birželio 19–23 d. Sofijoje (Bulgarija). Rugsėjo 1-4 dienomis susitikimas vyko Lietuvos ir Latvijos pasienyje Daugpilyje ir  Panevėžio miesto savivaldybėje, kurioje vyko projekto baigiamoji konferencija. Tarptautinių susitikimų metu buvo keičiamasi idėjomis, tikslais, gerąja patirtimi, susijusia su pandemija bei su šalių bendradarbiavimu tarp sienų, analizuojamos ES programos, kurių pagalba šalys galėtų tęsti bendradarbiavimą bendrų projektų pagalba, analizei ir gerosios patirties mainams buvo pasitelkti tarptautiniai ekspertai. Projektas įgyvendintas. Bendra projekto vertė per 146,6 tūkst. Eur, Panevėžio miesto savivaldybei skirta - 17,2 tūkst. Eur.
</t>
  </si>
  <si>
    <t xml:space="preserve"> Įgyvendinti projektą „Tiltas“ </t>
  </si>
  <si>
    <t>Pagerintų / modernizuotų paslaugų skaičius</t>
  </si>
  <si>
    <t xml:space="preserve">Įvykdytos veiklos: Dokumentų valdymo sistemos plėtra Panevėžio socialinių paslaugų centre; Licencijų ir leidimų išdavimo modulio licencija (PMSA); „1 langelio principo“ techninė ir programinė įranga (Eilių valdymo sistema PMSA Priimamajame); Socialinių reikalų skyriaus teikiamų paslaugų ir asmenų aptarnavimo procesų (procedūrų) kokybės tobulinimo rekomendacijų parengimo ir konsultavimo paslaugos; Panevėžio socialinių paslaugų centro teikiamų paslaugų ir asmenų aptarnavimo procesų (procedūrų) kokybės tobulinimo rekomendacijų parengimo ir konsultavimo paslaugos. </t>
  </si>
  <si>
    <t>0;11</t>
  </si>
  <si>
    <t xml:space="preserve"> Įgyvendinti projektą „Paslaugų ir asmenų aptarnavimo kokybės gerinimas Panevėžio miesto ir Panevėžio rajono savivaldybėse“</t>
  </si>
  <si>
    <t xml:space="preserve">Įvykdytas „Lyčių lygybės kraštovaizdis“ bandomojo projekto įgyvendinimas – ekskursijų ir edukacijų, pritaikytų skirtingų visuomenės grupių poreikiams, ciklas; informacinio turizmo leidinio, pritaikyto skirtingų visuomenės grupių poreikiams, leidyba. </t>
  </si>
  <si>
    <t>Atliktų analizių skaičius</t>
  </si>
  <si>
    <t>2022 m. projekte dalyvaujantys partneriai dalyvavo seminaruose, mokymuose, į kuriuos buvo įtraukta vietos bendruomenė –  pavieniai asmenys, verslo struktūros, institucijos ir įvairūs tinklai, susiję su lyčių lygybe ir tvaria miestų plėtra. Buvo analizuojama ir skelbiama informacija apie lyčių stereotipus, kaip dalintis atsakomybe tarp lyčių, organizuojamas seminaras bendruomenei apie paramos verslininkėms didinimą, pažangaus, saugaus ir patrauklaus miesto planavimą.</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</si>
  <si>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</si>
  <si>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</si>
  <si>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</si>
  <si>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</si>
  <si>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</si>
  <si>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</si>
  <si>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</si>
  <si>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 xml:space="preserve">2022-03-23 užbaigti pastato, nebenaudojamo bendrabučio,  Aldonos g. 12, Panevėžyje kapitalinio remonto darbai. Remontuojant pastatą apšiltintos sienos, suremontuotas ir apšiltintas stogas, vietoje buvusios vienos laiptinės įrengtos trys, panaikinta pastato koridorinė sistema ir patalpos perplanuotos į butus, atlikta patalpų apdaila, pakeisti langai, suremontuotas rūsys, sumontuotos butų, pagalbinių patalpų durys, įėjimų į pastatą durys įrengtos su kodinėmis spynomis, įrengti elektros, elektroninių ryšių, dujotiekio, šildymo, vėdinimo, karšto, šalto vandens, nuotekų tinklai, įrengta priešgaisrinė ir apsauginė signalizacijos, visu pastato perimetru įrengtos vaizdo stebėjimo kameros (6 vnt.), sutvarkyta teritorija – įrengtos vaikų žaidimo, automobilių stovėjimo aikštelės, prie kiekvienos laiptinės įrengti dviračių stovai, įrengta žalioji zona, mažosios architektūros elementai, pasodinti medeliai bei želdiniai. Suremontavus pastatą, jame įkurtas 71 socialinis būstas – 52 butai vieno kambario, 15 butų – dviejų kambarių ir 4 butai – trijų kambarių. Kiekvienam butui nupirktos dujinės viryklės su orkaitėmis. Pastatas pritaikytas neįgaliesiems – įrengtas keltuvas, prie kiekvienos laiptinės įrengti pandusai, Ia. aukšte įrengti 4 butai žmonėms su negalia. 2022 m. apgyvendinta 60 šeimų (103 asm), 2023 m. pradžioje bus apgyvendinta dar 11 šeimų.
Bendra projekto vertė – 3 208 961,79 Eur, iš jų 1 773 734,00 Eur Europos Sąjungos regioninės plėtros fondo investicijos, 1 435 227,79 Eur – Savivaldybės indėlis.
</t>
  </si>
  <si>
    <t>3.2.1.</t>
  </si>
  <si>
    <t>Įgyvendinti projektą „Socialinio būsto plėtra“</t>
  </si>
  <si>
    <t xml:space="preserve">Socialinio būsto plėtra </t>
  </si>
  <si>
    <t>asm.</t>
  </si>
  <si>
    <t>Aprūpinti būstu asmenys</t>
  </si>
  <si>
    <t xml:space="preserve">Vystyti socialinės paramos individualizuoto kompleksiškumo teikimo modelį </t>
  </si>
  <si>
    <t>Projekto dalyvių skaičius</t>
  </si>
  <si>
    <t>Įgyvendinant projektą 2022-02-14 pasirašyta dailės terapijos užsiėmimų vedimo paslaugų sutartis, vyko dailės terapijos užsiėmimai trims Nakvynės namų gyventojų grupėms; 2022 m. balandžio-gegužės mėn.  Dailės galerijoje įteikti dalyvio pažymėjimai projekto dalyviams, dalyvavusiems 14 akademinių valandų trukmės dailės terapijos užsiėmimų sesijoje; 2022-06-02 Nakvynės namuose įvyko baigiamosios kūrybinės dirbtuvės, jų metu projekto dalyviai kartu su Nakvynės namų darbuotojais dekoravo marškinėlius, kurie buvo eksponuojami teatre „Menas“. 2022-07-21 k/t „Menas“ įvyko projekto pristatymo bei parodos atidarymo renginys. 2022-09-23 Dailės galerijoje vykusių apdovanojimų „Social‘INGAS 2022“ metu projektui skirtas geriausio Socialinio projekto/idėjos apdovanojimas; 2022-10-27 projektas pristatytas „Culture Action Europe“ tinklo organizuotame Tarptautiniame Kultūros ir gerovės forume Rumunijoje, 2022-11-17 Projekto rezultatai pristatyti „Culture Action Europe“ tinklo organizuotame tarptautiniame forume „Kulturpolis“: tarptautinės kultūros teisių dienos“, Barselonoje, kur buvo pristatyti 36 įvairių šalių kultūros teises skatinantys projektai, atrinkti konkurso būdu iš 260. Įrašytas interviu „Culture Action Europe“ tinklo kuriamai tinklalaidei, kurios turiniui atrinkti tik 4 projektai, tarp kurių - „Kūrybos užuovėja“.</t>
  </si>
  <si>
    <t>3.1.2</t>
  </si>
  <si>
    <t xml:space="preserve"> Įgyvendinti projektą „Kūrybos užuovėja“</t>
  </si>
  <si>
    <t>Soc. riziką patiriančių asmenų, dalyvavusių veiklose, skaičius</t>
  </si>
  <si>
    <t xml:space="preserve">Socialinių paslaugų integracijos bendruomenėje plėtra </t>
  </si>
  <si>
    <t>Projekto veikos užbaigtos 2021 m. Dėl teisminių procesų pratęstas Projekto įgyvendinimas. A. Bandzos socialinių paslaugų namai padavė į teismą CPVA dėl neapmokėtų išlaidų už kartu su namu įsigytą žemės sklypą. Rašytinis Teismo posėdis  įvyko 2022 m. kovo 10 d., A. Bandzos  socialinių paslaugų namų ieškinys buvo patenkintas. Galutinis mokėjimo prašymas pateiktas CPVA 2022-03-31. CPVA apmokėjo už įsigytą žemės sklypą (14,9 tūkst. Eur).</t>
  </si>
  <si>
    <t>3.1.1</t>
  </si>
  <si>
    <t>Įgyvendinti projektą „Institucinės globos pertvarka Panevėžio mieste“</t>
  </si>
  <si>
    <t>Asmenų, gavusių kompleksines paslaugas, skaičius</t>
  </si>
  <si>
    <t xml:space="preserve">Projektą Panevėžio miesto savivaldybė  įgyvendina kartu su partneriu „VšĮ Šv. Juozapo globos namai“, kuris  vykdo Bendruomeninių šeimos namų funkciją ir teikia kompleksines paslaugas šeimoms (asmenims), įtėviams, globėjams, vaikams, gyvenantiems Panevėžio mieste. Nuo projekto pradžios 2018-09 mėn. iki 2021 12 31  projektas įsisavino 728 847 Eur.  Dar 847 nauji dalyviai dalyvavo  pozityvios tėvystės mokymuose, šeimos įgūdžių ugdymo, dailės, muzikos, šokio - judesio terapijos užsiėmimuose,  individualiose ir grupės psichologų, socialinių darbuotojų konsultacijose, mediacijoje, vaikų priežiūros paslaugoje, šeimų stovyklose.   Iš viso iki 2022 m. pabaigos kompleksines paslaugas gavo  3092 asmenų. Projekto veiklos baigiasi 2023 m. kovo mėn., tačiau Kompleksinių paslaugų teikimas Panevėžio m. gyventojams bus tęsiamas  ne šio projekto formatu.  Šv. Juozapo globos namai tapo partneriu įgyvendinant  kompleksinių paslaugų šeimai programą Panevėžyje. 
</t>
  </si>
  <si>
    <t xml:space="preserve"> Įgyvendinti projektą „Panevėžio bendruomeniniai šeimos namai“ </t>
  </si>
  <si>
    <t xml:space="preserve">Kompleksinių paslaugų šeimoms ir vaikams teikimas </t>
  </si>
  <si>
    <t>Asmenų, gavusių kompleksines paslaugas/dalyvavusių veiklose, skaičius</t>
  </si>
  <si>
    <t xml:space="preserve">Užtikrinti kokybišką ir efektyvią socialinę paramą bendruomenėje </t>
  </si>
  <si>
    <t>Asmenų, gavusių paslaugas, mažinančias socialinę atskirtį bei didinančias socialinį saugumą (įskaitant aprūpinimą būstu), skaičius</t>
  </si>
  <si>
    <t xml:space="preserve">Skatinti socialinės atskirties mažėjimą ir socialinį saugumą </t>
  </si>
  <si>
    <t xml:space="preserve">Užbaigtas rengti „Aukštaitijos“ sporto komplekso, A.Jakšto g. 1, Panevėžyje dalies patalpų paprastojo remonto projektas. 2022-04-22 pasirašyta projekto ekspertizės paslaugų sutartis su UAB „Statybos ekspertų biuras“; 2022-04-28 Lietuvos Respublikos švietimo, mokslo ir sporto ministro įsakymu Nr. V-660 projektui „Aukštaitijos sporto komplekso didžiosios salės atnaujinimas“ skirtas finansavimas; 2022-05-31 pasirašyta projekto finansavimo sutartis su VŠĮ Centrine projektų valdymo agentūra; 2022-10-27 atlikta projekto bendroji ekspertizė, gautas ekspertizės aktas. Rangos darbai negali būti vykdomi kol esama (likusi) statinio dalis yra atjungta nuo inžinerinių tinklų dėl Panevėžio daugiafunkcinio sporto ir sveikatingumo centro „Aukštaitija“ rekonstravimo darbų, pradėtų 2022 metų pabaigoje. Šio projekto įgyvendinimo terminas bus pratęstas, atsižvelgiant į vykdomus statinio rekonstravimo darbus.
</t>
  </si>
  <si>
    <t>2.1.2</t>
  </si>
  <si>
    <t xml:space="preserve"> Įgyvendinti projektą „Aukštaitijos sporto komplekso Didžiosios salės atnaujinimas“</t>
  </si>
  <si>
    <t>Įrengtas naujas sporto objektas</t>
  </si>
  <si>
    <t>Projektas užbaigtas 2021 m., 2022 m. sausio 13 d. gautas Skate parko įrangos sertifikatas. Bendra projekto vertė 123 743,07 Eur, iš kurių 103 300,07 Valstybės biudžeto lėšos,  Savivaldybės  – 20 443,00 Eur.</t>
  </si>
  <si>
    <r>
      <t xml:space="preserve"> Įgyvendinti projektą „</t>
    </r>
    <r>
      <rPr>
        <i/>
        <sz val="11"/>
        <rFont val="Times New Roman"/>
        <family val="1"/>
        <charset val="186"/>
      </rPr>
      <t>Skate</t>
    </r>
    <r>
      <rPr>
        <sz val="11"/>
        <rFont val="Times New Roman"/>
        <family val="1"/>
        <charset val="186"/>
      </rPr>
      <t xml:space="preserve"> parko įrengimas Panevėžyje skatinant turistų srautus“</t>
    </r>
  </si>
  <si>
    <t>Parengtas darbo projektas</t>
  </si>
  <si>
    <t>2022-03-10 paskelbtas tarptautinis atviro konkurso pirkimas „Panevėžio daugiafunkcinio sporto ir sveikatingumo centro „Aukštaitija“, A. Jakšto g. 1, Panevėžyje, darbo projekto parengimas ir rangos darbai“. Dėl per didelių pasiūlytų kainų viešojo pirkimo konkursas neįvyko. 2022-07-07 pakartotinai paskelbtas tarptautinis atviro konkurso pirkimas „Panevėžio daugiafunkcinio sporto ir sveikatingumo centro „Aukštaitija“, A. Jakšto g. 1, Panevėžyje, darbo projekto parengimas ir rangos darbai“. 2022-09-19  su konkurso laimėtoja AB „Panevėžio statybos trestas“ pasirašyta rangos sutartis. 2022-10-28 Statybvietė perduota Rangovui,  vykdomi statybos darbai.2022 metais atlikti statinio dalies griovimo darbai, inžinerinių tinklų atjungimas ir/ar demontavimas, atliekų pašalinimas, laikinos šilumos trasos įrengimas, statybvietės įrengimas, medžių šalinimo ir/ar persodinimo darbai.</t>
  </si>
  <si>
    <t xml:space="preserve"> Įgyvendinti projektą „Panevėžio  daugiafunkcinio  sporto ir sveikatingumo centro „Aukštaitija“  rekonstravimas A. Jakšto g. 1, Panevėžio mieste“  </t>
  </si>
  <si>
    <t xml:space="preserve"> VKI </t>
  </si>
  <si>
    <t>Rekonstruotos sporto bazės / nauji sporto objektai</t>
  </si>
  <si>
    <t xml:space="preserve">Sporto ir viešosios  aktyvaus laisvalaikio infrastruktūros  daugiafunkciškumo  plėtojimas ir pritaikymas nustatytiems kokybės standartams </t>
  </si>
  <si>
    <t>Paslaugas gavusių asmenų skaičius</t>
  </si>
  <si>
    <t xml:space="preserve">Per 2022 m. buvo nupirktos dovanų kortelės (maisto talonai) ir pravažiavimo bilietai: išdalinta 36 vnt. nuolatinių pravažiavimo bilietų pacientams, gaunantiems  gydymą  ir paslaugas DOTS kabinete; 100 vnt.  dovanų kortelių (maisto talonų) DOTS kabinetas išdalino pacientams, sergantiems tuberkulioze. Projekto veiklos pratęstos iki 2023 m. rugpjūčio 31d.  </t>
  </si>
  <si>
    <t>2.1.1</t>
  </si>
  <si>
    <t xml:space="preserve"> Įgyvendinti projektą „Priemonių, gerinančių ambulatorinių  sveikatos paslaugų prieinamumą tuberkulioze sergantiems asmenims, įgyvendinimas Panevėžio mieste“ </t>
  </si>
  <si>
    <t>Įstaigų, dalyvaujančių projekte gerinant teikiamų paslaugų kokybę, skaičius</t>
  </si>
  <si>
    <t>Įgyvendinant projektą 2022 m. buvo perkamos medicininės prekės ir įranga: bendrosios apžiūros kušetės; širdies ir kraujagyslių sistemos tyrimo ir stebėjimo prietaisai (defibriliatoriai, kraujospūdžio matavimo aparatai, nešiojami eletrokardiografai, suaugusiųjų svarstyklės); kūdikių svarstyklės; autoklavas; ginekologinės kėdės; skaitmeninis dermatoskopas, pradėtos šeimos gydytojo krepšio, skaitmeninio oftalmoskopo, paros kraujospūdžio matavimo aparato, otorinooftalmoskopo pirkimo procedūros. Projektą planuojama užbaigti 2023 m.</t>
  </si>
  <si>
    <t>0; 9</t>
  </si>
  <si>
    <t xml:space="preserve"> Įgyvendinti projektą „Pirminės sveikatos priežiūros veiklos efektyvumo didinimas“</t>
  </si>
  <si>
    <t>Įgyvendinant projektą 2022 m. buvo vykdytos veiklos: mankštų vaikams 6-9 kl. įgūdžių lavinimo užsiėmimai, dalyvavo 4 vaikų grupės iki 18 m. ne mažiau kaip po 20 vaikų, po 11 užsiėmimų kiekvienai gr. (viso dalyvavo 83 vaikai); suorganizuoti sveikatinimo seminarai 10-12 kl. mokiniams, dalyvavo 7 gr. ne mažiau kaip po 15 dalyvių po 6 seminarus kiekvienai gr. (viso 112 dalyvių), vyko Kalanetikos įgūdžių lavinimo užsiėmimai  senjorams  4 gr., kiekvienai grupei po 10 užsiėmimų (viso dalyvavo 84 dalyviai); dvi sveikatinimo stovyklos senjorams po 3 dienas (dalyvavo 40 dalyvių); vyko mankštos baseine senjorams 3 gr. po 15 dalyvių po 10 užsiėmimų (viso dalyvavo 45 dalyviai). Per 2022 m. paslaugas gavo 195 moksleiviai ir 169 senjorai. Projektą planuojama užbaigti 2023 m.</t>
  </si>
  <si>
    <t xml:space="preserve"> Įgyvendinti projektą „Sveikos gyvensenos skatinimas Panevėžio mieste“ </t>
  </si>
  <si>
    <r>
      <rPr>
        <b/>
        <sz val="11"/>
        <color theme="1"/>
        <rFont val="Times New Roman"/>
        <family val="1"/>
        <charset val="186"/>
      </rPr>
      <t xml:space="preserve">Savivaldybės sveikatos priežiūros įstaigų  teikiamų paslaugų stiprinimas  ir plėtra  bei atsparumo ekstremalioms situacijoms didinimas </t>
    </r>
    <r>
      <rPr>
        <sz val="11"/>
        <color theme="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</si>
  <si>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</si>
  <si>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</si>
  <si>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</si>
  <si>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</si>
  <si>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Įrengtos ekspozicijos</t>
  </si>
  <si>
    <t xml:space="preserve">Kultūros renginių skaičius </t>
  </si>
  <si>
    <t>Projektas įgyvendinamas pagal bendradarbiavimo per sieną Interreg  LAT-LIT programą. Įgyvendinant projektą vykdytos pagrindinės veiklos ir įsigyta įranga: Rugsėjo 22–23 d. organizuotas projekto partnerių – Panevėžio kraštotyros muziejaus ir Preilių istorijos ir taikomosios dailės muziejaus (Latvija) – muziejininkų susitikimas; su partneriais sukurta 1 virtuali paroda: "Industrializacija"; su partneriais iš Preilių istorijos ir taikomosios dailės muziejaus (Latvija)  sukurtos 4 virtualios parodos: "Meilė", "Moteris mene", "Žvaigždės ir kosmosas" ir "Bendravimas"; įvyko ekspozicijos "Tautų katilas" įrengimo paslaugų ir prekių viešieji pirkimai (ekspozicijos programinės įrangos kūrimas ir įdiegimas, audio ir video sistemos ir jų turinys, ekspozicinių baldų ir ekspozicinių stendų gamyba, patalpų apšvietimo sistemos paruošimas ir įdiegimas, fotografijų ir kt. spausdinimas, manekenų gamyba ir pan.), įsigytas interaktyvus stalas. Projekto veiklos bus užbaigtos 2023 m.</t>
  </si>
  <si>
    <t>0;6</t>
  </si>
  <si>
    <t xml:space="preserve"> Įgyvendinti projektą „Istorinio ir kultūrinio paveldo sklaida tarp kaimyninių šalių pasitelkiant inovacijas muziejuose“ </t>
  </si>
  <si>
    <t xml:space="preserve">Tarptautinių kultūros renginių skaičius </t>
  </si>
  <si>
    <t xml:space="preserve">Projektas buvo įgyvendinamas pagal bendradarbiavimo per sieną Interreg LAT-LIT programą2022 m. vykdytos pagrindinės veiklos ir įsigyta įranga: Gegužės 10-11 d. surengtas vienas iš didžiųjų projekto renginių – Tarptautinė keramikos meno konferencija „Keramikos tradicijos ir šiandiena“, kurioje teorinius pranešimus skaitė lektoriai iš Latvijos ir Lietuvos, vyko edukacijos ir animacijos dirbtuvės. Keramikos paviljone įrengta  interaktyvi keramikos raidos ekspozicija su virtualiu žiedimo rato simuliatoriumi (įsigyta įranga: 3 TV ekranai (vienas – liečiamas), 3 kompiuteriai, 2 specialūs stendai, įsigytos 3 elektrinės keramikos degimo krosnys, molio valcavimo stalas, 2 metaliniai stelažai edukacinėms priemonėms. Partnerių organizuotame Vasaros festivalyje Daugpilyje (Latvija) dalyvavo  45 Panevėžio miesto atstovai (menininkai (keramikai, dailininkai, fotografai, tautodailininkai, miesto švietimo ir kultūros įstaigų atstovai, savivaldybės atstovai). Projekto veiklos užbaigtos, 2023 m. Jungtiniam techniniam sekretoriatui bus teikiamos projekto įgyvendinimo ataskaitos.
</t>
  </si>
  <si>
    <t>Igyvendintas projektas</t>
  </si>
  <si>
    <t xml:space="preserve"> Įgyvendinti projektą „Tarpvalstybinė lojalumo programa kultūrai  ir  turizmui skatinti“</t>
  </si>
  <si>
    <t xml:space="preserve">Kultūros įstaigų veiklos modernizavimas (aktualinimas), siekiant didesnės gyventojų įtraukties  </t>
  </si>
  <si>
    <t xml:space="preserve">Parengtas techninis projektas </t>
  </si>
  <si>
    <t>Pagal su UAB „Panevėžio miestprojektas“ pasirašytą sutartį (2021-12-03) buvo rengiamas Kultūros centro Panevėžio bendruomenių rūmų dalies patalpų kapitalinio remonto techninis darbo projektas (TDP). 2022 gruodžio mėn. nupirktos TDP ekspertizės paslaugos, su UAB „Statybos ekspertų biuras“, pasirašyta paslaugų sutartis. TDP peržiūrimas ir bus perduotas ekspertizei atlikti.</t>
  </si>
  <si>
    <t>Įgyvendinti projektą „Panevėžio  bendruomenių rūmų renovacija, modernizuojant viešąją kultūros  infrastruktūrą“ (I etapas)</t>
  </si>
  <si>
    <t xml:space="preserve">Įrengtas kultūros objektas </t>
  </si>
  <si>
    <t>2022 m. buvo nupirkti rangos darbai, su konkursą laimėjusiu rangovu UAB „Kriautė“ pasirašyta rangos sutartis. Įrengtos naujai statomo priestato konstrukcijos, įrengti inžineriniai tinklai-vandentiekio ir nuotekų šalinimo, šildymo, vėdinimo, elektros, įrengtas drenažas, medinė terasa, sutvarkyta dalis aplinkos.  Per 2022 m. atlikta 65 proc. rangos darbų. 2022 m. buvo vykdomos vizualinio indentiteto kūrimo ir viešinimo kampanijos veiklos, vyko kultūrinio verslumo, vietokūros, auditorijų plėtros mokymai vykdančiajai komandai ir suinteresuotųjų šalių atstovams, kūrybiškos vietokūros mokymai bendruomenei, projekto įgyvendinimo komanda vyko į Islandiją pasisemti meno rezidencijų kūrimo patirties, pradėtos kurti taikomosios dailės, audio-video, teatro studijų programos. Kadangi rangos darbai buvo sustabdyti dėl atsiradusio poreikio keisti techninį projektą, liko dalis nepanaudotų suplanuotų lėšų.</t>
  </si>
  <si>
    <t xml:space="preserve"> Įgyvendinti projektą „Vienijantis kūrybiškumo centras – Pragiedrulių sodyba“</t>
  </si>
  <si>
    <t>Rekonstruotas kultūros objektas</t>
  </si>
  <si>
    <r>
      <t>Į</t>
    </r>
    <r>
      <rPr>
        <sz val="10"/>
        <rFont val="Times New Roman"/>
        <family val="1"/>
        <charset val="186"/>
      </rPr>
      <t>gyvendinant Projektą restauruotas  nuo 2000 m. nenaudojamas, avarinės būklės pastatas. Atlikti pastato tvarkomieji paveldosaugos bei statybos darbai - rekonstruota sodyba, pabrėžiant senąjį pastato charakterį ir įvedant naujos architektūros elementų, atkurtas stogas, istoriniai fasadai, išsaugotos ir atkurtos pastato vertingosios savybės,  įrengtos statinio konstrukcijos, inžineriniai tinklai -vandentiekio ir nuotekų, šildymo, vėdinimo,  elektros, apsaugos, priešgaisrinė, telekomunikacijų sistemos, drenažas, atlikti reikiami taikomieji tyrimai, atkurti polichromijos fragmentai, įrengtos kūrybinės, ekspozicinės, foto laboratorijos, administracinės, techninės, sandėliavimo, higienos patalpos, įrengtas vidaus ir lauko apšvietimas, sutvarkyta aplinka, įrengti mažosios architektūros elementai - suoliukuai, dviračių stovai, šiukšliadėžės, atsodinti medžiai, vaismedžiai ir pasodinti dekoratyviniai augalai. Objekto veikloms užtikrinti pagaminti ir sumontuoti baldai. Projektas įgyvendintas. Projekto vertė – 1 516, 64 tūkst. Eur, iš jų Europos Sąjungos regioninio plėtros fondo lėšos – 246, 64 tūkst. Eur, 1270,0 tūkst. Eur – Panevėžio miesto savivaldybės.</t>
    </r>
    <r>
      <rPr>
        <sz val="11"/>
        <rFont val="Times New Roman"/>
        <family val="1"/>
        <charset val="186"/>
      </rPr>
      <t xml:space="preserve">
</t>
    </r>
  </si>
  <si>
    <t xml:space="preserve"> Įgyvendinti projektą „Poeto J. Čerkeso-Besparnio sodybos sutvarkymas“ (I etapas)</t>
  </si>
  <si>
    <t>Įgyvendinant projektą 2022 m. atlikta apie 80 proc. rangos darbų: atlikti monolitinių sienų įrengimo, betonavimo darbai, g/b fasadinių ir perdangos plokščių montavimo darbai, parkingo įrengimo darbai, parkingo latako įrengimo darbai, rūsio perdangos nuolydžio formavimo darbai, išbetonuotos  grindys, atlikti  inžinerinių sistemų įrengimo darbai, pradėta tvarkyti aplinka. Taip pat atlikti kiti bendrastatybiniai darbai. Pradėta pastato vidaus apdaila. Rangos darbus planuojama  užbaigti 2023 m. I ketv.</t>
  </si>
  <si>
    <t>Įgyvendinti projektą „Stasio Eidrigevičiaus menų centro įkūrimas  modernizuojant  viešąją kultūros infrastruktūrą“</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</si>
  <si>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</si>
  <si>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</si>
  <si>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</si>
  <si>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</si>
  <si>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</si>
  <si>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</si>
  <si>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Mato vnt.</t>
  </si>
  <si>
    <t>Vertinimo kriterijus</t>
  </si>
  <si>
    <t xml:space="preserve">PANEVĖŽIO MIESTO SAVIVALDYBĖS  ADMINISTRACIJOS 2022 METŲ  VEIKLOS PLANO  ĮGYVENDINIMO ATASKAITA                                                                                                                                                                                                                                                                                                                                                                                                                                 INVESTICIJŲ PROJEKTŲ PROGRAMA (NR. 2) </t>
  </si>
  <si>
    <t>PATVIRTINTA
Panevėžio miesto savivaldybės 
administracijos direktoriaus ...... įsakymu                                                                                             2 priedas</t>
  </si>
  <si>
    <t xml:space="preserve"> IŠ VISO:</t>
  </si>
  <si>
    <r>
      <t>Valstybės biudžeto lėšos VB, kurios neapskaitomos biudžete (</t>
    </r>
    <r>
      <rPr>
        <b/>
        <sz val="9"/>
        <rFont val="Times New Roman"/>
        <family val="1"/>
        <charset val="186"/>
      </rPr>
      <t>VBN</t>
    </r>
    <r>
      <rPr>
        <sz val="9"/>
        <rFont val="Times New Roman"/>
        <family val="1"/>
      </rPr>
      <t>)</t>
    </r>
  </si>
  <si>
    <r>
      <t>Praėjusių metų lėšų likutis (</t>
    </r>
    <r>
      <rPr>
        <b/>
        <sz val="9"/>
        <rFont val="Times New Roman"/>
        <family val="1"/>
        <charset val="186"/>
      </rPr>
      <t xml:space="preserve"> L)</t>
    </r>
  </si>
  <si>
    <r>
      <t>Valstybės biudžeto specialioji tikslinė dotacija regioninėms įstaigoms ir klasėms finansuoti. (</t>
    </r>
    <r>
      <rPr>
        <b/>
        <sz val="9"/>
        <rFont val="Times New Roman"/>
        <family val="1"/>
        <charset val="186"/>
      </rPr>
      <t>VBSR)</t>
    </r>
  </si>
  <si>
    <r>
      <t>Įstaigų  pajamos už paslaugas (</t>
    </r>
    <r>
      <rPr>
        <b/>
        <sz val="9"/>
        <rFont val="Times New Roman"/>
        <family val="1"/>
        <charset val="186"/>
      </rPr>
      <t>SP</t>
    </r>
    <r>
      <rPr>
        <sz val="9"/>
        <rFont val="Times New Roman"/>
        <family val="1"/>
        <charset val="186"/>
      </rPr>
      <t xml:space="preserve"> )</t>
    </r>
  </si>
  <si>
    <t>*Priemonės požymis- nauja priemonė/pažangos projektas (P), tęstinė priemonė/projektas- (T )</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</si>
  <si>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</si>
  <si>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</si>
  <si>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</si>
  <si>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</si>
  <si>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</si>
  <si>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</si>
  <si>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</si>
  <si>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</si>
  <si>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</si>
  <si>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</si>
  <si>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</si>
  <si>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</si>
  <si>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</si>
  <si>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</si>
  <si>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</si>
  <si>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</si>
  <si>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02 02 Uždavinio priemonės planuojamos įgyvendinti 2024-2027 metais</t>
  </si>
  <si>
    <t>Parengtų tvarios miesto urbanistinės plėtros projektų ir studijų (vizijų), kurių objektas yra Panevėžio konkurencingumas nacionaliniu mastu, skaičius</t>
  </si>
  <si>
    <t xml:space="preserve">Įgyvendinti valstybinės ir regioninės svarbos projektus </t>
  </si>
  <si>
    <t>Modernizuota GIS, atnaujinta Arc GIS programinė įranga (nuoma) didesniam sistemos funkcionalumui ir saugumui</t>
  </si>
  <si>
    <t>Modernizuota GIS, atnaujinta Arc GIS programinė įranga</t>
  </si>
  <si>
    <t>288724613</t>
  </si>
  <si>
    <t>2.1.4</t>
  </si>
  <si>
    <t>Programinės įrangos atnaujinimas, ARC GIS prenumerata</t>
  </si>
  <si>
    <t>atnaujinti duomenys</t>
  </si>
  <si>
    <t>Atnaujinti duomenys</t>
  </si>
  <si>
    <t>Duomenų atnaujinimas</t>
  </si>
  <si>
    <t>Buvo parengta viešojo pirkimo paraiška, bet nespėta suderinti su specialistais, nes buvo 2022 m. pabaiga. Viešieji pirkimai bus parengti 2023 m.</t>
  </si>
  <si>
    <t>Vnt/metus</t>
  </si>
  <si>
    <t>parengtas bendrojo plano monitoringas</t>
  </si>
  <si>
    <t>Bendrojo plano monitoringas</t>
  </si>
  <si>
    <t>Parengtos 84 kadastrinių matavimų bylos</t>
  </si>
  <si>
    <t>Vnt./metus</t>
  </si>
  <si>
    <t>Parengti kadastrinių matavimų planai</t>
  </si>
  <si>
    <t>288724614</t>
  </si>
  <si>
    <t>Žemės sklypų kadastriniai matavimai</t>
  </si>
  <si>
    <t>Įregistruoti 84 žemės sklypai</t>
  </si>
  <si>
    <t>Įregistruoti žemės sklypai.</t>
  </si>
  <si>
    <t>Žemės sklypų vertinimas, žemės sklypų įregistravimas VĮ Registrų centre</t>
  </si>
  <si>
    <t>Parengtas žemės sklypo (A. Baranausko pušynėlis) formavimo ir pertvarkymo projektas ir kadastriniai matavimai. Pasirašyta sutartis su projekto rengėju dėl žemės sklypo (šalia žemės sklypo Pajuostės pl. 6A) formavimo ir pertvarkymo projekto ir kadastrinių matavimų rengimo. Darbai bus atlikti 2023 m.</t>
  </si>
  <si>
    <t>Parengti žemės sklypų formavimo ir pertvarkymo projektai</t>
  </si>
  <si>
    <t>Žemės sklypų formavimo ir pertvarkymo projektų parengimas</t>
  </si>
  <si>
    <t>Pasirašytos paslaugų pirkimo – pardavimo sutartys su paslaugų teikėjais: UAB CityForm LT- Panevėžio miesto vandens tiekimo ir nuotekų tvarkymo infrastruktūros plėtros specialiojo plano keitimas.  Planuojama darbų pabaiga 2023 m. I - II ketvirtis; ARCHITEKTUM UAB - Miesto centrinės dalies, ribojamos A. Smetonos, Vilniaus, J. Basanavičiaus, Elektros, Kranto gatvių ir Topolių alėjos, detaliojo plano koregavimas. Planuojama darbų pabaiga 2023 m. I ketvirtis; UAB „Želdima“ -  Teritorijos (ribojamos J. Basanavičiaus g., Ukmergės g., Laisvės a., Savanorių a., Panevėžys) detaliojo plano koregavimas.  Planuojama darbų pabaiga 2023 m. 1 ketvirtis.</t>
  </si>
  <si>
    <t>Parengti teritorijų planavimo dokumentai</t>
  </si>
  <si>
    <t>288724612</t>
  </si>
  <si>
    <t>Teritorijų planavimo dokumentų parengimas, keitimas, koregavimas.</t>
  </si>
  <si>
    <t>Yra pasirašyta pirkimo - pardavimo sutartis su Kauno Savivaldybės įmone "Kauno planas". Darbai bus atlikti 2023 m. I - II ketv.</t>
  </si>
  <si>
    <t>Atliktas bendrojo plano koregavimas (du planavimo procesai)</t>
  </si>
  <si>
    <t>288724611</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</si>
  <si>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</si>
  <si>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</si>
  <si>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</si>
  <si>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</si>
  <si>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</si>
  <si>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</si>
  <si>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</si>
  <si>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tyrimai Nepriklausomybės a., Savanorių a.</t>
  </si>
  <si>
    <t>Atlikti kultūros paveldo tyrimai</t>
  </si>
  <si>
    <t xml:space="preserve">Nekilnojamojo kultūros paveldo objektų tyrimai.  </t>
  </si>
  <si>
    <t>Sutvarkytas J. Čerkeso - Besparnio namas Ukmergės g. 59A</t>
  </si>
  <si>
    <t>Sutvarkytų kultūros paveldo objektų skaičius</t>
  </si>
  <si>
    <t xml:space="preserve">Nekilnojamojo kultūros paveldo objektų tvarkyba </t>
  </si>
  <si>
    <t>Europos paveldo dienų organizavimas (suorganizuota ekskursija, paroda)</t>
  </si>
  <si>
    <t>Kultūros paveldo objektų sklaida (renginiai, leidiniai, bukletai ir pan.)</t>
  </si>
  <si>
    <t>Nekilnojamojo kultūros paveldo objektų sklaida.</t>
  </si>
  <si>
    <t>KPD vertinimo taryba nesvarstė klausimo dėl Panevėžio m. savivaldybės kultūros paveldo dokumentų apskaitos parengimo, todėl apskaitos dokumentai nebuvo rengiami.</t>
  </si>
  <si>
    <t>Parengtų apskaitos dokumentų skaičius</t>
  </si>
  <si>
    <t>Nekilnojamojo kultūros paveldo objektų dokumentacijos parengimas (Vertinimo aktai, teritorijos ribų planai, ikonografinė medžiaga)</t>
  </si>
  <si>
    <t>2022 m. neįvyko vertinimo tarybos (ekspertų) viešieji pirkimai, nes neatsirado ekspertų, kurie atvažiuotų į Panevėžį, todėl 2021 m. - 2022 m. Panevėžio m. neturėjo Nekilnojamojo kultūros paveldo vertinimo tarybos. Paveldo objektus vertino Kultūros paveldo departamento vertinimo taryba.</t>
  </si>
  <si>
    <t>Suorganizuoti posėdžiai</t>
  </si>
  <si>
    <t>Nekilnojamojo kultūros paveldo vertinimo tarybos veikla (posėdžiai)</t>
  </si>
  <si>
    <t>Ramygalos ir Nemuno gatvių kampe pažymėta buvusios  Panevėžio m. kinesos (karaimų) vieta.; užrašų, simbolių demontavimas, bučardavimas ant sovietinių paminklų.</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</si>
  <si>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</si>
  <si>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</si>
  <si>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</si>
  <si>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</si>
  <si>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</si>
  <si>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 xml:space="preserve">Dėl infliacijos Lietuvoje pabrango statybinės medžiagos, statybos darbai, todėl sumažėjo statybos apimtys </t>
  </si>
  <si>
    <t>Statybos leidimų skaičius miesto centrinėje dalyje</t>
  </si>
  <si>
    <t>Taikant konversiją rekonstruotų pastatų arba naujoms veikloms pritaikytų rekonstruotų pastatų skaičius</t>
  </si>
  <si>
    <t>Apleistų sklypų ir pastatų skaičiaus pokytis</t>
  </si>
  <si>
    <t>Priemonė planuojama 2023-2025 metų veiklos plane, todėl rodikliai bus vertinami kada darbams bus skirtas finansavimas.</t>
  </si>
  <si>
    <t xml:space="preserve"> Sutvarkytos, neveikiančios senosios Venslaviškio kapinės Tinklų g.; Sutvarkyta aplinka ir paminkliniai ženklai: skulptoriui V. Kuzmai (Ramygalos g. 41A) ir aktoriui J. Aleknai (Kranto g. 43); atkurti ir sutvarkyti Šv. Petro ir Povilo parapijos kapinių šiauriniai vartai; atnaujintas paminklinis akmuo Atminimo skvere (žydų senųjų kapinių teritorija); sutvarkyta A. Baranausko pušynėlyje sovietų teroro aukų ir Vokietijos karo belaisvių palaidojimo vieta.</t>
  </si>
  <si>
    <t>Veiklai pritaikytų kultūros paveldo objektų skaičius</t>
  </si>
  <si>
    <t xml:space="preserve"> Skatinti miesto plėtrą ir tvarią transformaciją </t>
  </si>
  <si>
    <t>Neįvyko viešieji pirkimai dėl per mažos numatytos lėšų sumos. Viešųjų pirkimų dokumentai bus rengiami 2023 m.</t>
  </si>
  <si>
    <t xml:space="preserve">Miesto želdynų ir želdinių būklės stebėsenos planas
</t>
  </si>
  <si>
    <t>Želdinių būklės stebėsenos plano parengimas</t>
  </si>
  <si>
    <t>Sodmenų ir želdynų kūrimo ir veisimo planų (einamojo ir perspektyvinio poreikio planavimo) parengimas</t>
  </si>
  <si>
    <t>Sodmenų, reikalingų želdynų ir želdinių tvarkymo, želdynų kūrimo ir želdinių veisimo darbams atlikti, einamojo ir perspektyvinio poreikio planavimas</t>
  </si>
  <si>
    <t>Nupirkta paslauga, įgyvendinta bus 2023 m.</t>
  </si>
  <si>
    <t>Miesto teritorijoje esančių želdinių ir želdynų inventorizacija</t>
  </si>
  <si>
    <t>Želdinių inventorizacija.</t>
  </si>
  <si>
    <t>Miesto želdynų ir želdinių teritorijose esančių želdynų ir želdinių būklės stebėsena, priežiūra ir apsauga</t>
  </si>
  <si>
    <t>Įvyko projekto konkursas dėl Panevėžio m. daugiabučio pastato su administracinėmis patalpomis projektavimo (pasirašyta sutartis su MB "Urbanistinė architektūra")</t>
  </si>
  <si>
    <t>Panevėžio m. savivaldybės daugiabučio pastato techninis projektas (savivaldybės reikmėms)</t>
  </si>
  <si>
    <t>4 teritorijos: Panevėžio LEZ teritorija, Senvagės parkas, Tinklų g. pabaigoje esančių gamyklų teritorija, Beržų g. Policijos komisariato teritorija</t>
  </si>
  <si>
    <t>kv. km</t>
  </si>
  <si>
    <t>Atnaujintas 3D modelis</t>
  </si>
  <si>
    <t xml:space="preserve">3D  modelio atnaujinimas (tęstinis projektas) </t>
  </si>
  <si>
    <t>Eglutės papuošimas, miesto papuošimas švenčių ir renginių metu, vėliavos įsigijimas</t>
  </si>
  <si>
    <t>Dekoratyviniai elementai</t>
  </si>
  <si>
    <t>Vėliavos, puošybos elementų ir kitų dekoratyvinių daiktų įsigijimui, informacinės lentos ir jų priežiūra</t>
  </si>
  <si>
    <t>Sumokėtos premijos: už skulptūros (J. Zikarui atminti) idėjos pateikimą ir už daugiabučio pastato konkursą.</t>
  </si>
  <si>
    <t>Kūrybinės dirbtuvės</t>
  </si>
  <si>
    <t>Suorganizuotas gražiausiai tvarkomos aplinkos konkursas. Apdovanoti 3 konkurso laimėtojai dovanų kuponais</t>
  </si>
  <si>
    <t>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</si>
  <si>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</si>
  <si>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</si>
  <si>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</si>
  <si>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</si>
  <si>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</si>
  <si>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</si>
  <si>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</si>
  <si>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</si>
  <si>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</si>
  <si>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Vertinimo kriterijaus</t>
  </si>
  <si>
    <t xml:space="preserve">PANEVĖŽIO MIESTO SAVIVALDYBĖS  ADMINISTRACIJOS 2022 METŲ VEIKLOS PLANO  ĮGYVENDINIMO ATASKAITA                                                                                                                                                                                                                                                                                                                                     URBANISTINĖS PLĖTROS PROGRAMA (NR. 3) </t>
  </si>
  <si>
    <r>
      <t>Valstybės biudžeto lėšos VB, kurios neapskaitomos biudžete (</t>
    </r>
    <r>
      <rPr>
        <b/>
        <sz val="10"/>
        <rFont val="Times New Roman"/>
        <family val="1"/>
        <charset val="186"/>
      </rPr>
      <t>VBN</t>
    </r>
    <r>
      <rPr>
        <sz val="10"/>
        <rFont val="Times New Roman"/>
        <family val="1"/>
        <charset val="186"/>
      </rPr>
      <t>)</t>
    </r>
  </si>
  <si>
    <r>
      <t>Praėjusių metų lėšų likutis (</t>
    </r>
    <r>
      <rPr>
        <b/>
        <sz val="10"/>
        <rFont val="Times New Roman"/>
        <family val="1"/>
        <charset val="186"/>
      </rPr>
      <t xml:space="preserve"> L)</t>
    </r>
  </si>
  <si>
    <r>
      <t>Europos Sąjungos paramos lėšos (</t>
    </r>
    <r>
      <rPr>
        <b/>
        <sz val="10"/>
        <rFont val="Times New Roman"/>
        <family val="1"/>
        <charset val="186"/>
      </rPr>
      <t>ES)</t>
    </r>
  </si>
  <si>
    <r>
      <t>Paskolų lėšos investicijų projektams įgyvendinti (</t>
    </r>
    <r>
      <rPr>
        <b/>
        <sz val="10"/>
        <rFont val="Times New Roman"/>
        <family val="1"/>
        <charset val="186"/>
      </rPr>
      <t>P</t>
    </r>
    <r>
      <rPr>
        <sz val="10"/>
        <rFont val="Times New Roman"/>
        <family val="1"/>
        <charset val="186"/>
      </rPr>
      <t>)</t>
    </r>
  </si>
  <si>
    <r>
      <t>Valstybės biudžeto specialioji tikslinė dotacija regioninėms įstaigoms ir klasėms finansuoti. (</t>
    </r>
    <r>
      <rPr>
        <b/>
        <sz val="10"/>
        <rFont val="Times New Roman"/>
        <family val="1"/>
        <charset val="186"/>
      </rPr>
      <t>VBSR)</t>
    </r>
  </si>
  <si>
    <r>
      <t>Valstybės biudžeto specialiosios tikslinės dotacijos lėšos valstybės funkcijoms atlikti (</t>
    </r>
    <r>
      <rPr>
        <b/>
        <sz val="10"/>
        <rFont val="Times New Roman"/>
        <family val="1"/>
        <charset val="186"/>
      </rPr>
      <t>VBSF)</t>
    </r>
  </si>
  <si>
    <r>
      <t>Ugdymo reikmių lėšos (</t>
    </r>
    <r>
      <rPr>
        <b/>
        <sz val="10"/>
        <rFont val="Times New Roman"/>
        <family val="1"/>
        <charset val="186"/>
      </rPr>
      <t>ML</t>
    </r>
    <r>
      <rPr>
        <sz val="10"/>
        <rFont val="Times New Roman"/>
        <family val="1"/>
        <charset val="186"/>
      </rPr>
      <t>)</t>
    </r>
  </si>
  <si>
    <r>
      <t>Valstybės lėšos kapitalo investicijoms (</t>
    </r>
    <r>
      <rPr>
        <b/>
        <sz val="10"/>
        <rFont val="Times New Roman"/>
        <family val="1"/>
        <charset val="186"/>
      </rPr>
      <t>VKI)</t>
    </r>
  </si>
  <si>
    <r>
      <t>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</si>
  <si>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Valstybės biudžeto lėšos (</t>
    </r>
    <r>
      <rPr>
        <b/>
        <sz val="10"/>
        <rFont val="Times New Roman"/>
        <family val="1"/>
        <charset val="186"/>
      </rPr>
      <t>VB)</t>
    </r>
  </si>
  <si>
    <r>
      <t>Įstaigų  pajamos už paslaugas (</t>
    </r>
    <r>
      <rPr>
        <b/>
        <sz val="10"/>
        <rFont val="Times New Roman"/>
        <family val="1"/>
        <charset val="186"/>
      </rPr>
      <t>SP</t>
    </r>
    <r>
      <rPr>
        <sz val="10"/>
        <rFont val="Times New Roman"/>
        <family val="1"/>
        <charset val="186"/>
      </rPr>
      <t xml:space="preserve"> )</t>
    </r>
  </si>
  <si>
    <r>
      <t>Savivaldybės biudžeto lėšos</t>
    </r>
    <r>
      <rPr>
        <b/>
        <sz val="10"/>
        <rFont val="Times New Roman"/>
        <family val="1"/>
        <charset val="186"/>
      </rPr>
      <t xml:space="preserve"> (SB)</t>
    </r>
  </si>
  <si>
    <t>Iš viso programai be likučio:</t>
  </si>
  <si>
    <t>Likutis:</t>
  </si>
  <si>
    <t>Iš viso tikslui:</t>
  </si>
  <si>
    <t>Nevįvyko viešųjų pirkimų procedūros. Lėšos perkeltos į 2023 metus.</t>
  </si>
  <si>
    <t>Pasodintų želdinių skaičius</t>
  </si>
  <si>
    <t>Naujų želdinių įsigijimas ir įveisimas</t>
  </si>
  <si>
    <t>Neįvyko viešųjų pirkimų procedūros.</t>
  </si>
  <si>
    <t>Parengta inventorizacijos ataskaita</t>
  </si>
  <si>
    <t>1.2.2</t>
  </si>
  <si>
    <t>Nevėžio upės pakrantės želdinių inventorizacijos atlikimas, būklės įvertinimas ir tvarkymo projekto parengimas</t>
  </si>
  <si>
    <t>7</t>
  </si>
  <si>
    <t>Želdynų kūrimo ir želdinių veisimo, inventorizavimo priemonių įgyvendinimas</t>
  </si>
  <si>
    <t>Vykdyta Molainių filtracijos laukų teritorijos želdinių priežiūra.</t>
  </si>
  <si>
    <t>ha</t>
  </si>
  <si>
    <t>Prižiūrėtas Molainių filtracijos laukų teritorijos plotas</t>
  </si>
  <si>
    <t>Molainių buvusių filtracijos laukų teritorijos želdinių  priežiūros vykdymas</t>
  </si>
  <si>
    <t>Vykdyta Nevėžio upės vagos priežiūra upės atkarpoje, ribojamoje Smėlynės - Vakarinės gatvių.</t>
  </si>
  <si>
    <t>Prižiūrėta Nevėžio upė vaga</t>
  </si>
  <si>
    <t>Nevėžio upės vagos priežiūros vykdymas</t>
  </si>
  <si>
    <t xml:space="preserve">Vykdytas Panevėžio miesto savivaldybės paviršinio vandens, požeminio vandens, dirvožemio monitoringai. </t>
  </si>
  <si>
    <t>Stebimų aplinkos komponentų skaičius</t>
  </si>
  <si>
    <t>1.2.1</t>
  </si>
  <si>
    <t>Panevėžio miesto savivaldybės aplinkos monitoringo programos įgyvendinimas</t>
  </si>
  <si>
    <t>Aplinkos stebėsenos, prevencinių, aplinkos atkūrimo priemonių įgyvendinimas</t>
  </si>
  <si>
    <t>Aplinkosaugos švietimo tikslais švietimo įstaigoms prenumeruoti žurnalai: Lututė, National Geographic Kids, National Geographic Lietuva, Miškai, Laikraštis Žaliasis pasaulis.</t>
  </si>
  <si>
    <r>
      <t xml:space="preserve">Užprenumeruotų spaudinių </t>
    </r>
    <r>
      <rPr>
        <sz val="10"/>
        <color rgb="FFFF0000"/>
        <rFont val="Times New Roman"/>
        <family val="1"/>
        <charset val="186"/>
      </rPr>
      <t xml:space="preserve"> </t>
    </r>
    <r>
      <rPr>
        <sz val="10"/>
        <rFont val="Times New Roman"/>
        <family val="1"/>
        <charset val="186"/>
      </rPr>
      <t>skaičius</t>
    </r>
  </si>
  <si>
    <t>Spaudinių prenumerata miesto švietimo įstaigoms</t>
  </si>
  <si>
    <t>Suroganizuota Europos judumo savaitei paminėti ir akcijos "Žemės valanda" renginiai.</t>
  </si>
  <si>
    <t>Suorganizuotų aplinkosauginių renginių skaičius</t>
  </si>
  <si>
    <t>Aplinkosauginių akcijų, renginių, talkų, parodų organizavimas</t>
  </si>
  <si>
    <t>Aplinkosugos švietimo tikslais finansuota 15 aplinkjosaugos švietimo projektų.</t>
  </si>
  <si>
    <t>Paremtų aplinkosaugos švietimo projektų skaičius</t>
  </si>
  <si>
    <t>Aplinkosaugos švietimo projektų finansavimas</t>
  </si>
  <si>
    <t>Visuomenės, gyventojų švietimas ir mokymas aplinkosaugos klausimais, sąmoningumo siekiant gyventi tvariau skatinimas</t>
  </si>
  <si>
    <t>Tekstilės atliekoms rinkti skirti konteineriai pagaminti ir pristatyti 2023 m. I ketv.</t>
  </si>
  <si>
    <t>Konteineriai tekstilės atliekoms rinkti</t>
  </si>
  <si>
    <t>Tekstilės atliekų surinkimo priemonių įsigijimas</t>
  </si>
  <si>
    <t>Priemonė bus įgyvendinta 2023 metais.</t>
  </si>
  <si>
    <t>Konteineriai maisto atliekoms rinkti</t>
  </si>
  <si>
    <t>Maisto atliekų surinkimo priemonių įsigijimas</t>
  </si>
  <si>
    <t>Nupirkta 4000 vnt. pakuočiųa atliekų surinkimo konteinerių gyventojams. Viešųjų pirkimų metu buvo pasiūlyta mažesnė konteinerių kaina.</t>
  </si>
  <si>
    <t>Konteineriai pakuotės atliekoms rinkti</t>
  </si>
  <si>
    <t>Pakuočių atliekų surinkimo iš gyenamųjų namų kvartalų priemonių (konteinerių) įsigijimas</t>
  </si>
  <si>
    <t>Atliekų tvarkymo infrastruktūros plėtra</t>
  </si>
  <si>
    <t>Paženklinti dviračių takai Kultūros ir poilsio parke</t>
  </si>
  <si>
    <t>Suremontuota dviračių takų</t>
  </si>
  <si>
    <t>Dviračių ir kito bevariklio transporto takų prižiūrėjimas</t>
  </si>
  <si>
    <t>Įsigyta priemonių, reikalingų avarijų padariniams likviduoti.</t>
  </si>
  <si>
    <t>Ekologinių incidentų likvidavimas</t>
  </si>
  <si>
    <t>Ekologinių situacijų, avarijų, įvykių padarinių likvidavimas, sorbentų ir kitų reikalingų priemonių įsigijimas</t>
  </si>
  <si>
    <t xml:space="preserve">Iš gyvenamųjų teritorijų išvežta 87,71 t asbesto atl;iekų ir saugiai pašalinta sąvartyne. </t>
  </si>
  <si>
    <t>t</t>
  </si>
  <si>
    <t>Asbesto turinčių gaminių atliekų kiekis</t>
  </si>
  <si>
    <t>Asbesto turinčių gaminių atliekų surinkimas, transportavimas ir saugus pašalinimas</t>
  </si>
  <si>
    <t>Iškelti 206 varninių šeimos paukščių lizdai.</t>
  </si>
  <si>
    <t xml:space="preserve"> Iškeltų lizdų iš medžių skaičius</t>
  </si>
  <si>
    <t>Varninių šeimos paukščių populiacijos gausos reguliavimo priemonių įgyvendinimas</t>
  </si>
  <si>
    <t>Susidarė mažesnis bešeimininkių padangų kiekis.</t>
  </si>
  <si>
    <t>Naudotų automobilių padangų, surinktų iš miesto bendro naudojimo teritorijų, kiekis</t>
  </si>
  <si>
    <t>Naudotų automobilių  padangų, surinktų iš miesto bendrojo naudojimo teritorijų, tvarkymas</t>
  </si>
  <si>
    <t xml:space="preserve">Sutvarkytos miesto bendrojo naudojimo teritorijos, jose buvę nelegalūs šiukšlynai. Į sąvartyną išvežta 53,78 t. atliekų ir 250,33 t. biologiškai skaidžių atliekų išvežta į žaliųjų atliekų aikštelę. </t>
  </si>
  <si>
    <t>Surinktų bešeimininkių atliekų kiekis</t>
  </si>
  <si>
    <t>Nelegalių šiukšlynų likvidavimas</t>
  </si>
  <si>
    <t>Surinkta ir išvežta į sąvartyną 108,12 t gatvių valymo atliekų. Išvalyta 1671,38 tūkst. m² gatvių ir 234,55 tūkst. m² šaligatvių.</t>
  </si>
  <si>
    <t>Surinktų gatvių valymo atliekų kiekis</t>
  </si>
  <si>
    <t xml:space="preserve"> Gatvių valymo atliekų surinkimas</t>
  </si>
  <si>
    <t>Aplinkos kokybės gerinimas</t>
  </si>
  <si>
    <t>Sąvartyne pašalintų komunalinių atliekų srauto sumažėjimas</t>
  </si>
  <si>
    <t xml:space="preserve"> Užtikrinti saugią ir švarią aplinką bei įdiegti žiedinės ekonomikos (beatliekės gamybos) principus </t>
  </si>
  <si>
    <t>PANEVĖŽIO MIESTO SAVIVALDYBĖS  ADMINISTRACIJOS 2022 METŲ VEIKLOS PLANO  ĮGYVENDINIMO ATASKAITA                                                                                                                                                                                                                                                                                                                                                      APLINKOS APSAUGOS RĖMIMO SPECIALIOJI   PROGRAMA (NR. 4)</t>
  </si>
  <si>
    <r>
      <t>Valstybės biudžeto lėšos VB, kurios neapskaitomos biudžete (</t>
    </r>
    <r>
      <rPr>
        <b/>
        <sz val="11"/>
        <rFont val="Times New Roman"/>
        <family val="1"/>
        <charset val="186"/>
      </rPr>
      <t>VBN</t>
    </r>
    <r>
      <rPr>
        <sz val="11"/>
        <rFont val="Times New Roman"/>
        <family val="1"/>
        <charset val="186"/>
      </rPr>
      <t>)</t>
    </r>
  </si>
  <si>
    <r>
      <t>Likutis (</t>
    </r>
    <r>
      <rPr>
        <b/>
        <sz val="11"/>
        <rFont val="Times New Roman"/>
        <family val="1"/>
        <charset val="186"/>
      </rPr>
      <t xml:space="preserve"> L)</t>
    </r>
  </si>
  <si>
    <t>Naujų skaitmeninių technologijų įmonių pritraukimas išbandyti jų produktus ir paslaugas mieste</t>
  </si>
  <si>
    <t>Teisinio reguliavimo sistemos pritaikymo ir teisinių kliūčių sumažinimo iniciatyvų skaičius</t>
  </si>
  <si>
    <t>Mln.Eur</t>
  </si>
  <si>
    <t>Lėšų iš alternatyvių finansavimo šaltinių pritraukimas naujų skaitmeninių technologijų išbandymui reikalingai infrastruktūrai sukurti</t>
  </si>
  <si>
    <t>Iniciatyvų naujų skaitmeninių technologijų įmonėms pritraukti išbandyti jų produktus ir paslaugas skaičius</t>
  </si>
  <si>
    <t>2.5.1</t>
  </si>
  <si>
    <t>Naujas skaitmenines technologijas mieste išbandžiusių įmonių skaičius</t>
  </si>
  <si>
    <t xml:space="preserve"> Sukurti patrauklią aplinką naujų skaitmeninių technologijų bandymui mieste </t>
  </si>
  <si>
    <t>Įmonių dalyvavimo MTPI srities
programose skatinimas</t>
  </si>
  <si>
    <t>Įmonių, pasinaudojusių tarptautinių technologijų perdavimo inovacijų paramos paslaugomis, skaičius</t>
  </si>
  <si>
    <t>Įmonių, dalyvaujančių MTPI programose, skaičius</t>
  </si>
  <si>
    <t>2.4.2</t>
  </si>
  <si>
    <t xml:space="preserve">Mokslo ir verslo bendradarbiavimo iniciatyvų, nukreiptų į aukštos pridėtinės vertės produktų ir paslaugų kūrimą ir vystymą, rėmimas
</t>
  </si>
  <si>
    <t>Atviros prieigos laboratorijų tinklu pasinaudojusių asmenų skaičius</t>
  </si>
  <si>
    <t>Sukurta atviros prieigos laboratorijų tinklo veikimo sistema</t>
  </si>
  <si>
    <t>VšĮ Panevėžio mechatronikos centro ir UAB Adax bendradarbiavimas, pritaikyti technologiniai sprendiniai.</t>
  </si>
  <si>
    <t>Bendradarbiaujant išspręstų verslo problemų skaičius</t>
  </si>
  <si>
    <t>Expo Aukštaitija organizatorius Panevėžio prekybos, pramonės ir amatų rūmai (PPAR) mugės neorganizavo.</t>
  </si>
  <si>
    <t>SVV įmonėms išpirktas parodoms skirtas plotas</t>
  </si>
  <si>
    <t>Panevėžio Forumo organizatoriai "Panevėžio City Alumni" savo lėšomis organizavo mažesnės apimties forumą "Panevėžys kaip miestas donoras – nuosprendis ar galimybė?".</t>
  </si>
  <si>
    <t>Suorganizuoti investuotojų / ekonomikos forumai</t>
  </si>
  <si>
    <t>5 Panevėžio kolegija, 4 KTU</t>
  </si>
  <si>
    <t>Mieste veikiančių mokslo įstaigų ir verslo bendradarbiavimo iniciatyvų skaičius</t>
  </si>
  <si>
    <t>2.4.1</t>
  </si>
  <si>
    <t>Naujų 2021-2027 finansavimo priemonių paraiškų ir pabaigtų projektų duomenų nėra. Kvietimai planuojami 2023 m.</t>
  </si>
  <si>
    <t>ES fondams teiktos ir baigtos įgyvendinti įmonių paraiškos kartu su mokslo institucijomis pagal MTEPI prioritetą</t>
  </si>
  <si>
    <t xml:space="preserve">Paskatinti verslo, mokslo bei viešojo sektoriaus bendradarbiavimą kuriant ir komercializuojant aukštos pridėtinės vertės produktus </t>
  </si>
  <si>
    <t xml:space="preserve">Inovacinių (technologinių, skaitmeninių) sprendimų ir (arba) auditų atlikimo įmonėse skatinimas
</t>
  </si>
  <si>
    <t>Mokestinėmis lengvatomis įmonėms plėstis ir diegti pažangius technologinius sprendimu, pasinadojusių įmonių skaičius</t>
  </si>
  <si>
    <t>2022 m. išrinkta inovatyviausia Panevėžio miesto  įmoė - UAB „Adax“</t>
  </si>
  <si>
    <t>Inovatyviausios metų įmonės prizas</t>
  </si>
  <si>
    <t>Atliktų inovacinių auditų Panevėžio įmonėse skaičius</t>
  </si>
  <si>
    <t>2.3.2</t>
  </si>
  <si>
    <t>Informacijos verslui apie pažangių technologinių sprendimų teikiamas galimybes teikimas</t>
  </si>
  <si>
    <t>Įmonių, pasinaudojusių trumpų vertės grandinių, grįstų skaitmeninių ir žiedinių technologijų taikymu, skatinimo priemonėmis skaičius</t>
  </si>
  <si>
    <t>Trumpų vertės grandinių skatinimo priemonių skaičius</t>
  </si>
  <si>
    <t>Įvykdytų tyrimų įmonių technologinei pažangai bei pažangių technologijų diegimo, kūrimo ir inovacijų paramos paslaugų poreikiams įvertinti, skaičius</t>
  </si>
  <si>
    <t>Subjektų, pasinaudojusių informacinėmis paslaugomis, skaičius</t>
  </si>
  <si>
    <t>2.3.1</t>
  </si>
  <si>
    <t>Duomenys už 2021 m. informacija iš stat.gov.lt</t>
  </si>
  <si>
    <t>Tūkt.Eur</t>
  </si>
  <si>
    <t>Pridėtinė vertė gamybos sąnaudomis pagal veiklos vykdymo vietą (nefinansinių įmonių)</t>
  </si>
  <si>
    <t xml:space="preserve">2018-2020 m. duomenys ataskaitinio laikotarpio pabaigoje dar nebaigta ir tęsiama inovacinė veikla. Informacija skelbiama kas 2 metus. Už 2020-2022 m. duomenų dar nėra. </t>
  </si>
  <si>
    <t>Įmonių, diegusių technologines inovacijas, dalis nuo visų įmonių (apskrities rodiklis)</t>
  </si>
  <si>
    <t xml:space="preserve"> Paskatinti pažangių technologinių sprendimų kūrimą ir diegimą versle</t>
  </si>
  <si>
    <r>
      <rPr>
        <sz val="10"/>
        <rFont val="Times New Roman"/>
        <family val="1"/>
        <charset val="186"/>
      </rPr>
      <t>Viešųjų paslaugų teikimo finansinis užtikrinimas</t>
    </r>
    <r>
      <rPr>
        <sz val="10"/>
        <color rgb="FFFF0000"/>
        <rFont val="Times New Roman"/>
        <family val="1"/>
        <charset val="186"/>
      </rPr>
      <t xml:space="preserve">
</t>
    </r>
  </si>
  <si>
    <t>Koncesijos sutartis su "Cido" arena baigėsi 2022.07.04</t>
  </si>
  <si>
    <t>Sumokėtas "Cido" arenos koncesijos mokestis</t>
  </si>
  <si>
    <t>Pagal faktą kompensuota nuostolių</t>
  </si>
  <si>
    <t>Kompensuotų nuostolių dydis (bendrovių paslaugų teikimo mastui ir kainoms išlaikyti), kurių akcininkė yra Panevėžio miesto savivaldybė</t>
  </si>
  <si>
    <t>2.2.4.</t>
  </si>
  <si>
    <r>
      <rPr>
        <sz val="11"/>
        <rFont val="Times New Roman"/>
        <family val="1"/>
        <charset val="186"/>
      </rPr>
      <t>Viešųjų paslaugų teikimo finansinis užtikrinimas</t>
    </r>
    <r>
      <rPr>
        <sz val="11"/>
        <color rgb="FFFF0000"/>
        <rFont val="Times New Roman"/>
        <family val="1"/>
        <charset val="186"/>
      </rPr>
      <t xml:space="preserve">
</t>
    </r>
  </si>
  <si>
    <t>Koordinuotų investuotojų pritraukimo ir aptarnavimo iniciatyvų įgyvendinimas</t>
  </si>
  <si>
    <t>Nebuvo numatyta finansavimo/paramos priemonių ir finansavimo sąlygų aprašo.</t>
  </si>
  <si>
    <t>Parama eksportui pasinaudojusių įmonių skaičius</t>
  </si>
  <si>
    <t>Naujų klasterių Panevėžio mieste skaičius</t>
  </si>
  <si>
    <t>Įgyvendintų verslo klasterizacijos ir integracijos į tarptautines vertės grandines skatinimo iniciatyvų skaičius</t>
  </si>
  <si>
    <t>Užsienio investuotojų pritraukimo ir aptarnavimo priemonių skaičius</t>
  </si>
  <si>
    <t>2.2.3</t>
  </si>
  <si>
    <t>Reguliarus metodiškai pagrįstas verslo aplinkos vertinimas ir kylančių verslo aplinkos problemų įtraukiant verslo atstovus sprendimas</t>
  </si>
  <si>
    <t>Verslui yra galimybė kreiptis dėl problemų sprendimų įvairiais kanalais, priklausomai nuo problemos pobūdžio. Vertintina, kad dauguma (apie 2/3) Savivaldybės kompetencijoje esančių sprendimų yra suderinta ir išspręsta, kita dalis (apie 1/3) - yra tęstiniame procese. Pvz. PPA  gavo 3 konkrečias verslo užklausas, iš jų  UAB Arginta (talentų pritraukimas), LEZ Galimybių studija - procese, bei suformuluoti iššūkiai spręsti tarptautiniame hakatone  „HACK Startup Village” (Panevėžio miesto-1).</t>
  </si>
  <si>
    <t>Išspręstų verslo aplinkos problemų dalis</t>
  </si>
  <si>
    <t>Iš dalies finansuotų projektų skaičius</t>
  </si>
  <si>
    <t>Atliktų verslo aplinkos įvertinimų skaičius</t>
  </si>
  <si>
    <t>2.2.2</t>
  </si>
  <si>
    <t xml:space="preserve">Reguliarus metodiškai pagrįstas verslo aplinkos vertinimas ir kylančių verslo aplinkos problemų įtraukiant verslo atstovus sprendimas
</t>
  </si>
  <si>
    <t>Pažangios pramonės ir paslaugų sektorių plėtrai reikalingos infrastruktūros ir įrangos plėtra</t>
  </si>
  <si>
    <t>Panevėžio LEZ / Pramonės parko plėtros priemonės</t>
  </si>
  <si>
    <t>Įgyvendintų projektų skaičius</t>
  </si>
  <si>
    <t>2.2.1</t>
  </si>
  <si>
    <t xml:space="preserve">Pažangios pramonės ir paslaugų sektorių plėtrai reikalingos infrastruktūros ir įrangos plėtra
</t>
  </si>
  <si>
    <t xml:space="preserve">Formalių klasterių įkurta nebuvo. Veikia neformalūs auto-pramonės ir baldų pramonės klasteriai. </t>
  </si>
  <si>
    <t>Įmonių, dalyvaujančių klasterių veiklose, skaičius</t>
  </si>
  <si>
    <t>Duomenys už 2021 m. informacija iš stat.gov.lt.                                  TUI, tenkančios vienam gyventojui Panevėžio mieste, eurais: 
2020 m. - 3945 ; 2021 m. - 4572</t>
  </si>
  <si>
    <t>TUI, tenkančių vienam gyventojui, dalis lyginant su Lietuvos vidurkiu</t>
  </si>
  <si>
    <t xml:space="preserve"> Sudaryti palankias sąlygas verslo plėtrai ir investicijų pritraukimui </t>
  </si>
  <si>
    <t>Finansinių paskatų verslo įkūrimui sukūrimas ir įgyvendinimas</t>
  </si>
  <si>
    <t>Paskatomis pasinaudojusių verslo subjektų skaičius</t>
  </si>
  <si>
    <t>Paslaugų sistemos asmenims, norintiems pradėti įkurti verslą, sukūrimas ir įgyvendinimas</t>
  </si>
  <si>
    <t>Paslaugos gavėjų skaičius</t>
  </si>
  <si>
    <t>143 gyventojams suteikta 159 val. nemokamų konsultacijų verslo pradžios klausimais, 51 dalyvis dalyvavo mokymuose verslumo temomis (VšĮ PVKC). Taip pat konsultacijas bei startuoliams darbo vietos galimybes teikė VšĮ PMTP veikiantis Spiečius.</t>
  </si>
  <si>
    <t>Val.</t>
  </si>
  <si>
    <t>Suteiktų konsultacijų skaičius</t>
  </si>
  <si>
    <t xml:space="preserve">Paslaugų sistemos asmenims, norintiems pradėti įkurti verslą, sukūrimas ir įgyvendinimas
</t>
  </si>
  <si>
    <t>Duomenys už 2022 m. informacija iš stat.gov.lt</t>
  </si>
  <si>
    <t>Bankrotų skaičius</t>
  </si>
  <si>
    <t>Nuolatinių gyventojų skaičius metų pradžioje / Veikiantys ūkio subjektai metų pradžioje (stat.gov.lt); bei 
Savivaldybių verslumo duomenų bazė: https://kc.inovacijuagentura.lt/kcis/analitika/analitika/lietuvos-regionai.html?lang=lt</t>
  </si>
  <si>
    <t>MVĮ, tenkančių 1 000 miesto gyventojų, skaičius</t>
  </si>
  <si>
    <t xml:space="preserve"> Sudaryti palankias sąlygas verslo įkūrimui </t>
  </si>
  <si>
    <t>Materialinių investicijų, tenkančių vienam gyventojui (Eur), rodiklio santykis su šalies vidurkiu</t>
  </si>
  <si>
    <t>Eur</t>
  </si>
  <si>
    <t>Materialinės investicijos, tenkančios vienam gyventojui</t>
  </si>
  <si>
    <t xml:space="preserve">Didinti miesto verslo aplinkos konkurencingumą  </t>
  </si>
  <si>
    <t>Karjeros Panevėžio mieste privalumų rinkodaros vykdymas tikslinėse auditorijose</t>
  </si>
  <si>
    <t>Priemonėmis ir paskatomis pritraukti aukštos kvalifikacijos darbuotojai iš regionų ir užsienio sukūrimo bei įgyvendinimo pasinaudojusių asmenų skaičius</t>
  </si>
  <si>
    <t>Teigiamai karjeros galimybes Panevėžyje vertinančių Lietuvos gyventojų dalis</t>
  </si>
  <si>
    <t>Atsižvelgiant į tai, kad buvo organizuota Studijų diena Panevėžio Kalnapilio arenoje, buvo atsisakyta vykti į kitų miestų Studijų dienas (kaip verslo misijas - pritraukti studentus į Panevėžį).</t>
  </si>
  <si>
    <t xml:space="preserve">Iš dalies finansuotų verslo misijų skaičius </t>
  </si>
  <si>
    <t>Įgyvendintos naujos rinkodaros priemonės</t>
  </si>
  <si>
    <t>1.3.1</t>
  </si>
  <si>
    <t xml:space="preserve">Karjeros Panevėžio mieste privalumų rinkodaros vykdymas tikslinėse auditorijose
</t>
  </si>
  <si>
    <t xml:space="preserve">Duomenys už 2020 m. informacija iš stat.gov.lt. Informacija skelbiama kas 2 metus. Už 2021-2022 m. duomenų dar nėra. </t>
  </si>
  <si>
    <t>Darbuotojų inovacinėse įmonėse dalis, palyginti su visų įmonių darbuotojais (apskrities rodiklis)</t>
  </si>
  <si>
    <t xml:space="preserve">Pritraukti kvalifikuotą darbo jėgą </t>
  </si>
  <si>
    <t>Gyventojų perkvalifikavimo sistemos pritaikymas ir įgyvendinimas pagal miesto ekonominės specializacijos poreikius</t>
  </si>
  <si>
    <t>Parengtų illgalaikių miesto darbo rinkos poreikių prognozių skaičius</t>
  </si>
  <si>
    <t>Gyventojų perkvalifikavimo sistemos pritaikymo priemonių skaičius</t>
  </si>
  <si>
    <t>Pagal miesto ekonominės specializacijos kryptis UŽT organizuojamuose mokymuose perkvalifikuotų asmenų skaičius</t>
  </si>
  <si>
    <t>Įtrauktos tik inžinerinei pramonei aktualios suaugusiųjų programos. Panevėžio kolegija:
Brėžinių braižymas ir modeliavimas AUTOCAD programa;
Erdvinis modeliavimas su SolidWorks programa;
Baziniai A++ energinio naudingumo klasės pastatų projektavimo pagrindai;
Siemens valdiklių programavimas.</t>
  </si>
  <si>
    <t>Vykdomų suaugusiųjų neformaliojo švietimo programų, atitinkančių trumpalaikes ir ilgalaikes darbo rinkos poreikius skaičius</t>
  </si>
  <si>
    <t xml:space="preserve"> Sudaryti mokymosi visą gyvenimą galimybes atsižvelgiant į trumpalaikės ir ilgalaikes darbo rinkos poreikių prognozes </t>
  </si>
  <si>
    <t>Priemonių verslo atstovų įtraukimui į profesinio mokymo ir aukštojo mokslo studijų programų kūrimą ir vykdymą sukūrimas bei įgyvendinimas</t>
  </si>
  <si>
    <t>Verslo atstovų įtraukimo į profesinio mokymo ir aukštojo mokslo studijų programų organizavimą naujų priemonių skaičius/metus</t>
  </si>
  <si>
    <t>PMC (įgiję profesinę kvalifikaciją), PANKO (profesinis bakalauras) - duomenys iš ŠVIS (Švietimo valdymo informacinė sistema). KTU PTVF (bakalaurai ir magistrai) atsiuntė duomenis - 2021-2022 m. laida. Įsidarbinimas pagal specialybę yra nevertinamas.</t>
  </si>
  <si>
    <t>Proc. nuo visų absolventų</t>
  </si>
  <si>
    <t>Pirmą kartą po studijų baigimo pagal specialybę įsidarbinę Panevėžio profesinio rengimo centro, Panevėžio kolegijos ir KTU fakulteto absolventai</t>
  </si>
  <si>
    <t xml:space="preserve">Paskatinti aukštojo mokslo ir profesinio mokymo įstaigų teikiamų paslaugų atitiktį trumpalaikėms ir ilgalaikėms darbo rinkos poreikių prognozėms </t>
  </si>
  <si>
    <t>Šiuo metu naudojamas stat.gov.lt rodiklis "Užimti gyventojai", nes smulkesnio (pagal profesijų grupes) nėra išvedama dėl statistinio tyrimo imties trūkumo patikimam įverčiui gauti.</t>
  </si>
  <si>
    <t>Užimtų gyventojų pagal profesijų grupes, išskyrus
nekvalifikuotus darbininkus, dalis</t>
  </si>
  <si>
    <t xml:space="preserve"> Didinti kvalifikuotų darbuotojų pasiūlą </t>
  </si>
  <si>
    <t>tūkst.eur</t>
  </si>
  <si>
    <t xml:space="preserve">EKONOMINĖS PLĖTROS IR VERSLO SKATINIMO PROGRAMA (NR. 5)       </t>
  </si>
  <si>
    <t xml:space="preserve">PANEVĖŽIO MIESTO SAVIVALDYBĖS  ADMINISTRACIJOS 2022 METŲ  VEIKLOS PLANO  ĮGYVENDINIMO ATASKAITA                                                                                                                                                                                            
</t>
  </si>
  <si>
    <t>SP</t>
  </si>
  <si>
    <t>Įsigyti, rekonstruoti ir remontuoti Savivaldybės ir socialinį būstą bei kitas gyvenamąsias patalpas (socialinėms paslaugoms teikti)</t>
  </si>
  <si>
    <t>Išsinuomota būstų (vnt.)</t>
  </si>
  <si>
    <t xml:space="preserve">Nupirkta butų </t>
  </si>
  <si>
    <t>2022 m. rekonstravus bendrabutį Aldonos g. 12, įrengtas 71 socialinis būstas. Per 2022 metus išnuomoti 56 socialiniai būstai, esantys Aldonos g. 12. Asmenų, aprūpintų gyvenamuoju plotu dėl Savivaldybės ir socialinio būsto fondo bei kito būsto metinio padidėjimo, skaičius (žm.) – 95.</t>
  </si>
  <si>
    <t xml:space="preserve">Asmenų, aprūpintų gyvenamuoju plotu dėl Savivaldybės ir socialinio būsto fondo bei kito būsto metinio padidėjimo, skaičius </t>
  </si>
  <si>
    <t>1.2.9</t>
  </si>
  <si>
    <t>Padengti Savivaldybės gyvenamosioms patalpoms naujų inžinerinių tinklų (vandentiekio ir nuotekų) įrengimo ir prijungimo prie miesto centralizuotų tinklų išlaidas</t>
  </si>
  <si>
    <t xml:space="preserve">Įvertinus tai, kad gyvenamasis būstas yra labai nusidėvėjęs, atsisakyta į nusidėvėjusį būstą investuoti. Tikslinga spręsti dėl turimo turto reikalingumo ir nuomininkų perkėlimo į kitas gyvenamąsias patalpas. </t>
  </si>
  <si>
    <t xml:space="preserve">Savivaldybės gyvenamosiose patalpose įrengti nauji inžineriniai (vandentiekio- nuotekų) tinklai </t>
  </si>
  <si>
    <t>1.2.8</t>
  </si>
  <si>
    <t xml:space="preserve">Finansinis turtas </t>
  </si>
  <si>
    <t>Įsigytas finansinis turtas (didinamas VšĮ „Aukštaitijos siaurasis geležinkelis“ dalininkų kapitalas)</t>
  </si>
  <si>
    <t>Įsigytas finansinis turtas (didinamas VšĮ "Aukštaitijos siaurasis geležinkelis" dalininkų kapitalas</t>
  </si>
  <si>
    <t>1.2.7</t>
  </si>
  <si>
    <t>Skirti lėšų išlaidoms už atnaujinamų  namų (negyvenamųjų patalpų) dalį, priklausančią Savivaldybei nuosavybės teise, padengti</t>
  </si>
  <si>
    <t>Per 2022 metus nebuvo užbaigta namų, kuriuose yra Savivaldybės negyvenamosios patalpos, renovacija.</t>
  </si>
  <si>
    <t>1.2.6</t>
  </si>
  <si>
    <t>Padengti Savivaldybės neišnuomotų  negyvenamųjų patalpų išlaikymo ir priežiūros išlaidas</t>
  </si>
  <si>
    <t>Lėšos dengiamos pagal poreikį.</t>
  </si>
  <si>
    <t>Padengtos Savivaldybės neišnuomotų  negyvenamųjų patalpų išlaikymo ir priežiūros išlaidos</t>
  </si>
  <si>
    <t>1.2.5</t>
  </si>
  <si>
    <t>Atlikti negyvenamųjų  patalpų remontą ir rekonstrukciją, vidaus ir lauko inžinerinių tinklų ir įrenginių remontą</t>
  </si>
  <si>
    <t>Buvo keičiami langai ir durys negyvenamosiose patalpose, esančiose Taikos al. 11 ir Vienybės a. 38, remontuoti kabinetai Topolių al. 12, patalpos Kniaudiškių g. 40</t>
  </si>
  <si>
    <t>Suremontuotų  negyvenamųjų patalpų skaičius</t>
  </si>
  <si>
    <t>1.2.4</t>
  </si>
  <si>
    <t>Skirti lėšų išlaidoms už atnaujinamų  namų (gyvenamųjų patalpų) dalį, priklausančią Savivaldybei nuosavybės teise, padengti</t>
  </si>
  <si>
    <t>Lėšos dengiamos  pagal poreikį. Už 10 butų buvo apmokėtos paskolos.</t>
  </si>
  <si>
    <t>Savivaldybės atnaujintų butų skaičius atnaujinamuose namuose</t>
  </si>
  <si>
    <t>1.2.3</t>
  </si>
  <si>
    <t>Padengti Savivaldybės neišnuomotų  gyvenamųjų patalpų išlaikymo ir priežiūros išlaidas</t>
  </si>
  <si>
    <t>Padengtos Savivaldybės neišnuomotų  gyvenamųjų patalpų išlaikymo ir priežiūros išlaidos</t>
  </si>
  <si>
    <t>Atlikti  gyvenamųjų   patalpų remontą ir rekonstrukciją, vidaus ir lauko inžinerinių tinklų ir įrenginių remontą</t>
  </si>
  <si>
    <t xml:space="preserve">Per metus suremontuoti 11 savivaldybės ir socialinių būstų. Metų pabaigoje  nepavyko pasirašyti rangos darbų sutarčių, nes darbų kainos viršijo viešųjų pirkimų paraiškose nurodytas kainas. </t>
  </si>
  <si>
    <t>Suremontuotų gyvenamųjų patalpų  skaičius</t>
  </si>
  <si>
    <t>2022 m. socialinio būsto laukė 253 asmenys ar šeimos. Per 2022 metus išnuomoti 64 socialiniai būstai.</t>
  </si>
  <si>
    <t>Laukiančiųjų socialinio būsto eilėje aprūpinimas būstu</t>
  </si>
  <si>
    <t xml:space="preserve"> Tinkamai naudoti, saugoti, prižiūrėti, remontuoti ir eksploatuoti Savivaldybės turtą</t>
  </si>
  <si>
    <t>Savivaldybės nekilnojamojo turto valdymo strategijos parengimas ir įgyvendinimas</t>
  </si>
  <si>
    <t>Rengėjai laiku nepateikė tinkamai parengtos pagal techninės užduoties reikalavimus nekilnojamojo turto strategijos.</t>
  </si>
  <si>
    <t>Parengta Savivaldybės nekilnojamojo turto valdymo strategija</t>
  </si>
  <si>
    <t>Nekilnojamojo turto (išskyrus gyvenamąsias patalpas) teisinė registracija, kadastriniai matavimai, turto vertinimas, inventorizacija, privatizuojamų objektų vertinimas ir patalpų paskirties keitimas</t>
  </si>
  <si>
    <t>Atliktas nekilnojamojo turto, esančio Parko g. 12, statinio ir jo inžinerinių sistemų, įrenginių, inžinerinės ir sportinės įrangos būklės vertinimas, perimant minimą turtą iš koncesininko, pasibaigus koncesijos sutarties terminui.</t>
  </si>
  <si>
    <t>Statinio ir jo inžinerinių sistemų, įrenginių, inžinerinės ir sportinės įrangos būklės vertinimo ataskaita</t>
  </si>
  <si>
    <t>Atlikta 6 negyvenamųjų patalpų vertinimai, ruošiant patalpas pardavimui viešuose aukcionuose.</t>
  </si>
  <si>
    <t>Turto vertinimo ataskaitos</t>
  </si>
  <si>
    <t>Teisiškai įregistruotos gatvės ir įvažos, kuriems buvo atlikti kadastriniai matavimai.</t>
  </si>
  <si>
    <t xml:space="preserve">Teisiškai įregistruotų objektų skaičius </t>
  </si>
  <si>
    <t>Gyvenamųjų patalpų kadastriniai matavimai ir teisinė registracija, objektų paruošimas pardavimui, turto vertinimas</t>
  </si>
  <si>
    <t>Atlikta 17 turto vertinimo ataskaitų, nes vyko būstų privatizavimai.</t>
  </si>
  <si>
    <t xml:space="preserve">Pagerinti savivaldybės veiklos valdymą </t>
  </si>
  <si>
    <t>nevertinta</t>
  </si>
  <si>
    <t xml:space="preserve">Stiprinti vietos savivaldą ir vykdyti efektyvų miesto įmonių ir įstaigų valdymą </t>
  </si>
  <si>
    <t xml:space="preserve">SAVIVALDYBĖS TURTO VALDYMO PROGRAMA (NR.06)                                                                                             
</t>
  </si>
  <si>
    <t xml:space="preserve">PANEVĖŽIO MIESTO SAVIVALDYBĖS  ADMINISTRACIJOS 2022 METŲ  VEIKLOS PLANO  ĮGYVENDINIMO ATASKAITA   </t>
  </si>
  <si>
    <t xml:space="preserve">Skirtingų auditorijų pasiekiamumo didinimas. </t>
  </si>
  <si>
    <t>Per metus parengta apie 1026 pranešimai apie Savivaldybės veiklą, iniciatyvas, projektus ir pan., miesto renginius, nuolat pildoma interneto svetainė www.panevezys.lt  Pagal sutartį su miesto dienraščiu "Sekundė" kas savaitę rengiamas "Miesto žinių" puslapis, skelbiama papildoma aktuali informacija, sveikinimai. Sudarius sutartis, Savivaldybės informacija ir 4 inicijuoti straipsniai per mėnesį skelbiami naujienų portale www.jp.lt, 2 reportažus per mėnesį parengia GNTV, 3 reportažus - radijo stotis "Pulsas". Iš viso per metus 60 reportažų.  Specialiame dienraščio "Sekundė" išleistame žurnale "Aukštaitijos verslas", taip pat "IQ" žurnale buvo atspindėtos atsinaujinančio miesto, Pramonės 4.0, tarptautinio miesto įvertinimo, investicijų augimo, robotikos, STEAM temos. Kiekvieną dieną informacija skleidžiama Savivaldybės socialinio tinklo "Facebook" paskyroje. Vykdytas žiniasklaidos monitoringas.</t>
  </si>
  <si>
    <t>Nuolatiniai pranešimai spaudai, straipsniai, televizijos bei radijo reportažai, socialinės medijos įrašai, internetinės svetainės atnaujinimai</t>
  </si>
  <si>
    <t xml:space="preserve">Toliau palaikomi ir mezgami nauji ryšiai su projekto "Globalus Panevėžys" dalyviais. Surasti dar du nauji "Globalaus Panevėžio" ambasadoriai, viena jų - Ukrainoje gyvanenantis Robertas Gabulas" - apsilankė Savivaldybėje, sutarta bendradarbiauti ateityje, siekiant įgyvendinti bendrus projektus. Dvi ambasadorės buvo įtrauktos į projektinę veiklą, kurių metu dalijosi savo patirtimi, pateikė pasiūlymus, įžvalgas. 2022 m. dalyvauta migracijos informacijos centro „Renkuosi Lietuvą“, Lietuvos savivaldybių asociacijos, LRS ir Pasaulio lietuvių bendruomenės komisijos, Užsienio reikalų organizuotuose  renginiuose, kuriuose pristatytas projektas „Globalus Panevėžys“, išsamiai atsakyta į pateiktus klausimus, surinkta reikalinga informacija „Renkuosi Lietuva“ komandai, taip pat Užsienio reikalų ministerijai, pristatytos naujos galimos iniciatyvos, rašyti pranešimai spaudai, parengti atsakymai į žiniasklaidos siunčiamus klausimus. 
</t>
  </si>
  <si>
    <t>Iniciatyvos „Globalus Panevėžys" efektyvumo didinimas, ryšio tęstinumo su užsienio lietuviais užtikrinimas - veiksmų skaičius</t>
  </si>
  <si>
    <t xml:space="preserve">Pagal poreikį žiniasklaidai siųsti pranešimai spaudai. Investiciniai miesto projektai, svarbiausios iniciatyvos, infrastruktūros pokyčiai, sėkmės istorijos, svarbesnė Pramonės 4.0 rinkodaros projekto informacija pristatyta www.bns.lt. Koordinuota ir pildyta informacija Savivaldybės svetainėje bei "Facebook" paskyroje. Atnaujinamas savivaldybės Linkedin puslapis. </t>
  </si>
  <si>
    <t>Aktyviai veikiantys viešinimo kanalai: tradicinė žiniasklaida, socialiniai tinklai bei kt.</t>
  </si>
  <si>
    <t xml:space="preserve">Skirtingų auditorijų pasiekiamumo didinimas (nauji kanalai, inovatyvios sklaidos priemonės, viešinimo kampanijos, virtualių sprendimų taikymas, nuolatinio monitoringo užtikrinimas)
</t>
  </si>
  <si>
    <t xml:space="preserve">Patobulinti viešąją komunikaciją </t>
  </si>
  <si>
    <t xml:space="preserve">Miestą garsinančių iniciatyvų organizavimas. </t>
  </si>
  <si>
    <t xml:space="preserve">2022 m. Garbės piliečio vardas suteiktas filosofui, habilituotam humanitarinių mokslų daktarui Arvydui Šliogeriui. Dailės galerijoje surengta iškilminga šio vardo suteikimo ceremonija, apie tai rašyti pranešimai spaudai, viešinta tiek vietinėje, tiek ir respublikinėje žiniasklaidoje. 2022 m. išrinkti 5 Metų panevėžiečiai, kuriais tapo Dalia Melėnaitė, Kęstutis Kučinskas, Andrius Repšys, Vaidotas Vaitonis ir Nenadas Čanakas. Šia tema rašyti pranešimai spaudai, rengti televizijos reportažai, radijo laidos. </t>
  </si>
  <si>
    <t>Metų Panevėžiečių, Garbės piliečio rinkimai</t>
  </si>
  <si>
    <t>Miestą garsinančių iniciatyvų organizavimas - Metų Panevėžiečiai, Metų Garbės pilietis</t>
  </si>
  <si>
    <t xml:space="preserve">Miesto reprezentacinio vizualinio identiteto formavimas. </t>
  </si>
  <si>
    <t xml:space="preserve">2022 m. įsigyta dvigubo stiklo puodelių su bambukiniu dangteliu, skėčių, tušinukų, belaidžių kolonėlių, saldainių, suvenyrinių kosmetinių muilų, lininių maišelių ir rankšluostukų, medvilninių, popierinių maišelių, obuolių sūrių, pledų, sąsagų, elektroninių ir popierinių atvirukų, 2023 m. kalendorių, paveikslų su Panevėžio miesto žemėlapiu. Savivaldybės archyvą papildė daugiau kaip 12805 profesionalaus fotografo nuotraukų, 68 nuotraukos iš drono. Sukurtas profesionalus reprezentacinis Panevėžio miesto vaizdo klipas bei jo trumpesnės versijos.	
	</t>
  </si>
  <si>
    <t>Nuolatinis fotografijų, vaizdo medžiagos bazės pildymas, reprezentacinių suvenyrų bazės koordinavimas ir pildymas</t>
  </si>
  <si>
    <t>Miesto reprezentacinio vizualinio identiteto formavimas - suvenyrų bazės koordinavimas, fotografijų, video medžiagos pildymas</t>
  </si>
  <si>
    <t>Panevėžio miesto partnerysčių įgyvendinimas, tarptautinio bendradarbiavimo palaikymas</t>
  </si>
  <si>
    <t xml:space="preserve">Bendradarbiavimas, susitikimai, projektai vyko su Airijos, Estijos, Maltos ordino Baltijos šalims ambasadoriais, miestų partnerių delegacijomis iš Vinycios (Ukraina), Liublino (Lenkija), Rustavio (Sakartvelas), Ramlos (Izraelis), Gradolio (Italija), Gabrovo (Bulgarija) ir Daugpilio (Latvija). Parengti mero, tarybos narių ir Administracijos vadovų vizitai į ES projektų susitikimus Miškolc  (Vengrija), Nova Gorica (Slovėnija), Slivnitsa, Sofija (Bulgarija), Mesini, Trikala (Graikija), Gradoli, Portogruaro (Italija), Herera del Duque, Alikantė (Ispanija), miestus partnerius Liubliną (Lenkija), Gabrovą (Bulgarija), Liuneną (Vokietija) Rustavį (Sakartvelas), Ramą (Izraelis). Savivaldybėje priimtos Ukrainos, Lenkijos, Čekijos, Rumunijos, Italijos, Ispanijos, Jungtinės Karalystės, Prancūzijos, Turkijos, Graikijos, Portugalijos, Kroatijos, Šiaurės Makedonijos, Vokietijos, Kipro, Armėnijos delegacijos ir atstovai. Dalyvauta 3 nuotoliniuose ir 1 fiziniame Baltijos miestų sąjungos Valdybos ir komisijų posėdžiuose. Buvo nuosekliai palaikomos vertybinės nacionalinės užsienio politikos kryptys: prasidėjus karui Ukrainoje, Panevėžio miesto Taryba priėmė deklaraciją, remiančią miesto partnerio Vinycios ir Ukrainos žmones, buvo telkiama ir išsiųsta humanitarinė pagalba, nutraukti santykiai su miestais partneriais rusijoje ir baltarusijoje (Kaliningradas, Mityščiai ir Vitebskas). 
</t>
  </si>
  <si>
    <t>Užsienio delegacijų priėmimas, nuolatinis bendradarbiavimo palaikymas, tarptautiniai mainų projektų organizavimas, dalyvavimas Baltijos miestų sąjungos veikloje</t>
  </si>
  <si>
    <t xml:space="preserve">Suformuoti miesto identitetą ir padidinti jo žinomumą </t>
  </si>
  <si>
    <t>„Kantar" vykdytas žiniasklaidos monitoringas, komunikacijos analizė.  Buvo vertinta Panevėžio miesto savivaldybės komunikacija pagal kiekybinius ir kokybinius parametrus. Tiriamu laikotarpiu išanalizuoti 3011 pranešimai. Šaltiniai: spauda, televizija, radijas, internetas. Analizuota paminėjimų skaičius ir dinamika, paminėjimai pagal toną ir paminėjimų dinamika pagal toną, pasiekti kontaktai ir kontaktai pagal toną, paminėjimai pagal žiniasklaidos tipus, paminėjimai pagal regionus, komunikacijos efektyvumas ir palankumas. Padaryta pranešimų spaudai analizė.</t>
  </si>
  <si>
    <t>92/8</t>
  </si>
  <si>
    <t>60/40</t>
  </si>
  <si>
    <t>Žiniasklaidos tyrimas: teigiamų ir neigiamų paminėjimų apie Panevėžio miestą santykis</t>
  </si>
  <si>
    <t xml:space="preserve">Formuoti miesto įvaizdį ir užtikrinti efektyvią komunikaciją </t>
  </si>
  <si>
    <t>Miesto turistinio patrauklumo didinimas finansuojant turizmo skatinimo projektus.</t>
  </si>
  <si>
    <t>1. Virtualios realybės žaidimas „Pramoninis Panevėžys“
2. Europos paveldo dienų renginių ciklas „Susipažink – Panevėžio paveldas“
3. Literatūrinis maršrutas „Skaitau Panevėžį“</t>
  </si>
  <si>
    <t>Sukurtų turizmo produktų skaičius įveiklinant kultūros paveldo objektus, plėtojant muziejinę veiklą, naudojant regioninės kultūros potencialą ir pasitelkiant inovatyvias technologijas</t>
  </si>
  <si>
    <t>Naujų verslo turizmo paslaugų skaičius</t>
  </si>
  <si>
    <t>1. Ekskursijų įmonėje „Panevėžio stiklas“ paslauga
2. Ekskursijų ciklas įmonėje „Kalnapilis“
3. Koncertras „Triukšmas traukinių depe“
4. Muzikos ir meno festivalis „Iškrovos“</t>
  </si>
  <si>
    <t>Bendrų viešojo ir privataus sektoriaus turizmo produktų ar paslaugų, įgyvendintų projektų skaičius</t>
  </si>
  <si>
    <t>1. Ekskursijų ciklas, pritaikytas klausos negalią turintiems asmenims.
2. Ekskursijos maršrutas, pritaikytas judėjimo negalią turintiems asmenims.
3. Ekskursijos maršrutas, pritaikytas asmenims su mažais vaikais (vežimėliuose).</t>
  </si>
  <si>
    <t>Turizmo paslaugų specialiųjų poreikių turintiems asmenims skaičius</t>
  </si>
  <si>
    <t>1. Žygių dviračiais ir pėsčiomis ciklas.
2. Renginys „Atiduotuvių kiemas“ Europos paveldo dienų renginių ciklo metu.</t>
  </si>
  <si>
    <t>Ekologiško ir tvaraus (,,žaliojo“) turizmo paslaugų skaičius</t>
  </si>
  <si>
    <t>1. Ekskursijų įmonėje „Panevėžio stiklas“ paslauga
2. Ekskursijų ciklas įmonėje „Kalnapilis“
3. Koncertras „Triukšmas traukinių depe“
4. Muzikos ir meno festivalis „Iškrovos“
5. Virtualios realybės žaidimas „Pramoninis Panevėžys“
6. Ekskursijų ciklas pramoniniame miesto rajone</t>
  </si>
  <si>
    <t>Industrinio / pramoninio turizmo produktų skaičius</t>
  </si>
  <si>
    <t xml:space="preserve">Miesto turistinio patrauklumo didinimas rengiant turizmo skatinimo konkursą, kuriuo siekiama skatinti Panevėžio turizmo sektoriaus plėtrą, didinti miesto reprezentatyvumą, vystant inovatyvius, miesto strategines kryptis atitinkančius ir tikslinių rinkų srautus užtikrinančius turizmo produktus ir paslaugas. </t>
  </si>
  <si>
    <t xml:space="preserve"> Miesto turistinio patrauklumo didinimas užtikrinant nemokamos  turizmo informacijos teikimą. </t>
  </si>
  <si>
    <t>Per metus Panevėžio plėtros agentūroje, el. paštu, telefonu turizmo klausimais aptarnauta 3533 lankytojai.
PPA socialiniuose tinkluose turizmo informacija pasiekė 226730 asmenų auditoriją.
PPA interneto svetainėje turizmo informacija pasiekė 44530 asmenų auditoriją.</t>
  </si>
  <si>
    <t>Užtikrintas nuolatinis nemokamos informacijos teikimas miesto svečiams įvairiais formatais bei priemonėmis (Panevėžio plėtros agentūroje, internetinėje svetainėje, socialiniuose tinkluose, leidiniuose ir kt.)</t>
  </si>
  <si>
    <t>1. Tarptautinė turizmo paroda „Adventur“, 2022 m. sausio 28-30 d.
2. Panevėžio miesto gimtadienis 2022 m. rugsėjo 9-10 d.
3. Pasaulinės širdies dienos minėjimas Panevėžyje 2022 m. rugsėjo 29 d.</t>
  </si>
  <si>
    <t>Vietinių ir tarptautinių renginių, kuriuose buvo reprezentuojama Panevėžio miesto turizmo sektoriaus pasiūla, skaičius</t>
  </si>
  <si>
    <t xml:space="preserve"> Miesto turistinio patrauklumo didinimas užtikrinant nemokamos informacijos  apie Panevėžio turizmo objektus, vietoves, paslaugas turistams teikimą miesto svečiams, žiniasklaidai, kelionių organizatoriams, kt. interesantams įvairiomis komunikacijos priemonėmis ir būdais.</t>
  </si>
  <si>
    <t>PPA (Panevėžio plėtros agentūros) duomenys</t>
  </si>
  <si>
    <t>Asm./ metus</t>
  </si>
  <si>
    <t>Asmenų, pasinaudojusių PPA paslaugomis, skaičius</t>
  </si>
  <si>
    <t>Turistų skaičius apgyvendinimo įstaigose</t>
  </si>
  <si>
    <t xml:space="preserve"> Padidinti miesto turistinį patrauklumą </t>
  </si>
  <si>
    <t>Strategija planuojama 2023-2025 metų veiklos plane, todėl rodikliai bus vertinami 2024 metais parengus strategiją.</t>
  </si>
  <si>
    <t>Panevėžio regiono turizmo strategijos sukūrimas ir įgyvendinimas</t>
  </si>
  <si>
    <t xml:space="preserve"> Kurti tvarią socialinę ir ekonominę kultūros vertę Panevėžyje </t>
  </si>
  <si>
    <t xml:space="preserve">RINKODAROS PROGRAMA (NR.08)                                                                                             
</t>
  </si>
  <si>
    <t xml:space="preserve">PANEVĖŽIO MIESTO SAVIVALDYBĖS  ADMINISTRACIJOS 2022 METŲ  VEIKLOS PLANO ĮGYVENDINIMO ATASKAITA </t>
  </si>
  <si>
    <t>*Priemonės požymis- nauja priemonė/pažangos projektas (P), tęstinė priemonė/projektas- (T)</t>
  </si>
  <si>
    <t>Plėtoti itin didelio pralaidumo plačiajuosčio ryšio tinklus</t>
  </si>
  <si>
    <t>Įdiegtos priemonės, skaičius</t>
  </si>
  <si>
    <t>0;4</t>
  </si>
  <si>
    <t>Išmaniųjų technologijų diegimas efektyviam viešųjų paslaugų infrastruktūros valdymui</t>
  </si>
  <si>
    <t>Viešojo administravimo, diegiant tarpusavyje integruotas informacines sistemas, modernizavimas</t>
  </si>
  <si>
    <t>Savivaldybės biudžetinėse įstaigose įdiegta Personalo valdymo sistema. Įdiegta Consul/Dalyvauk platforma (dalyvauk.panevezys.lt) – tai patogus ir paprastas įrankis, leidžiantis gyventojams teikti Bendruomenės iniciatyvų projektinius siūlymus ir balsuoti už juos nuotoliniu būdu naudojantis bet kuria išmania priemone. Savivaldybės biudžetinėse įstaigose ir administracijai įdiegta Viešųjų pirkimų planavimo ir vykdymo informacinė sistema. Atnaujinti IS „PARAMA“ išankstinės registracijos tikslai. Atnaujinta centralizuoto priėmimo į mokyklas programinė įranga. Atnaujinta antivirusinė programa visose kompiuterizuotose darbo vietose.</t>
  </si>
  <si>
    <t>Naujai įdiegtų ir(ar) išplėtotų informacinių sistemų skaičius</t>
  </si>
  <si>
    <t>Atnaujinta kompiuterių techninė ir programinė įranga. Nuotolinių tarybos posėdžių, pasitarimų ir kitų susitikimų organizavimui įsigyta vaizdo konferencijų programinės įrangos Zoom Meetings Pro licencijos.</t>
  </si>
  <si>
    <t>Atnaujinta kompiuterių techninė ir programinė įranga</t>
  </si>
  <si>
    <t>Savivaldybės biudžetinėse įstaigose Personalo valdymo sistema integruota su finansų valdymo ir buhalterinės apskaitos informacinė sistema „Biudžetas VS“.</t>
  </si>
  <si>
    <t>Integruotų informacinių sistemų skaičius</t>
  </si>
  <si>
    <t xml:space="preserve">Viešojo administravimo, diegiant tarpusavyje integruotas informacines sistemas, modernizavimas
</t>
  </si>
  <si>
    <t xml:space="preserve">Viešųjų ir administracinių paslaugų teikimo elektroniniu būdu plėtra
</t>
  </si>
  <si>
    <t>Panevėžio miesto savivaldybės svetainės neatnaujinta, nes užsitęsė svetainės techninės specifikacijos derinimas ir paruošimas. Darbai persikėlė į 2023 m.</t>
  </si>
  <si>
    <t>Savivaldybės interneto svetainės atnaujinimas</t>
  </si>
  <si>
    <t>Sukurta elektroninė paslauga - charakteristikos, būtinos leidimui laikyti ginklą, išdavimas.</t>
  </si>
  <si>
    <t>Naujai sukurtų elektroninių paslaugų skaičius</t>
  </si>
  <si>
    <t>Dokumentų valdymo sistemoje įdiegtas išorinis pasirašymo modulis. Perdavimo-priėmimo aktų ir Sąskaitų-faktūrų perkėlimas į el. erdvę.</t>
  </si>
  <si>
    <t>Įdiegtų  programinių sprendimų, mažinančių administracinę naštą, skaičius</t>
  </si>
  <si>
    <t>Panevėžio miesto savivaldybės administracija teikia 129 paslaugą gyventojams, iš jų nesuskaitmeninta 47.</t>
  </si>
  <si>
    <t>Elektroninių paslaugų dalis nuo bendro PMSA teikiamų viešųjų paslaugų skaičiaus</t>
  </si>
  <si>
    <t xml:space="preserve">Pagerinti skaitmeninį junglumą </t>
  </si>
  <si>
    <t xml:space="preserve">Stiprinti vietos savivaldą ir vykdyti efektyvų miesto įmonių ir įstaigų valdymą  </t>
  </si>
  <si>
    <t xml:space="preserve"> INFORMACINĖS VISUOMENĖS PLĖTROS PROGRAMA (NR.09)                                                                                             
</t>
  </si>
  <si>
    <t>PANEVĖŽIO MIESTO SAVIVALDYBĖS  ADMINISTRACIJOS 2022 METŲ  VEIKLOS PLANO  ĮGYVENDINIMO ATASKAITA                                                                                                                                                                                                                   
INFORMACINĖS VISUOMENĖS PLĖTROS PROGRAMA (NR. 9)</t>
  </si>
  <si>
    <t>Iš viso programai:</t>
  </si>
  <si>
    <t xml:space="preserve">SB </t>
  </si>
  <si>
    <t>Ekrano užtvankos uždorių ir šandorų remontas</t>
  </si>
  <si>
    <t>Atlikti paprastojo remonto darbai</t>
  </si>
  <si>
    <t>Švietimo įstaigų remontas</t>
  </si>
  <si>
    <t>Darbai nebuvo užsakyti.</t>
  </si>
  <si>
    <t>-</t>
  </si>
  <si>
    <t>Sumontuotos signalizacijos bendro ugdymo įstaigose</t>
  </si>
  <si>
    <t>Signalizacijų įvedimas bendrojo ugdymo mokyklose</t>
  </si>
  <si>
    <t>Atlikti projektavimo darbai, įrengtas kolumbariumas</t>
  </si>
  <si>
    <t>Panevėžio m. Pašilių kapinių Panevėžio raj. sav., Ramygalos sen., I Pašilių k. statybos (II etapo) darbo projekto parengimas ir rangos darbai</t>
  </si>
  <si>
    <t>Projektuotojai vėlavo parengti techninius projektus</t>
  </si>
  <si>
    <t>Atlikti techniniai projektai</t>
  </si>
  <si>
    <t>3.2.4.</t>
  </si>
  <si>
    <t>Projektavimo darbai</t>
  </si>
  <si>
    <t>Buvo koreguojamas techninis projektas, darbai bus atliekami 2023 metais.</t>
  </si>
  <si>
    <t>Išvalyta Nevėžio upės vaga- salos išardymas už Vakarinės gatvės</t>
  </si>
  <si>
    <t>Nevėžio upės vagos valymo darbai(salos išardymas už Vakarinės gatvės)</t>
  </si>
  <si>
    <t>Atliktas techninis projektas</t>
  </si>
  <si>
    <t>Panevėžio sporto centro „Aukštaitijos“ sporto komplekso, A. Jakšto g. 1, Panevėžys, pastato dalies patalpų remontas</t>
  </si>
  <si>
    <t>Pirkimų metu (per CPO) nebuvo gauta pasiūlymų.</t>
  </si>
  <si>
    <t>Parengtas techninis projektas "BMX dviračių takų įrengimas J. Janonio g."</t>
  </si>
  <si>
    <t xml:space="preserve">BMX dviračių takų įrengimas J. Janonio gatvėje   </t>
  </si>
  <si>
    <t>Projektas iškeltas į Investicijų projektų programą.</t>
  </si>
  <si>
    <t>Parengtas techninis darbo projektas „Pripučiamo futbolo maniežo įrengimas Beržų g. 37, Panevėžyje“, atlikta projekto ekspertizė, maniežo įrengimo darbai</t>
  </si>
  <si>
    <t>Techninio darbo projekto „Pripučiamo futbolo maniežo įrengimas Beržų g. 37, Panevėžyje“ parengimas , projekto ekspertizė, įrengimo darbai</t>
  </si>
  <si>
    <t>Negauti pasiūlymai, atitinkantys nustatytus kriterijus. Pasiūlymai buvo su dvigubai didesne kaina nei skaičiuojamoji.</t>
  </si>
  <si>
    <t>Parengtas projektas objektui "Centralizuotos buhalterijos patalpų remontas" ir atlikti remonto darbai</t>
  </si>
  <si>
    <t>Centralizuotos buhalterijos patalpų remontas</t>
  </si>
  <si>
    <t>Atnaujinta stadiono danga</t>
  </si>
  <si>
    <t xml:space="preserve">V. Žemkalnio gimnazijos stadiono remonto darbai </t>
  </si>
  <si>
    <t>Savivaldybei priklausančių pastatų ir inžinerinių statinių rekonstravimas, atnaujinimas (modernizavimas)  ir remontas</t>
  </si>
  <si>
    <t>Draudimo paslaugoms apmokėti (įgyvendinus projektą „Lopšelio-darželio „Rugelis“ vidaus patalpų ir ugdymo aplinkos modernizavimas“) (baldų)</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</si>
  <si>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</si>
  <si>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</si>
  <si>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</si>
  <si>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</si>
  <si>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Draudimo paslaugoms apmokėti (įgyvendinus projektą „Poeto J. Čerkeso –Besparnio sodybos sutvarkymas“  (I ir II etapai) (pastatas, baldai)</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</si>
  <si>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</si>
  <si>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</si>
  <si>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</si>
  <si>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</si>
  <si>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„Oro kokybės valdymo plano parengimas ir taršos mažinimo priemonių įgyvendinimas“) (3 gatvių šlavimo automobiliai) </t>
  </si>
  <si>
    <t xml:space="preserve">Draudimo paslaugoms apmokėti (įgyvendinus projektą „Elektromobilių įkrovimo prieigų tinklo kūrimas Panevėžio mieste“) </t>
  </si>
  <si>
    <t>Turto, sukurto įgyvendinant projektus finansuojamus iš ES lėšų, draudimas</t>
  </si>
  <si>
    <t>Pagal poreikį.</t>
  </si>
  <si>
    <t>Apdrausti objektai</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</si>
  <si>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</si>
  <si>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</si>
  <si>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</si>
  <si>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</si>
  <si>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</si>
  <si>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</si>
  <si>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Atsižvelgiant į skirtą finansavimą.</t>
  </si>
  <si>
    <t>2</t>
  </si>
  <si>
    <t>5</t>
  </si>
  <si>
    <t xml:space="preserve">Savivaldybei priklausiančių pastatų kasmet pagerintos būklės dalis (nuo visų priklausančių pastatų) </t>
  </si>
  <si>
    <t>Savivaldybei priklausančius statinius rekonstruoti, atnaujinti, modernizuoti, remontuoti, apdrausti ir plėtoti</t>
  </si>
  <si>
    <t>Laidota pagal poreikį.</t>
  </si>
  <si>
    <t>Palaidota vienišų ir neatpažintų žmonių palaikų</t>
  </si>
  <si>
    <t>3.1.6</t>
  </si>
  <si>
    <t>Vienišų ir neatpažintų žmonių palaikų laidojimas</t>
  </si>
  <si>
    <t>Vežta ir laikyta (saugota) pagal poreikį.</t>
  </si>
  <si>
    <t>Panevėžio miesto savivaldybės teritorijoje mirusių žmonių palaikų vežimo ir laikymo paslaugos</t>
  </si>
  <si>
    <t>Įvykdyta.</t>
  </si>
  <si>
    <t>Kapinių skaitmeninimo informacinės sistemos palaikymas</t>
  </si>
  <si>
    <t>Prižiūrėta pagal poreikį.</t>
  </si>
  <si>
    <t xml:space="preserve">tūkst. m2 </t>
  </si>
  <si>
    <t>Vykdomas kapinių atnaujinimas ir  priežiūra</t>
  </si>
  <si>
    <t xml:space="preserve">Kapinių teritorijos atnaujinimas ir priežiūra </t>
  </si>
  <si>
    <t>Organizuoti kapinių priežiūrą, vienišų žmonių laidojimą</t>
  </si>
  <si>
    <t>Buvo vykdoma projektų ekspertizė, taisomi projektuotojo projektai.</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</si>
  <si>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</si>
  <si>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</si>
  <si>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</si>
  <si>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</si>
  <si>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Skyrus didesnį finansavimą, sutvarkyta daugiau. Iš viso suremontuotos dangos plotas  - 4115,5 m2.</t>
  </si>
  <si>
    <t>Atnaujintų šaligatvių skaičius</t>
  </si>
  <si>
    <t>Daugiabučių gyvenamųjų namų teritorijose esančių šaligatvių remontas</t>
  </si>
  <si>
    <t xml:space="preserve">Skyrus didesnį finansavimą, sutvarkyta daugiau (iš viso sutvarkytas dangos plotas - 16403 m2) </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</si>
  <si>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</si>
  <si>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</si>
  <si>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</si>
  <si>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</si>
  <si>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</si>
  <si>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</si>
  <si>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</si>
  <si>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</si>
  <si>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</si>
  <si>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</si>
  <si>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Pagal poreikį sumažinti žvyruotų gatvių dulkėtumą, jos buvo laistytos kalcio chloridu.</t>
  </si>
  <si>
    <t>Žvyruotų gatvių, kuriose sumažintas dulkėtumas, ilgis</t>
  </si>
  <si>
    <t>3.1.3</t>
  </si>
  <si>
    <t>Pagal poreikį</t>
  </si>
  <si>
    <t>Abonentų skaičius</t>
  </si>
  <si>
    <t xml:space="preserve">Naujų elektros abonentų, beapskaitinių vartotojų prijungimas </t>
  </si>
  <si>
    <t>Miesto gatvių ir vidaus  kelių apšvietimo tinklų remonto projektavimo ir rangos darbai</t>
  </si>
  <si>
    <t>Padidėjimas dėl naujai įrengtų apšvietimo tinklų, įrengtų elektromobilių įkrovimo stotelių.</t>
  </si>
  <si>
    <t>GWh</t>
  </si>
  <si>
    <t>Suvartota el. energijos</t>
  </si>
  <si>
    <t>Eksploatuojama pagal poreikį, faktinis padidėjimas yra dėl naujai įrengto apšvietimo tinklo gatvėse ir parkuose.</t>
  </si>
  <si>
    <t xml:space="preserve">Eksploatuojama šviestuvų    </t>
  </si>
  <si>
    <t xml:space="preserve">Elektros energijos sunaudojimas miesto gatvių apšvietimui, renginiams, elektromobilių įkrovos stotelėms </t>
  </si>
  <si>
    <t>Rekonstruoti ir remontuoti apšvietimo tinklai pagal poreikį.</t>
  </si>
  <si>
    <t>Įrengta, rekonstruota apšvietimo tinklų</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</si>
  <si>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</si>
  <si>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</si>
  <si>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Visi suplanuoti darbai atlikti</t>
  </si>
  <si>
    <t>Prižiūrėtos Panevėžio miesto gatvės</t>
  </si>
  <si>
    <t>Panevėžio miesto gatvių su asfalto danga priežiūra</t>
  </si>
  <si>
    <t>Darbai neatlikti, nes UAB "Panevėžio gatvės" jų nespėjo atlikti iki žiemos sezono. Darbus planuoja užbaigti 2023 m</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</si>
  <si>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</si>
  <si>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</si>
  <si>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</si>
  <si>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</si>
  <si>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</si>
  <si>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</si>
  <si>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</si>
  <si>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 xml:space="preserve">Darbai atlikti 2021 metais. 2022 m. buvo atliekami statinių užbaigimo dokumentacijos darbai. </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</si>
  <si>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</si>
  <si>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</si>
  <si>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</si>
  <si>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</si>
  <si>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Nebuvo skirta lėšų.</t>
  </si>
  <si>
    <t xml:space="preserve">Parko gatvės dalies (nuo Tulpių g. iki Nemuno g.) kapitalinis remontas  </t>
  </si>
  <si>
    <t>2022 m. Beržų gatvės rekonstrukcijos metu buvo rekonstruoti lietaus nuotekų tinklai, įrengti gatvės pagrindai, įrengtas asfalto pagrindo sluoksnis, sumontuoti gatvės apšvietimo tinklai. Įrengti pėsčiųjų dviračių takų pagrindai.</t>
  </si>
  <si>
    <t xml:space="preserve">Beržų gatvės dalies (nuo Pilėnų g. iki Ramygalos g.) rekonstravimas  </t>
  </si>
  <si>
    <t>2022 metais Smėlynės gatvėje nuo miesto ribos iki Šiaurinės g. buvo įrengti pagrindai, paklotas asfalto pagrindas ir apatinis asfalto sluoksnis, sumontuotas gatvės apšvietimas, įrengti žiedinės sankryžos pagrindai, bortai ir įrengtas pagrindo ir apatinis asfalto sluoksnis.Įrengti pėsčiųjų dviračių takų pagrindai.</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</si>
  <si>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</si>
  <si>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</si>
  <si>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</si>
  <si>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</si>
  <si>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</si>
  <si>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</si>
  <si>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</si>
  <si>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</si>
  <si>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Lėšos buvo skirtos tik daliai gatvės remonto. Remonto darbai Sutartiniuose įsipareigojimuose numatytas užbaigti per 2 metus</t>
  </si>
  <si>
    <t>Kapitališkai suremontuotos Bendrijų g. su žvyro danga ilgis</t>
  </si>
  <si>
    <t xml:space="preserve">Bendrijų gatvės kapitalinis remontas  </t>
  </si>
  <si>
    <t>Atnaujintų gatvių su asfalto danga ilgis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</si>
  <si>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</si>
  <si>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</si>
  <si>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</si>
  <si>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</si>
  <si>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</si>
  <si>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Miesto vietinės reikšmės kelių ir gatvių infrastruktūros atnaujinimas ir plėtra</t>
  </si>
  <si>
    <t>Ne visų suplanuotų gatvių remontui buvo skirtos lėšos, todėl atnaujinta 3,12 km gatvių</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</si>
  <si>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</si>
  <si>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</si>
  <si>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</si>
  <si>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</si>
  <si>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</si>
  <si>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</si>
  <si>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</si>
  <si>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</si>
  <si>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</si>
  <si>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</si>
  <si>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</si>
  <si>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</si>
  <si>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</si>
  <si>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</si>
  <si>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 xml:space="preserve"> Darbai neatlikti dėl užsitęsusių viešųjų pirkimų</t>
  </si>
  <si>
    <t>Sutvarkyta Nevėžio upės pakrantė</t>
  </si>
  <si>
    <t>Nevėžio upės pakrančių tvarkymas</t>
  </si>
  <si>
    <t>Prižiūrėti miesto fontanai</t>
  </si>
  <si>
    <t>Fontanų priežiūros paslaugos</t>
  </si>
  <si>
    <t>Prižiūrėta paplūdimių pagal poreikį</t>
  </si>
  <si>
    <t>Sutvarkytos poilsio zonos</t>
  </si>
  <si>
    <t>Viešųjų erdvių ir poilsio zonų infrastruktūros objektų atnaujinimas, remontas ir priežiūra</t>
  </si>
  <si>
    <t>Įrengta vaikų žaidimo aikštelė Aukštaičių g.</t>
  </si>
  <si>
    <t xml:space="preserve">Įrengta vaikų žaidimo aikštelių        </t>
  </si>
  <si>
    <t>Vykdoma pagal poreikį</t>
  </si>
  <si>
    <t xml:space="preserve"> vnt.</t>
  </si>
  <si>
    <t xml:space="preserve">Prižiūrima vaikų žaidimo aikštelių        </t>
  </si>
  <si>
    <t xml:space="preserve">Vaikų žaidimo aikštelių ir treniruoklių atnaujinimas, remontas ir priežiūra </t>
  </si>
  <si>
    <r>
      <t>Viešųjų erdvių ir poilsio zonų infrastruktūros objektų atnaujinimas, remontas ir priežiūra, rinkliava už transporto stovėjimą, miesto puošimas švenčių proga</t>
    </r>
    <r>
      <rPr>
        <b/>
        <sz val="11"/>
        <color rgb="FFFF0000"/>
        <rFont val="Times New Roman"/>
        <family val="1"/>
        <charset val="186"/>
      </rPr>
      <t xml:space="preserve"> </t>
    </r>
  </si>
  <si>
    <t>Atlikti nenumatyti miesto infrastruktūros darbai, paslaugos</t>
  </si>
  <si>
    <t>Miesto infrastruktūros skyriaus nenumatytos išlaidos</t>
  </si>
  <si>
    <t xml:space="preserve">Konteineriai bus pagaminti ir pastatyti  2023 m. </t>
  </si>
  <si>
    <t>Įsigyti tekstilės atliekų surinkimo konteinerius</t>
  </si>
  <si>
    <t>Tekstilės atliekų surinkimo konteineriams pirkti</t>
  </si>
  <si>
    <t>Sterilizuota bešeimininkių kačių pagal poreikį.</t>
  </si>
  <si>
    <t xml:space="preserve">Sterilizuoti bešeimininkų kačių   </t>
  </si>
  <si>
    <t>Bešeimininkių gyvūnų  (kačių) augintinių skaičiaus mažinimo programai vykdyti</t>
  </si>
  <si>
    <t>Panevėžio miesto aplinkos komponentų stebėsena vykdyta iš Savivaldybės aplinkos apsaugos rėmimo programos.</t>
  </si>
  <si>
    <t xml:space="preserve">Stebimi aplinkos komponentai </t>
  </si>
  <si>
    <t>Panevėžio miesto aplinkos komponentų stebėsena</t>
  </si>
  <si>
    <t>Atliktas pagal poreikį konteinerių su požeminiais konteineriais remontas</t>
  </si>
  <si>
    <t>Suremontuota pagal poreikį.</t>
  </si>
  <si>
    <t>Požeminių atliekų surinkimo konteinerių aikštelių su požeminiais konteineriais remontas</t>
  </si>
  <si>
    <t>Suteikta laikinoji priežiūra pagal poreikį.</t>
  </si>
  <si>
    <t xml:space="preserve">Suteikti laikinąją priežiūrą bepriežiūriams, bešeimininkiams gyvūnams </t>
  </si>
  <si>
    <t>Bepriežiūrių, bešeimininkių gyvūnų  laikinoji priežiūra</t>
  </si>
  <si>
    <t>Atlikti darbai ir suteiktos paslaugos  pagal poreikį.</t>
  </si>
  <si>
    <t>Atlikti darbus ir suteikti paslaugas (pastatyti biotualetus, atliekų surinkimo konteinerius, išvalyti teritorijas ir kt.) planuojamiems miesto renginiams</t>
  </si>
  <si>
    <t>Paruošiamųjų darbų atlikimas ir paslaugų suteikimas miesto renginiams</t>
  </si>
  <si>
    <t>Prižiūrėta pagal poreikį</t>
  </si>
  <si>
    <r>
      <t>tūkst. m</t>
    </r>
    <r>
      <rPr>
        <vertAlign val="superscript"/>
        <sz val="10"/>
        <rFont val="Times New Roman"/>
        <family val="1"/>
        <charset val="186"/>
      </rPr>
      <t xml:space="preserve">2   </t>
    </r>
  </si>
  <si>
    <t xml:space="preserve">Valomi šaligatviai </t>
  </si>
  <si>
    <t xml:space="preserve">Valomos gatvės  </t>
  </si>
  <si>
    <t>Šiukšlių dėžių prižiūrima daugiau, nes  buvo įrengtos naujos šiukšlių dėžės Senvagėje, Skaistakalnio parke, Nepriklausomybės a., Ramygalos g., Kėdainių g.</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</si>
  <si>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</si>
  <si>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</si>
  <si>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</si>
  <si>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</si>
  <si>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</si>
  <si>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</si>
  <si>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</si>
  <si>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Prižiūrėta pagal poreikį. Poreikis didenis, nes buvo įgyvendinti projektai ir atnaujintose erdvėse vykdoma gėlynų priežiūra.</t>
  </si>
  <si>
    <t>Prižiūrimi ir atnaujinami miesto gėlynai</t>
  </si>
  <si>
    <t>Miesto gėlynų atnaujinimas ir priežiūra</t>
  </si>
  <si>
    <t>Prižiūrėta pagal poreikį. Poreikis didenis, nes buvo įgyvendinti projektai ir atnaujintose erdvėse vykdoma vejų ir žolynų priežiūra.</t>
  </si>
  <si>
    <t>Vykdoma vejų ir žolynų (želdinių) priežiūra mieste</t>
  </si>
  <si>
    <t>Miesto vejų ir žolynų atnaujinimas ir priežiūra</t>
  </si>
  <si>
    <t>Miesto viešųjų erdvių atnaujinimas, priežiūra</t>
  </si>
  <si>
    <t>Dalyvaujamojo biudžeto modelio taikymas</t>
  </si>
  <si>
    <t>Įrengta vaikų žaidimų aikštelė A. Baranausko pušinėlyje. Parengtas Panevėžio šokių terasos statybos projektas.</t>
  </si>
  <si>
    <t>Dalyvaujamojo biudžeto dalies didėjimas (kasmet)</t>
  </si>
  <si>
    <t xml:space="preserve">Suformuotų erdvių skaičius </t>
  </si>
  <si>
    <t>Namų ūkių (būstų) šildymo įrenginių inventorizavimas ir vartotojų sąmoningumo didinimas</t>
  </si>
  <si>
    <t>Naujus aplinkai draugiškesnius šilumos būdus įdiegusių savivaldybės įmonių / organizacijų skaičius</t>
  </si>
  <si>
    <t>Atlikta namų ūkių (būstų) šildymo įrenginių inventorizacija</t>
  </si>
  <si>
    <t xml:space="preserve">Savivaldybės viešųjų pastatų modernizavimas, taikant energijos išteklių panaudojimo efektyvumo didinimo priemones </t>
  </si>
  <si>
    <t>  Naujų modernizuotų viešųjų pastatų skaičius</t>
  </si>
  <si>
    <t>Planas parengtas ir vadovaujantis rengimo taisyklėmis, išsiųstas derinti į Energetikos ministeriją</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</si>
  <si>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</si>
  <si>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</si>
  <si>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</si>
  <si>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</si>
  <si>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</si>
  <si>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Kvartalinės renovacijos skatinimas ir plėtra taikant kompleksines energetinio efektyvumo didinimo priemones</t>
  </si>
  <si>
    <t xml:space="preserve">Per 2022 m. modernizuoti 9 daugiabučiai namai, bendras modernizuotų namų skaičius skaičiuojamas nuo 2009 m. </t>
  </si>
  <si>
    <t>Kompleksiškai renovuotų daugiabučių namų skaičius</t>
  </si>
  <si>
    <t>2.1.1.</t>
  </si>
  <si>
    <t>Indeksą skaičiuoja Lietuvos energetikos agentūra (duomenys už 2021 metus)</t>
  </si>
  <si>
    <t>Savivaldybės darnios energetikos plėtros indeksas</t>
  </si>
  <si>
    <t>Paskatinti energijos taupymą, atsinaujinančių ir alternatyvių energijos išteklių naudojimą</t>
  </si>
  <si>
    <t>„Rail Baltica“ transporto mazgo integravimas į Panevėžio miesto transporto tinklą</t>
  </si>
  <si>
    <t>Naujų maršrutų skaičius</t>
  </si>
  <si>
    <t>1.5.2</t>
  </si>
  <si>
    <r>
      <t>Naujos autobusų stoties įrengimas ir prieigų sutvarkymas</t>
    </r>
    <r>
      <rPr>
        <u/>
        <sz val="10"/>
        <rFont val="Times New Roman"/>
        <family val="1"/>
        <charset val="186"/>
      </rPr>
      <t xml:space="preserve"> </t>
    </r>
  </si>
  <si>
    <t>Darbai pradėti 2022 metais. Planuojami užbaigti 2023 metais.</t>
  </si>
  <si>
    <t xml:space="preserve"> Įrengta nauja autobusų stotis ir sutvarkytos prieigos</t>
  </si>
  <si>
    <t>1.5.1</t>
  </si>
  <si>
    <r>
      <t>Naujos autobusų stoties įrengimas ir prieigų sutvarkymas</t>
    </r>
    <r>
      <rPr>
        <b/>
        <u/>
        <sz val="10"/>
        <rFont val="Times New Roman"/>
        <family val="1"/>
        <charset val="186"/>
      </rPr>
      <t xml:space="preserve"> </t>
    </r>
  </si>
  <si>
    <t>Šiltuoju periodu mieste galima važiuoti „Bolt“ paspirtukais.</t>
  </si>
  <si>
    <t>Veikiančių subjektų, siūlančių nuomotis / dalintis automobilius, dviračius ir kitas transporto priemones, skaičius</t>
  </si>
  <si>
    <t>UAB „Panevėžio autobusų parkas“ miesto viešajame transporte naudoja 68 autobusus iš kurių 24 yra dujiniai, tai sudaro apie 35,3 proc.</t>
  </si>
  <si>
    <t>35,3</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</si>
  <si>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</si>
  <si>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</si>
  <si>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Viešojo transporto infrastruktūros modernizavimas </t>
  </si>
  <si>
    <t>Dėl LEZ teritorijoje įsikūrusių naujų įmonių suintensyvintas autobusų eismas dėl galimybės darbuotojams atvykti į darbo vietas ir grįžti į namus. Atliktas transporto maršrutinio tinklo optimizavimas 6-uoju ir 12-uoju  maršrutais.</t>
  </si>
  <si>
    <t>Atliktas transporto maršrutinio tinklo optimizavimas</t>
  </si>
  <si>
    <t>1.4.1</t>
  </si>
  <si>
    <t>Pagal 2021 m. ir 2022 m. atliktos keleivių apklausos duomenis, keleivių pasitenkinimo balai (10 balė vertinimo sistema) pasiskyrstė taip: 2021 m. – 7,2, o 2022 m. – 8,4, t. y. 1,16 balo arba 16 proc.daugiau</t>
  </si>
  <si>
    <t>3</t>
  </si>
  <si>
    <t>Keleivių pasitenkinimo viešojo transporto paslaugomis pokytis</t>
  </si>
  <si>
    <t>Miesto viešojo transporto maršrutai nusidriekia į Panevėžio rajono teritoriją ( Dembava, Piniava, Molainiai, Vaivadai).</t>
  </si>
  <si>
    <t>4</t>
  </si>
  <si>
    <t>Vietinio susisiekimo bendrų maršrutų su kitomis savivaldybėmis skaičius</t>
  </si>
  <si>
    <t>Dėl įvestų karantino apribojimų per 2021 m. viešuoju transportu važiavo 4,6 mln. keleivių, o per 2022 m. – 6,6 mln. keleivių.</t>
  </si>
  <si>
    <t>43,5</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</si>
  <si>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</si>
  <si>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</si>
  <si>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</si>
  <si>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 xml:space="preserve">Įrengtos 6 stotelės (viso 12 prieigų), kurias perdavė Transporto kompetencijų agentūra. </t>
  </si>
  <si>
    <t>Elektromobilių įkrovimo prieigų skaičius</t>
  </si>
  <si>
    <t xml:space="preserve">Zonų be CO2  skaičius </t>
  </si>
  <si>
    <r>
      <t>Pasiekti skirtingų transporto būdų darną miesto sistemoje</t>
    </r>
    <r>
      <rPr>
        <u/>
        <sz val="11"/>
        <rFont val="Times New Roman"/>
        <family val="1"/>
        <charset val="186"/>
      </rPr>
      <t xml:space="preserve"> </t>
    </r>
  </si>
  <si>
    <t>Ramaus eismo gatvių be tranzitinio transporto tinklo plėtra. Eismo intensyvumo miesto centre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</si>
  <si>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</si>
  <si>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</si>
  <si>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</si>
  <si>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</si>
  <si>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Buvo parenti 4 šviesoforo postų remonto darbų aprašai</t>
  </si>
  <si>
    <t>Atnaujinti suremontuoti šviesoforų postai</t>
  </si>
  <si>
    <t>Šviesoforo postų remonto darbai</t>
  </si>
  <si>
    <t>Horizontaliai paženklintos, paženklinimu atnaujintos gatvės</t>
  </si>
  <si>
    <t>Miesto gatvių horizontalus ženklinimas</t>
  </si>
  <si>
    <t>Kelio ženklų, užtvarų ir kitų eismo saugumo gerinimo priemonių įrengimas ir priežiūra</t>
  </si>
  <si>
    <t>Miesto gatvių vertikalus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</si>
  <si>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</si>
  <si>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</si>
  <si>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</si>
  <si>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Įrengta važiuojamoji sankryžos dalis. Prieigos bus baigtos rengti kitais metais</t>
  </si>
  <si>
    <t>Atnaujinta rekonstruota sankryža</t>
  </si>
  <si>
    <t>Senamiesčio g., S. Kerbedžio g. sankryžos su prieigomis rekonstravimas</t>
  </si>
  <si>
    <t>Naujų įrengtų išmaniųjų (reaguojanti į srautą ir keičianti signalus) perėjų skaičius</t>
  </si>
  <si>
    <t xml:space="preserve">Sankryžų modernizavimas ir saugaus eismo užtikrinimas </t>
  </si>
  <si>
    <t>Statistikos departamento duomenys už 2021 metus - 122 vnt.</t>
  </si>
  <si>
    <t>Įskaitinių eismo įvykių skaičius</t>
  </si>
  <si>
    <t>Padidinti eismo saugumą</t>
  </si>
  <si>
    <t>Pėsčiųjų ir dviračių tako nuo Vakarinės g. link Berčiūnų gyvenvietės Panevėžyje rekonstravimo rangos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</si>
  <si>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</si>
  <si>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</si>
  <si>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</si>
  <si>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</si>
  <si>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</si>
  <si>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Įvykiai fiksuoti pagal faktą.</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</si>
  <si>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</si>
  <si>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</si>
  <si>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</si>
  <si>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Planuotos reikšmės</t>
  </si>
  <si>
    <t xml:space="preserve">Asignavimų valdytojo kodas </t>
  </si>
  <si>
    <t xml:space="preserve">PANEVĖŽIO MIESTO SAVIVALDYBĖS  ADMINISTRACIJOS 2022 METŲ  VEIKLOS PLANO ĮGYVENDINIMO ATASKAITA                                                                                                                                                                                                                                                                           MIESTO INFRASTRUKTŪROS OBJEKTŲ PLĖTROS,  MODERNIZAVIMO, PRIEŽIŪROS PROGRAMA (NR. 10)                      </t>
  </si>
  <si>
    <t>Kadangi rengiant  Panevėžio miesto kultūros sektoriaus esamos situacijos analizę, buvo atlikta teikiamų paslaugų analizė. Atskirai pirkti tyrimą buvo netikslinga.Planuojama 2023 m. daryti kokybės ir poreikių analizę.</t>
  </si>
  <si>
    <t>Kultūros įstaigų teikiamų paslaugų kokybės ir poreikių analizė</t>
  </si>
  <si>
    <t>Atlikti kultūros įstaigų teikiamų paslaugų kokybės ir poreikių  analizę</t>
  </si>
  <si>
    <t>Parengti kultūros ir meno įstaigų optimizavimo planą</t>
  </si>
  <si>
    <t>Paregta viena kultūros plėtros galimybių studijos dalių - Panevėžio miesto kultūros sektoriaus esamos situacijos analizė, išvados ir rekomendacijos dėl tolimesnės miesto kultūrinės raidos galimybių.</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</si>
  <si>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</si>
  <si>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</si>
  <si>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</si>
  <si>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</si>
  <si>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</si>
  <si>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1. XVI kamerinių spektaklių festivalis, 2.Tarptautinis lėlių teatrų festivalis „Lėlė gatvėje 2022“; 3.XIII- asis tarptautinis vaikų tautinių šokių festivalis „Mes nupinsim šokių pynę 2022“; 4. Tarptauttinis tapytojų pleneras „Panevėžys 2022“, skirtas K. Naruševičiui atminti; 5. Tarptautinis pasakojimo festivalis SEKAS 2022</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</si>
  <si>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</si>
  <si>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</si>
  <si>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</si>
  <si>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Priemonė planuojama 2021-2027 metų strateginiame plėtros plane, todėl rodikliai bus vertinami kada darbams bus skirtas finansavimas.</t>
  </si>
  <si>
    <t xml:space="preserve">Parengtas kultūros įstaigų modernizavimo ir pritaikymo daugiafunkcėms ir daugiakultūrėms paslaugoms planas </t>
  </si>
  <si>
    <t>1.3.1.</t>
  </si>
  <si>
    <t>teigiamas</t>
  </si>
  <si>
    <t>teigiamas, nepakitęs, neigiamas</t>
  </si>
  <si>
    <t xml:space="preserve">Savivaldybės kultūros ir meno įstaigų paslaugas naudojančių lankytojų skaičiaus pokytis  </t>
  </si>
  <si>
    <r>
      <t>Užtikrinti Panevėžio miesto savivaldybės kultūros įstaigų veiklos kokybės ir paslaugų prieinamumo gerinimą</t>
    </r>
    <r>
      <rPr>
        <u/>
        <sz val="11"/>
        <rFont val="Times New Roman"/>
        <family val="1"/>
        <charset val="186"/>
      </rPr>
      <t xml:space="preserve"> </t>
    </r>
  </si>
  <si>
    <r>
      <t>Meno rezidencijų kūrimas</t>
    </r>
    <r>
      <rPr>
        <u/>
        <sz val="10"/>
        <color rgb="FF000000"/>
        <rFont val="Times New Roman"/>
        <family val="1"/>
        <charset val="186"/>
      </rPr>
      <t xml:space="preserve"> </t>
    </r>
  </si>
  <si>
    <t>Stasio Eidrigevičiaus menų centras įgyvendino projektą  „Meno ir pramonės sintezės rezidencija“. Projekte buvo 3 rezidentai: P.Šaparnis, A. Muralytė, P.Oficerovas.</t>
  </si>
  <si>
    <t>Pritrauktų rezidentų skaičius per metus</t>
  </si>
  <si>
    <r>
      <t>Meno rezidencijų kūrimas</t>
    </r>
    <r>
      <rPr>
        <b/>
        <u/>
        <sz val="11"/>
        <color rgb="FF000000"/>
        <rFont val="Times New Roman"/>
        <family val="1"/>
        <charset val="186"/>
      </rPr>
      <t xml:space="preserve"> </t>
    </r>
  </si>
  <si>
    <t>Skirtos trys stipendijos po 2000 Eur, penkios - po 1500 Eur, trys - po 1000 Eur ir viena 500 Eur.</t>
  </si>
  <si>
    <t>Kultūros ir meno stipendiją gavusių menininkų skaičius per metus</t>
  </si>
  <si>
    <t>Skirti stipendijas menininkams</t>
  </si>
  <si>
    <t>Kultūros ir meno premijos įteiktos A. Repšiui, Kraštotyros muziejaus kolektyvas, V. Kapučinskas.</t>
  </si>
  <si>
    <t>Kultūros ir meno premijų nominacijų skaičius</t>
  </si>
  <si>
    <t xml:space="preserve"> Įsteigti kasmetines Panevėžio miesto kultūros ir meno premijas</t>
  </si>
  <si>
    <t>Po COVID pandemijos atsirado didesnis edukacinių programų poreikis.</t>
  </si>
  <si>
    <t>Finansuotų profesionalaus meno projektų dalis nuo viso finansuotų kultūros ir meno projektų skaičiaus</t>
  </si>
  <si>
    <t>Profesionalaus meno skatinimas ir plėtra</t>
  </si>
  <si>
    <t>2021 m. profesionalaus meno renginiai- 296,  2022 m. - 405. Renginių skaičiaus pokytis išaugęs dėl pasibaigusiį pandemijos apribojimų ir renginių poreikio.</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</si>
  <si>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</si>
  <si>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1"/>
        <color rgb="FF000000"/>
        <rFont val="Times New Roman"/>
        <family val="1"/>
        <charset val="186"/>
      </rPr>
      <t xml:space="preserve">  </t>
    </r>
  </si>
  <si>
    <t>Finansuoti du renginiai: Valstybinio choro„Vilniaus“  sakralinės muzikos koncertas, Garbės piliečio vardo suteikimo ceremonija</t>
  </si>
  <si>
    <t>Finansuotų įvairių renginių skaičius</t>
  </si>
  <si>
    <t>Finansuoti įvairius renginius</t>
  </si>
  <si>
    <t>Savivaldybės administracijos direktoriaus 2021-10-27 įsakymu Nr.A-913 buvo patvirtintas kultūros ir meno projektų, kuriems skiriamas kofinansavimas iš savivaldybės biudžeto, sąrašas. Savivaldybė įsipareigojo kofinansuoti 31 projektą, tačiau iš Lietuvos kultūros fondo ir kitrų valstybės fondų skirta finansavimas 12 projektų. Iš įvairių fondų projektų įgyvendinimui skirta 78123 Eur, savivaldybės prisidėjimas 33 628 Eur (22 proc.), rėmėjų ir įstaigų prisidėjimas  - 41176 Eur.</t>
  </si>
  <si>
    <t>Kofinansuotų kultūros ir meno projektų skaičius per metus</t>
  </si>
  <si>
    <t>Kofinansuoti kultūros ir meno projektus</t>
  </si>
  <si>
    <t xml:space="preserve">Dalinai finansuoti 25 kultūros ir meno projektai. Iš jų 1 finansuotas projektas neįgyvendintas, negavus rėmimo iš Lietuvos kultūros tarybos. Šio projekto įgyvendinimui skirtos ir nepanaudotos lėšos grąžintos į Savivaldybės biudžetą (1500 Eur). Bendra projektų įgyvendinimo išlaidų vertė 117,23 tūkst. Eur, iš jų 63,73 tūkst. Eur įvairių fondų, rėmėjų ir projekto vykdytojų lėšos. Savivaldybės biudžeto lėšos, skirtos projektams įgyvendinti, sudaro 46  proc. </t>
  </si>
  <si>
    <t>Iš dalies finansuotų kultūros ir meno projektų skaičius per metus</t>
  </si>
  <si>
    <t>Iš dalies finansuoti kultūros ir meno projektus</t>
  </si>
  <si>
    <t>Tradicinių ir unikalių (inovatyvių) kultūros projektų rėmimas</t>
  </si>
  <si>
    <t>Sąlygų miesto gyventojams dalyvauti kultūros ir meno veikloje, ugdyti kūrybiškumą ir plėsti meninę veiklą sudarymas</t>
  </si>
  <si>
    <t>Iš dalies finansuoti 6 choreografijos kolektyvai, 3 vokalinės muzikos kolektyvai, 3 folkloro ansambliai.</t>
  </si>
  <si>
    <t>Iš dalies finansuotų mėgėjų meno kolektyvų veiklos projektų skaičius per metus</t>
  </si>
  <si>
    <t>Kultūros renginių rinkodaros priemonių įgyvendinimas</t>
  </si>
  <si>
    <t>Parengta ir patalpinta  reklaminiame leidinyje „Upė“ informacija (2 skirtingos informacijos) apie planuojamus kultūros ir meno įstaigų renginių renginius. Parengti ir miesto reklaminiuose stenduose patalpinti plakatai apie kalėdinius ir naujametinius renginius kultūros ir meno įstaigose.</t>
  </si>
  <si>
    <t>Įgyvendintų renginių rinkodaros priemonių skaičius</t>
  </si>
  <si>
    <t>Išaugęs renginių lankytojų skaičius, rodo augantį miesto bendruomenės susidomėjimą teikiamomis  kultūrinėmis paslaugomis ir įsitraukimą į kultūrinę veiklą.</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</si>
  <si>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</si>
  <si>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</si>
  <si>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Po COVID-19 karantino apribojimų panaikinimo išaugo renginių poreikis, ženkliai padidėjo renginių lankytojų skaičius</t>
  </si>
  <si>
    <t>padidėjęs</t>
  </si>
  <si>
    <t>padidėjęs, nepakitęs, sumažėjęs</t>
  </si>
  <si>
    <r>
      <t>Kultūros paslaugas naudojančių gyventojų skaičiaus pokyčio vertinimas</t>
    </r>
    <r>
      <rPr>
        <sz val="10"/>
        <rFont val="Calibri"/>
        <family val="2"/>
        <charset val="186"/>
      </rPr>
      <t xml:space="preserve"> </t>
    </r>
  </si>
  <si>
    <t>2021 m. kultūros paslaugomis naudojosi 354415 gyventojai, 2022 m. - 522704 gyventojai.</t>
  </si>
  <si>
    <t>Kultūros paslaugas naudojančių gyventojų skaičiaus pokytis</t>
  </si>
  <si>
    <t xml:space="preserve">Kurti tvarią socialinę ir ekonominę kultūros vertę Panevėžyje </t>
  </si>
  <si>
    <t>PANEVĖŽIO MIESTO SAVIVALDYBĖS  ADMINISTRACIJOS 2022 METŲ  VEIKLOS PLANO  ĮGYVENDINIMO ATASKAITA                                                                                                                                                                                                                                                                                                                               KULTŪROS IR MENO PROGRAMA (NR. 11)</t>
  </si>
  <si>
    <t xml:space="preserve">Sporto organizacijų raginimas turėti ilgalaikius planavimo dokumentus (planus, strategijas), finansuoti projektus siekiant kokybinių ir kiekybinių rezultatų </t>
  </si>
  <si>
    <t xml:space="preserve">2022 m. buvo įgyvendinama Panevėžio miesto savivaldybės tarybos 2020 m. sausio 30 d. sprendimu Nr. 1-20 (su vėlesniais pakeitimais) patvirtinta Panevėžio miesto savivaldybės sporto organizacijų projektų įgyvendinimo trimetė 2020–2022 m programa (toliau – programa). Šiuo 2020-2022 m. laikotarpiu 28 Panevėžio miesto sporto organizacijos įgyvendino aukšto meistriškumo sporto programas. Jų tarpe ir Panevėžio miesto reprezentacinės komandos, techninių sporto šakų atstovai, individualių sporto šakų organizacijos kurių sportininkai dalyvauja Europos ir pasaulio čempionatuose. Šiuo laikotarpiu programos vykdytojų nesumažėjo, pasiekti reikšmingi aukšto meistriškumo sporto rezultatai rodo, kad programa įgyvendinama sėkmingai. </t>
  </si>
  <si>
    <t>vnt./metus</t>
  </si>
  <si>
    <r>
      <t>Sporto organizacijų finansuotini projektai, turintys ilgalaikius planavimo dokumentus (planus, strategijas</t>
    </r>
    <r>
      <rPr>
        <sz val="10"/>
        <rFont val="Calibri"/>
        <family val="2"/>
        <charset val="186"/>
      </rPr>
      <t>)</t>
    </r>
    <r>
      <rPr>
        <sz val="10"/>
        <rFont val="Times New Roman"/>
        <family val="1"/>
        <charset val="186"/>
      </rPr>
      <t xml:space="preserve"> </t>
    </r>
  </si>
  <si>
    <t>0;10</t>
  </si>
  <si>
    <t>Aukšto meistriškumo sportininkų ir jų trenerių skatinimas už sporto laimėjimus</t>
  </si>
  <si>
    <t xml:space="preserve">Panevėžio miesto savivaldybės administracija 2022 m. skyrė premijas reprezentacinėms miesto komandoms, žaidžiančioms Lietuvos aukščiausiose lygose ir Panevėžio miestą garsinantiems aukšto meistriškumo sportininkams bei jų treneriams. 2022 m. Panevėžio miesto reprezentacinėms sportinių žaidimų komandoms krepšinio klubui „Lietkabelis“ ir Panevėžio futbolo komandai ,,Panevėžys“, sportininkei Viltei Andrunavičiūtei ir jos trenerei Ilonai Rimšienei,  sportininkui Aleksui Savickui ir jo treneriui Žilvinui Ovsiukui, sportininkui Andriui Šidlauskui ir jo treneriui Žilvinui Ovsiukui skirtos premijos. </t>
  </si>
  <si>
    <t xml:space="preserve">Savivaldybės skirtos premijos už pasiektus aukštus  sporto rezultatus, skaičius  </t>
  </si>
  <si>
    <t xml:space="preserve">Tarptautinių bei nacionalinių fizinio aktyvumo ir sporto renginių organizavimas.
Dalyvavimas sporto varžybose, renginiuose </t>
  </si>
  <si>
    <r>
      <rPr>
        <i/>
        <sz val="10"/>
        <rFont val="Times New Roman"/>
        <family val="1"/>
        <charset val="186"/>
      </rPr>
      <t>Sporto renginiai</t>
    </r>
    <r>
      <rPr>
        <sz val="10"/>
        <rFont val="Times New Roman"/>
        <family val="1"/>
      </rPr>
      <t xml:space="preserve">
2022 m. Panevėžio miesto savivaldybė bendraudama ir bendradarbiaudama su Lietuvos bei Panevėžio miesto sporto organizacijomis-sporto federacijomis, sporto asociacijomis, sporto klubais, sporto ugdymo įstaigomis, bendrojo ugdymo mokyklomis, bendruomenėmis, įvairiomis VšĮ organizavo sporto renginius panevėžiečiams bei miesto svečiams.  Panevėžio miesto krepšinio jaunimo komanda dalyvavo 2021–2022 m. krepšinio Eurolygos „Adidas Next Generation“ turnyro kvalifikacinėse atrankos varžybose, kurios vyko 2022 m. vasario 25–27 d. Belgrade (Serbija), Panevėžio miesto imtynių jaunimo komanda dalyvavo Hananui Barakui atminti skirtame tarptautiniame graikų-romėnų imtynių turnyre, kuris vyko 2022 m. lapkričio 9–14 d. Arado mieste (Izraelis), Panevėžio miesto krepšinio jaunimo komanda ,,Panevėžys“  rungtiniauja 2022-2023 metų sezono Reginio Krepšinio Lygoje. 
Tarptautinės varžybos:Tarptautinis badmintono turnyras ,,RSL Lithuanian International“ (birželio 9-12 d.) Europos triatlono jaunimo taurės etapo varžybos (gegužės 21-22 d.) Europos IGF grappling atviras čempionatas (spalio 7-8 d.) 
Tarptautinės galiūnų varžybos „Europos taurė 2022“ (rugsėjo 11 d.) Dviračių plento tarptautinės varžybos ,,Baltic Chain tour 2022“ (rugpjūčio 18 d.)
</t>
    </r>
    <r>
      <rPr>
        <i/>
        <sz val="10"/>
        <rFont val="Times New Roman"/>
        <family val="1"/>
        <charset val="186"/>
      </rPr>
      <t>Šalies varžybos</t>
    </r>
    <r>
      <rPr>
        <sz val="10"/>
        <rFont val="Times New Roman"/>
        <family val="1"/>
      </rPr>
      <t xml:space="preserve">
Lietuvos graikų-romėnų, laisvųjų ir moterų imtynių suaugusiųjų čempionatas (sausio 8-9 d.) 60-asis Lietuvos suaugusiųjų asmeninis badmintono čempionatas ir Lietuvos jaunių U15 čempionatas (balandžio 23-24 d.)
B. Abramaičio taurė 2022, Lietuvos baseino triatlono čempionatas, 2022 Baltic Multisport cup II etapo varžybos (balandžio 9 d.)Lietuvos 3x3 krepšinio čempionatas (liepos 23-24 d.)Lietuvos 3x3 krepšinio vasaros čempionato finalinio turo varžybos (liepos 22-24 d.)3x3 krepšinio  varžybos, skirtos Vasario 16-ajai paminėti (vasario 16 d.) ir 3x3 krepšinio  varžybos, skirtos Kovo 11-ajai paminėti (kovo 11 d.)
Panevėžys Open muaythai varžybos (gruodžio 3, 4 d.)Birželio 12-osios smūginio varžybos (birželio 12 d.2022-2023 m. m. Lietuvos mokyklų žaidynės (spalio-gruodžio mėn.)
Panevėžio žiemos diskgolfo čempionatas (vasario 16 d.)Spiningavimo nuo kranto varžybos Panevėžio miesto mero prizui laimėti (rugsėjo 11 d.)Šaškių turnyras skirtas Panevėžio miesto gimtadieniui paminėti (rugsėjo 11 d.) Atviros 2022 m. Panevėžio miesto žiemos plaukimo pirmenybės (vasario 4-5 d.) ir kt. </t>
    </r>
  </si>
  <si>
    <t xml:space="preserve">Organizuotų tarptautinių, nacionalinių, fizinio aktyvumo sporto renginių bei dalyvavimo varžybose, renginiuose skaičius  </t>
  </si>
  <si>
    <t>asm./metus</t>
  </si>
  <si>
    <t xml:space="preserve">Aukšto meistriškumo sportininkų skaičius </t>
  </si>
  <si>
    <t xml:space="preserve">Pagerinti aukšto meistriškumo sportininkų rengimo sąlygas </t>
  </si>
  <si>
    <t>Projektų, skatinančių, populiarinančių sportą, fizinį aktyvumą finansavimas</t>
  </si>
  <si>
    <t xml:space="preserve">2022 m. buvo pateikta 24 finansuotinos paraiškos, pareiškėjams paskirstyta 40 000,00 Eur. Buvo finansuoti tarptautiniai, tradiciniai sporto renginiai skirti Panevėžio miesto atmintinoms datoms paminėti ir/arba jubiliejiniai renginiai, skirti įžymių panevėžiečių atminimui (Vitalijaus Karpačiausko vardo XXIII-asis tarptautinis bokso turnyras ir Lietuvos bokso čempionatas Panevėžyje, Tarptautinis imtynių turnyras „Panevėžys Open 2022“, Tarptautinės treko varžybos ,,Panevėžys 2022“, Tarptautinis rankinio turnyras ,,Panevėžio Taurė 2022‘‘, XXXV Tarptautinis šachmatų festivalis „Panevėžys Open 2022“, Tarptautinis dziudo festivalis ,,Pirmoji kova“, Dariaus Grigalionio taurės plaukimo varžybos, Tarptautinė  Panevėžio miesto “Žemynos“ Olimpiečių Taurė, Lietuvos baidarių ir kanojų irklavimo meistrų čempionatas V. Ščiukos taurė, Irklenčių ir baidarių varžybos, skirtos Panevėžio miesto gimtadieniui, Panevėžio klubo ,,Dviračiai“ renginiai 2022, Jaunimo, šeimų, mėgėjų ir profesionalių sportininkų sporto festivalis #Aktyvuoksave). 
</t>
  </si>
  <si>
    <t xml:space="preserve">Finansuotų projektų, skatinančių, populiarinančių sportą, fizinį aktyvumą, skaičius  </t>
  </si>
  <si>
    <t>Sporto ir viešosios aktyvaus laisvalaikio infrastruktūros daugiafunkciškumo plėtojimas ir pritaikymas nustatytiems kokybės standartams</t>
  </si>
  <si>
    <t>1</t>
  </si>
  <si>
    <t>Sukurtos sporto infrastruktūros valdymo priemonės bei sportinio ugdymo apskaitos priemonės</t>
  </si>
  <si>
    <t xml:space="preserve">2022 m.  Panevėžio universalioji sporto arena perduota valdyti Panevėžio sporto centrui. Įsigytas turtas iš koncesininko, kurio nebuvo galima atskirti nepadarius arenai žalos už kainą lygią jo likutinei buhalterinei vertei. Šiuo metu kuriamas valstybinis sportininkų ir trenerių registras, kuriuo naudotis bus suteikta prieiga ir savivaldai. VšĮ Panevėžio futbolo akademijos ,,Panevėžys“ stadione nupirkti ir sumontuoti nauji futbolo vartai, futbolo salėje atnaujinta dirbtinė futbolo danga, tokiu būdu pagerintos sąlygos ten besitreniruojantiems jauniesiems futbolistams ir Panevėžio miesto futbolo profesionalams. 
Atnaujintas Panevėžio Vytauto Žemkalnio gimnazijos stadiono aikštynas. Atnaujinant stadiono aikštyną įrengti lengvosios ir sunkiosios atletikų sektoriai – trumpų bei ilgų distancijų bėgimo takeliai, šuolių į tolį, aukštį, trišuolių, rutulio stūmimo vietos, universali aikštelė, kurioje įrengtos rankinio / mini futbolo, tinklinio, teniso, krepšinio aikštelės, įrengti treniruokliai. </t>
  </si>
  <si>
    <t xml:space="preserve">Atnaujintos, suremontuotos (modernizuotos), rekonstruotos esamos sporto bazės (įskaitant viešąsias erdves, kurios pritaikytos aktyviam laisvalaikiui, fiziniam aktyvumui) arba nauji sporto objektai (viešosios erdvės pritaikytos aktyviam laisvalaikiui ir / arba fiziniam aktyvumui), skaičius  </t>
  </si>
  <si>
    <t>Programą įgyvendina Viešoji  įstaiga futbolo akademija „Panevėžys“. Programa suteikia galimybę sportininkams įgyti atitinkamas kompetencijas, reikalingas siekti aukščiausių rezultatų. Futbolo akademijoje sukomplektuotos 30 grupių, kuriose ugdomi 479 sportininkai, 25 iš jų Lietuvos rinktinės nariai. Komandos atstovauja miestui ir  dalyvauja  LFF varžybose, šalies čempionatuose ir pirmenybėse.Visi Futbolo akademijos komandų žaidėjai yra registruojami LFF žaidėjų registracijos Comet sistemoje. Sportuodami Futbolo akademija auklėtiniai žaidžia įvairiuose amžiaus grupių čempionatuose – Samsung Galaxy Watch Active PRO  (5x5),  Samsung Galaxy Watch Active PRO  (8X8), Samsung Galaxy Watch Active EJL  U-15, U-16, U-18 lygose, Lietuvos Jaunimo U-19 lygoje, Lietuvos futbolo I lygoje – U-14, U-16 komandos, Moterų I lygos čempionate, Merginų elitinėje U-17 lygoje, taip pat Futbolo akademijos B komandos dalyvauja apskrities CITMA lygoje.2022 m. komandos žaidė ne tik Lietuvoje, bet ir Lenkijoje, Latvijoje, Estijoje.
2022 m. apginta  užimtos prizinės vietos Lietuvos čempionatuose bei tarptautinio masto renginiuose. U-16 užėmė Lietuvos elitinėje lygoje 3 vietą; U-19- Lietuvos jaunimo čempionate užėmė 3 vietą.</t>
  </si>
  <si>
    <t xml:space="preserve">Futbolo vystymo programoje sportuojančių asmenų skaičius </t>
  </si>
  <si>
    <t>Futbolo vystymo programos finansavimas</t>
  </si>
  <si>
    <t>Sporto įstaigų paslaugų stiprinimas ir plėtra</t>
  </si>
  <si>
    <t>Sporto įstaigų ir sporto organizacijų surengtų sporto renginių skaičius.</t>
  </si>
  <si>
    <t xml:space="preserve">Sporto renginių skaičius  </t>
  </si>
  <si>
    <t>Užtikrinti kokybišką ir efektyvią sveikatos priežiūrą</t>
  </si>
  <si>
    <t xml:space="preserve">Sporto įstaigų ir sporto organizacijų rengiamuose fizinio aktyvumo renginiuose dalyvavę asmenys. </t>
  </si>
  <si>
    <t xml:space="preserve">Fizinio aktyvumo renginiuose dalyvaujančių asmenų sk. </t>
  </si>
  <si>
    <t xml:space="preserve">   Stiprinti gyventojų sveikatą ir skatinti fizinį aktyvumą siekiant aukšto sporto meistriškumo </t>
  </si>
  <si>
    <t>2022m. asignavimų patvirtintas planas</t>
  </si>
  <si>
    <t xml:space="preserve"> SPORTO PROGRAMA (NR.12)                                                                                              
</t>
  </si>
  <si>
    <t>Profesinio mokymo ir aukštojo mokslo įstaigų išteklių, reikalingų Pramonė 4.0 srities specialistams rengti, vystymas</t>
  </si>
  <si>
    <t>Besimokančių studentų ir mokinių skaičius mokymo programose, susijusiose su Pramonės 4.0 sritimi, kurių praktinio mokymo metu ne mažiau kaip 50 proc. laiko naudojama nauja (ne senesnė nei 10 m įranga) įranga, dalis ir asmenų sk.</t>
  </si>
  <si>
    <t>Praktinio mokymo dirbtuvės, pritaikytos Pramonė 4.0 profesiniam ugdymui</t>
  </si>
  <si>
    <t>0;12</t>
  </si>
  <si>
    <t xml:space="preserve">Kryptingos profesinio orientavimo sistemos bendradarbiaujant Panevėžio miesto bendrojo ugdymo, profesinio mokymo ir aukštojo mokslo įstaigoms bei verslo įmonėms sukūrimas ir įgyvendinimas </t>
  </si>
  <si>
    <r>
      <rPr>
        <sz val="10"/>
        <color rgb="FF000000"/>
        <rFont val="Times New Roman"/>
        <family val="1"/>
        <charset val="186"/>
      </rPr>
      <t>Buvo organizuota „Studijų diena 2022“ ir  Panevėžio plėtros agentūros  iniciatyva „Pamokos matuojasi Panevėžį: iššūkių serija“</t>
    </r>
    <r>
      <rPr>
        <sz val="10"/>
        <color rgb="FF000000"/>
        <rFont val="Times New Roman"/>
        <family val="1"/>
        <charset val="186"/>
      </rPr>
      <t xml:space="preserve"> (3 renginiai: mokinių konferencija, aukcionas, iššūkių pristatymas). </t>
    </r>
  </si>
  <si>
    <t xml:space="preserve"> Naujų miesto lygmens profesinio orientavimo priemonių skaičius</t>
  </si>
  <si>
    <t>12,5 pareigybės dalis skirta visoms Panevėžio bendrojo ugdymo mokykloms.</t>
  </si>
  <si>
    <t>Profesijos patarėjų etatų skaičius</t>
  </si>
  <si>
    <t>proc. nuo visų absolventų</t>
  </si>
  <si>
    <r>
      <t>Paskatinti aukštojo mokslo ir profesinio mokymo įstaigų teikiamų paslaugų atitiktį trumpalaikėms ir ilgalaikėms darbo rinkos poreikių prognozėms</t>
    </r>
    <r>
      <rPr>
        <sz val="11"/>
        <color rgb="FF000000"/>
        <rFont val="Times New Roman"/>
        <family val="1"/>
        <charset val="186"/>
      </rPr>
      <t xml:space="preserve"> </t>
    </r>
  </si>
  <si>
    <t xml:space="preserve">Užimtų gyventojų pagal profesijų grupes, išskyrus nekvalifikuotus darbininkus, dalis </t>
  </si>
  <si>
    <t xml:space="preserve">Didinti kvalifikuotų darbuotojų pasiūlą </t>
  </si>
  <si>
    <t>Švietimo pažangos plano parengimas</t>
  </si>
  <si>
    <t>Biudžetinių įstaigų, kuriose buhalterija vykdoma centralizuotai</t>
  </si>
  <si>
    <t>Centralizuotos buhalterijos įgyvendinimas</t>
  </si>
  <si>
    <t>Dalyvaujančių projekte mokyklų skaičius</t>
  </si>
  <si>
    <t>Projekto „Kokybės krepšelis“ finansavimas</t>
  </si>
  <si>
    <t>Teikėjai : 7 NVO ir 6 biudžetinės įstaigos</t>
  </si>
  <si>
    <t>Finansuotų neformaliojo suaugusiųjų švietimo ir tęstinio mokymosi programų skaičius</t>
  </si>
  <si>
    <t>Neformaliojo suaugusiųjų švietimo projektai</t>
  </si>
  <si>
    <t>Neformaliojo vaikų švietimo mokyklų   išorinis auditas</t>
  </si>
  <si>
    <t>Neformaliojo vaikų švietimo mokyklų išorinio audito vykdymas</t>
  </si>
  <si>
    <t>Apdovanotųjų skaičius</t>
  </si>
  <si>
    <t>Fotografijų konkurso organizavimas</t>
  </si>
  <si>
    <t>Pirmokų skaičius miesto mokyklose</t>
  </si>
  <si>
    <t>Mokyklų aprūpinimas priemonėmis, skirtoms šventėms organizuoti</t>
  </si>
  <si>
    <t>Švietimo įstaigų turtui apdrausti (apdraustų ikimokyklinio ugdymo įstaigų skaičius)</t>
  </si>
  <si>
    <t xml:space="preserve">Švietimo įstaigų turtui apdrausti </t>
  </si>
  <si>
    <t>Mokyklų edukacinių erdvių konkurso organizavimas (apdovanotų mokyklų skaičius)</t>
  </si>
  <si>
    <t xml:space="preserve">Mokyklų edukacinių erdvių konkurso organizavimas </t>
  </si>
  <si>
    <t xml:space="preserve">PEVA projekte grupės formuojamos analogiškai mokslo metams. Todėl 2022 m. vasarą fiksuojama, kad projekto veiklose dalyvavo 79 asmenys. Nuo 2022 m. lapkričio mėn. suformuota nauja grupė, kuri savo gyvavimo ciklą baigs 2023 m. vasaros pabaigoje. </t>
  </si>
  <si>
    <t>Motyvuotų ir gabių mokinių papildomo mokymo projektų finansavimas (projektuose dalyvaujančių mokinių skaičius)</t>
  </si>
  <si>
    <t xml:space="preserve">Motyvuotų ir gabių mokinių papildomo mokymo projektų finansavimas </t>
  </si>
  <si>
    <t>Neskirta lėšų</t>
  </si>
  <si>
    <t>Mokinių tarptautinių mainų skatinimo projektų finansavimas (mokinių, dalyvaujančių  tarptautinių mainų skatinimo projektuose, skaičius)</t>
  </si>
  <si>
    <t xml:space="preserve">Mokinių tarptautinių mainų skatinimo projektų finansavimas </t>
  </si>
  <si>
    <t>Skyrus finansinę paramą 1 pedagogas jos atsisakė</t>
  </si>
  <si>
    <t>Jaunųjų specialistų pritraukimo į miesto ugdymo įstaigas ir pedagogų perkvalifikavimo programos įgyvendinimas (finansinę paramą gavusių pedagogų skaičius)</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</si>
  <si>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</si>
  <si>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</si>
  <si>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r>
      <rPr>
        <sz val="10"/>
        <color rgb="FF000000"/>
        <rFont val="Times New Roman"/>
        <family val="1"/>
        <charset val="186"/>
      </rPr>
      <t>Nominacijai buvo pateiktos tik 2 mokytojų kandidatūro</t>
    </r>
    <r>
      <rPr>
        <sz val="10"/>
        <color rgb="FF000000"/>
        <rFont val="Times New Roman"/>
        <family val="1"/>
        <charset val="186"/>
      </rPr>
      <t>s</t>
    </r>
  </si>
  <si>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</si>
  <si>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</si>
  <si>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</si>
  <si>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</si>
  <si>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Didesnis komandų skaičius</t>
  </si>
  <si>
    <t>Transporto skyrimas mokiniams nuvežti į olimpiadas, konkursus, varžybas (išvykų skaičius)</t>
  </si>
  <si>
    <t xml:space="preserve">Transporto skyrimas mokiniams nuvežti į olimpiadas, konkursus, varžybas </t>
  </si>
  <si>
    <t>Olimpiadose dalyvavo 832 vaikai, iš kurių 274 apdovanoti padėkos raštais ir prizais, Panevėžio švietimo centro padalinyje Panevėžio robotikos centre „RoboLabas“ suorganizuotos 8 robotikos varžybos iš jų 2 tarptautinės, 3 -Respublikos, 3 -miesto .</t>
  </si>
  <si>
    <t>Konkursų, olimpiadų, varžybų, festivalių miesto mokiniams organizavimas (renginių skaičius)</t>
  </si>
  <si>
    <t>Konkursų, olimpiadų, varžybų, festivalių miesto mokiniams organizavimas</t>
  </si>
  <si>
    <t xml:space="preserve">Visi pateikti projektai buvo tinkamai parengti ir gavo finansavimą </t>
  </si>
  <si>
    <t>Mokslo projektų dalinis finansavimas (iš dalies finansuotų tinkamai parengtų mokslo projektų skaičius)</t>
  </si>
  <si>
    <t>Mokslo projektų dalinis finansavimas</t>
  </si>
  <si>
    <t>Suorganizuotas tarptautinės Mokytojų dienos minėjimo renginys</t>
  </si>
  <si>
    <t>Tarptautinės mokytojų dienos minėjimo organizavimas, renginių skaičius</t>
  </si>
  <si>
    <t>Tarptautinės mokytojų dienos minėjimo organizavimas</t>
  </si>
  <si>
    <t>Daugiau vaikų dalyvavusių šalies konkursuose, olimpiadose, varžybose, kuriuos apdovanojome ir mieste</t>
  </si>
  <si>
    <t>47 ir 2 kolektyvai</t>
  </si>
  <si>
    <t>Gabių mokinių skatinimas, paskatintų (apdovanotų mokinių skaičius)</t>
  </si>
  <si>
    <t>Gabių mokinių skatinimas</t>
  </si>
  <si>
    <t>2173  vaikų  dalyvavo Vaikų vasaros stovyklų veiklose.</t>
  </si>
  <si>
    <t>Vaikų vasaros poilsio projektų finansavimas (mokinių, dalyvaujančių vaikų vasaros poilsio projektuose, skaičius)</t>
  </si>
  <si>
    <t>Vaikų vasaros poilsio projektų finansavimas</t>
  </si>
  <si>
    <t>Kolektyvų dalyvavimo regiono ir respublikinėse meno šventėse finansavimas</t>
  </si>
  <si>
    <t>Finansuoti 33 projektai</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</si>
  <si>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</si>
  <si>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</si>
  <si>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Toks pateiktas mokyklų poreikis, 2022-2023 m.m. šiek tiek sumažėjęs ir mokinių skaičius</t>
  </si>
  <si>
    <t>Mokyklinės dokumentacijos įsigijimas iš Švietimo ir mokslo ministerijos (egzempliorių skaičius)</t>
  </si>
  <si>
    <t>Mokyklinės dokumentacijos įsigijimas iš Švietimo ir mokslo ministerijos</t>
  </si>
  <si>
    <t xml:space="preserve">Švietimo, kultūros, sporto ir kitų renginių bei projektų įgyvendinimas </t>
  </si>
  <si>
    <t>Mokyklų vidaus patalpų ir lauko infrastruktūros modernizavimas, programų skaičius</t>
  </si>
  <si>
    <t>Baigiama modernizuoti "Vilties" progimnazija</t>
  </si>
  <si>
    <t>vnt. / metus</t>
  </si>
  <si>
    <t xml:space="preserve">Įgyvendintų ikimokyklinio, bendrojo ir neformaliojo ugdymo mokyklų infrastruktūros modernizavimo projektų skaičius </t>
  </si>
  <si>
    <r>
      <t>Užtikrinti sveiką, saugią emocinę ir fizinę aplinką  švietimo  įstaigose</t>
    </r>
    <r>
      <rPr>
        <b/>
        <sz val="10"/>
        <rFont val="Times New Roman"/>
        <family val="1"/>
        <charset val="186"/>
      </rPr>
      <t xml:space="preserve"> </t>
    </r>
  </si>
  <si>
    <t>ML</t>
  </si>
  <si>
    <t>14 naujų NVŠ programų</t>
  </si>
  <si>
    <t>Neformaliojo vaikų švietimo (NVŠ krepšelis) akredituotų  programų skaičius</t>
  </si>
  <si>
    <t>iš jų 238 specialiųjų poreikių vaikai, kurių finansavimas dvigubas</t>
  </si>
  <si>
    <t>Neformaliojo vaikų švietimo (NVŠ krepšelis) programose dalyvaujančių mokinių skaičius</t>
  </si>
  <si>
    <t xml:space="preserve"> Neformaliojo vaikų švietimo tikslinio finansavimo įgyvendinimas </t>
  </si>
  <si>
    <t>BUM, darželiuose, FŠPU ir NVŠ mokyklose, pas NVŠ teikėjus vedamos 49 programos (STEAM,,Robotikos, IT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</si>
  <si>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</si>
  <si>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</si>
  <si>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</si>
  <si>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</si>
  <si>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 xml:space="preserve">Bendrojo ugdymo mokyklų išlaikymas ir programų įgyvendinimas </t>
  </si>
  <si>
    <t>Mokytojų, turinčių viso etato darbo krūvį, dalis</t>
  </si>
  <si>
    <t>8</t>
  </si>
  <si>
    <t>Pedagogų perkvalifikavimo programos plėtojimas ir įgyvendinimas (pedagogų, įgijusių gretutinę specialybę, dalis)</t>
  </si>
  <si>
    <t>Mokytojų, dalyvavusių profesinių ir dalykinių kompetencijų tobulinimo mokymuose pagal atnaujintų BP reikalavimus, dalis</t>
  </si>
  <si>
    <t>Parengtas ir įgyvendinamas savivaldybės veiksmų ir priemonių planas, skirtas pasiruošti atnaujintų BP diegimui</t>
  </si>
  <si>
    <t>Keliama veikla į 2023 m. / 2024 m.</t>
  </si>
  <si>
    <t>Parengta ir įgyvendinama mokyklų skaitmenizavimo programa</t>
  </si>
  <si>
    <t>Atlikta apklausa analizei, programa ruošiama 2023 m.</t>
  </si>
  <si>
    <t>Parengta ir įgyvendinama mokytojų skaitmeninių kompetencijų plėtojimo programa</t>
  </si>
  <si>
    <t>Mokinių ugdymosi pasiekimų gerinimas diegiant kokybės krepšelį (dalyvaujančių projekte mokyklų skaičius</t>
  </si>
  <si>
    <t>Skaičiaus mažėjimas susijęs su pensinio amžiaus mokytojų išėjimu iš darbo, „Aušros" progimnazijos reorganizacija</t>
  </si>
  <si>
    <t>809</t>
  </si>
  <si>
    <t>875</t>
  </si>
  <si>
    <t>Bendrojo ugdymo mokyklose dirbančių pedagogų skaičius</t>
  </si>
  <si>
    <t>Pokytis dėl ukrainiečių vaikų</t>
  </si>
  <si>
    <t>9846</t>
  </si>
  <si>
    <t>9560</t>
  </si>
  <si>
    <t>Bendrojo ugdymo mokyklose mokinių skaičius</t>
  </si>
  <si>
    <t>Bendrojo ugdymo mokyklų skaičius</t>
  </si>
  <si>
    <t>Viešoji įstaiga "Debesų kiemas" (  Žemaičių g. 6-54, Panevėžys)</t>
  </si>
  <si>
    <t>VšĮ „Šermukšniukas“ (Šermukšnių g. 31, Panevėžys)  išlaikymas</t>
  </si>
  <si>
    <t>Metų pabaigoje prie veikiančio privataus darželio "Šermukšniukas" prisijungė naujas privatus darželis "Debesų kiemas".</t>
  </si>
  <si>
    <t>Privačių darželių skaičius</t>
  </si>
  <si>
    <t xml:space="preserve">Privačių darželių ugdymo programų įgyvendinimo užtikrinimas  </t>
  </si>
  <si>
    <t xml:space="preserve">Ikimokyklinių ugdymo mokyklų aplinkos išlaikymas ir programų įgyvendinimas </t>
  </si>
  <si>
    <t>Skaičiuojami tik pagrindinėse pareigose dirbantys pedagogai.
Kartu su nepagrindinėse pareigose būtų virš 760</t>
  </si>
  <si>
    <t>623</t>
  </si>
  <si>
    <t>777</t>
  </si>
  <si>
    <t>Pedagogų skaičius</t>
  </si>
  <si>
    <t xml:space="preserve">Mažėjantis priešmokyklinio ugdymo vaikų skaičius mieste. </t>
  </si>
  <si>
    <t>914</t>
  </si>
  <si>
    <t>920</t>
  </si>
  <si>
    <t>Priešmokyklinio ugdymo grupes lankančių vaikų skaičius</t>
  </si>
  <si>
    <t>Mažėjantis ikimokyklinio ugdymo vaikų skaičius mieste. O jų 96 proc. lanko ikimokyklinio ugdymo grupes.</t>
  </si>
  <si>
    <t>4343</t>
  </si>
  <si>
    <t>4500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</si>
  <si>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</si>
  <si>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</si>
  <si>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</si>
  <si>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</si>
  <si>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</si>
  <si>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programas vykdo NVŠ teikėjai, Bendrojo ugdymo ir neformaliojo ugdymo mokyklos. FŠPU programas vykdo 2 FŠPU mokyklos</t>
  </si>
  <si>
    <t>NVŠ ir FŠPU programų, vykdomų bet kurio švietimo teikėjo Savivaldybėje, krypčių skaičius</t>
  </si>
  <si>
    <t>Olimpiadų prizininkų skaičius, tenkantis 10 tūkst. mokinių</t>
  </si>
  <si>
    <t>Matematikos patenkinamo pasiekimo lygio 2022  mokslo metais nepasiekė virš 60 proc. visoje šalyje mokinių</t>
  </si>
  <si>
    <t>Matematikos - 46;
lietuvių - 4,4</t>
  </si>
  <si>
    <t>Matematika- 14,0; Lietuvių k.-7,0</t>
  </si>
  <si>
    <t>PUPP patenkinamo pasiekimų lygio lietuvių k. ir matematikos nepasiekusių mokinių dalis</t>
  </si>
  <si>
    <t>Ikimokyklinį ir priešmokyklinį ugdymą lankančių vaikų dalis</t>
  </si>
  <si>
    <t xml:space="preserve">Pagerinti švietimo paslaugų kokybę </t>
  </si>
  <si>
    <t>227,9/3</t>
  </si>
  <si>
    <t>rodiklis/vieta</t>
  </si>
  <si>
    <t>Valstybinių brandos egzaminų (VBE) rodiklis ir vieta šalies miestų savivaldybių kontekste, VBE</t>
  </si>
  <si>
    <t>Aukštąjį išsilavinimą įgiję asmenys (25–64 m. amžiaus grupė)</t>
  </si>
  <si>
    <t xml:space="preserve">Didinti švietimo sistemos prieinamumą ir kokybę  </t>
  </si>
  <si>
    <t>Mato vnt</t>
  </si>
  <si>
    <t xml:space="preserve">ŠVIETIMO IR UGDYMO PROGRAMA (NR. 13)                                                                                             
</t>
  </si>
  <si>
    <t xml:space="preserve">PANEVĖŽIO MIESTO SAVIVALDYBĖS  ADMINISTRACIJOS 2022 METŲ  VEIKLOS PLANO  ĮGYVENDINIMO ATASKAITA                                                               </t>
  </si>
  <si>
    <t>Finansuoti projektus neigiamų socialinių veiksnių prevencijai įgyvendinti</t>
  </si>
  <si>
    <t>Organizavo 20 ugdymo įstaigų, 9 - nevyriausybinės organizacijos, 3 - biudžetinės įstaigos projektus. „Aš esu ateitis 4“; „Gražūs darbai –  šaunūs vaikai - 2022“; „Stok! Pagalvok! Pirmyn!“; „Kartu mes galime daugiau, 2022“; „Mes prieš, o Tu? 2022“; „Pasirinkimo kryžkelė “; „Mano ateitis, mano rankose - 4“; „Stok-pagalvok-veik“; „Auk budrus ir atsparus“; „Saugią bendruomenę kurkime kartu“; „Turi norą- randi būdą“; „A.R.K.A.4“; „Kalbėk. Spręsk. Veik“; „Aš nevartoju!“; „Savižudybių prevencijos programa“ ir kt.</t>
  </si>
  <si>
    <t>Finansuotų projektų skaičius</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</si>
  <si>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</si>
  <si>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Įgyvendintos visos planuotos veiklos</t>
  </si>
  <si>
    <t>Įgyvendintų veiklų dalis nuo planuotų veiklų</t>
  </si>
  <si>
    <t>Pagalbos teikimas užsieniečiams, pasitraukusiems iš Ukrainos dėl karo veiksmų</t>
  </si>
  <si>
    <t>2022 metais du kartus buvo išvežta parama į miestą partnerį Vinycią.</t>
  </si>
  <si>
    <t>Išvežimų į Vinycios miestą skaičius</t>
  </si>
  <si>
    <t xml:space="preserve">Humanitarinės pagalbos teikimas Vinycios miestui
</t>
  </si>
  <si>
    <t>Pagalbos priemonių nukentėjusiems subjektams užtikrinimas</t>
  </si>
  <si>
    <t>Gyventojų bendruomeniškumo ir pilietiškumo skatinimas</t>
  </si>
  <si>
    <t>Balsavimas už 2022 metais pateiktas bendruomenės iniciatyvas  baigtas 2023 m. vasario 14 d. Balsavime dalyvavo 436 miesto gyventojai.</t>
  </si>
  <si>
    <t>Balsavusių gyventojų procentas nuo visų miesto gyventojų</t>
  </si>
  <si>
    <t>Gyventojų/jaunimo dalyvavusių lyderystės renginiuose skaičius</t>
  </si>
  <si>
    <t>30/20</t>
  </si>
  <si>
    <t>30/10</t>
  </si>
  <si>
    <t>Gyventojų/jaunimo dalyvavusių lyderystės skatinimo veiklose, skaičius</t>
  </si>
  <si>
    <t>Panevėžio mieste veikiančių bendruomeninių organizacijų pateikta informacija apie projektinėse veiklose dalyvavusius asmenis</t>
  </si>
  <si>
    <t>3218/8</t>
  </si>
  <si>
    <t>3000/5</t>
  </si>
  <si>
    <t>asm./proc./metus</t>
  </si>
  <si>
    <t>Gyventojų, dalyvaujančių bendruomeninių organizacijų veiklose, skaičius per metus /(jaunimo proc.)</t>
  </si>
  <si>
    <t>Veikla planuojama 2023 m.</t>
  </si>
  <si>
    <t>Savanorių bazės savivaldybėje sukūrimas</t>
  </si>
  <si>
    <t>Savanoriškose veiklose dalyvavusių gyventojų skaičius</t>
  </si>
  <si>
    <t xml:space="preserve">Gyventojų, dalyvaujančių savanorystės veiklose viešoje sektoriaus įstaigose, skaičius  </t>
  </si>
  <si>
    <t>Šventiniai socialiniai pusryčiai 2022 m. gruodžio mėnesį</t>
  </si>
  <si>
    <t xml:space="preserve">Suorganizuotų priemonių, skirtų seniūnaičių, bendruomeninių ir nevyriausybinių organizacijų bendradarbiavimui skatinti, skaičius per metus </t>
  </si>
  <si>
    <t>Nevyriausybinių organizacijų dalyvavimas Panevėžio miesto gimtadienio metu "NVO kiemas", renginio metu vyko gyvos transliacijos diskusija su NVO atstovais; "Socialingi apdovanojimai"; "Šventiniai socialiniai pusryčiai" subūrę NVO atstovus šventinio laikotarpio metu.</t>
  </si>
  <si>
    <t xml:space="preserve">Nevyriausybinių ir bendruomeninių organizacijų veiklos skatinimo priemonių skaičius per metus </t>
  </si>
  <si>
    <t>Nevyriausybinių ir bendruomeninių organizacijų veiklos skatinimo priemonių įgyvendinimas</t>
  </si>
  <si>
    <t>2022 m. lapkričio 21 d. buvo organizuojami nuotoliniai mokymai NVO atstovams projektų rengimo ir įgyvendinimo tema. Mokymuose dalyvavo 29 dalyviai iš 25 organizacijų. 
2022 m. lapkričio 29 d. buvo organizuojami kokybiniai mokymai su praktine dalimi NVO atstovams lėšų ir rėmėjų pritraukimo tema. Mokymuose dalyvavo 11 dalyvių iš tiek pat organizacijų, todėl buvo galimybė panagrinėti individualias situacijas.</t>
  </si>
  <si>
    <t>36/40</t>
  </si>
  <si>
    <t>20/30</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</si>
  <si>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organizacijų/asmenų skaičius)</t>
    </r>
  </si>
  <si>
    <t>Nevyriausybinių ir bendruomeninių organizacijų lyderių, narių kvalifikacijos kėlimas</t>
  </si>
  <si>
    <t>Per 2022 metus įstatus pasikeitė viena nevyriausybinė organizacija</t>
  </si>
  <si>
    <t>Nevyriausybinių organizacijų pasikeitusių savo įstatus skaičius</t>
  </si>
  <si>
    <t>Kompensuoti nevyriausybinių organizacijų įstatų keitimo išlaidas</t>
  </si>
  <si>
    <t>Veikiančios žydų, karaimų, romų bendruomenės</t>
  </si>
  <si>
    <t xml:space="preserve">Organizacijų, atstovaujančių tautines mažumas, skaičius   </t>
  </si>
  <si>
    <t>Paraišką teikė ir finansavimą gavo viena religinė bendruomenė</t>
  </si>
  <si>
    <t>Finansuoti religinių bendruomenių ir bendrijų projektai</t>
  </si>
  <si>
    <t>Finansuoti religinių bendruomenių ir bendrijų projektus</t>
  </si>
  <si>
    <t>Iš valstybės biudžeto lėšų finansavimą gavo 8 bendruomeninės organizacijos ir 2 nevyriausybinės organizacijos.</t>
  </si>
  <si>
    <t>Paraiškas teikė dvi, tačiau finansavimą gavo viena bendruomeninė organizacija, kita neatitiko konkurso reikalavimų.</t>
  </si>
  <si>
    <t>Finansuoti bendruomeninių organizacijų projektai</t>
  </si>
  <si>
    <t>Finansuoti bendruomeninių organizacijų projektus</t>
  </si>
  <si>
    <t>Buvo finansuoti 19 nevyriausybinių organizacijų projektų</t>
  </si>
  <si>
    <t>Fnansuoti nevyriausybinių organizacijų projektai</t>
  </si>
  <si>
    <t>Finansuoti nevyriausybinių organizacijų projektus</t>
  </si>
  <si>
    <t xml:space="preserve">Įgyvendinti Panevėžio nevyriausybinių organizacijų plėtros politikos priemones </t>
  </si>
  <si>
    <t>Pateiktų projektų skaičius iš savivaldybės biudžeto finansuojamoms programoms</t>
  </si>
  <si>
    <t>Veikiančių vietos veiklos grupių, nevyriausybinių, bendruomeninių organizacijų pateiktų projektų / paraiškų finansavimui gauti skaičius per metus</t>
  </si>
  <si>
    <t>Veiklą vykdančių organizacijų skaičius</t>
  </si>
  <si>
    <t>Veikiančių vietos veiklos grupių, nevyriausybinių, bendruomeninių organizacijų skaičius</t>
  </si>
  <si>
    <t>Išplėtoti NVO ir bendruomeninių organizacijų veiklą bei paskatinti jų iniciatyvas, paskatinti gyventojų bendruomeniškumą ir pilietiškumą</t>
  </si>
  <si>
    <t xml:space="preserve">Savanorystę baigė savanoriai šiose organizacijose: VšĮ Panevėžio Respublikinė ligoninė, Panevėžio lopšelis-darželis „Riešutėlis“, Panevėžio apylinkės teismas, Panevėžio Elenos Mezginaitės biblioteka, Panevėžio atvira jaunimo erdvė, VšĮ Septynios akimirkos, Panevėžio teatras „Menas", Maisto bankas, Lietuvos Raudonojo kryžiaus Panevėžio skyrius, Aukštaitijos krepšinio mokykla, Panevėžio mokslo ir technologijų parkas, Panevėžio lopšelis-darželis „Sigutė“ / Panevėžio socialinių paslaugų centras </t>
  </si>
  <si>
    <t>Jaunimo savanorišką tarnybą baigusių asmenų skaičius</t>
  </si>
  <si>
    <t>Įgyvendinti jaunimo savanorišką tarnybą Panevėžio miesto savivaldybėje</t>
  </si>
  <si>
    <t>2022 m. sausio 28-30 d. vyko LMS Žiemos forumas, kurio metu buvo tvirtinamos vyriausybei teikiamos rezoliucijos, bei mokymai forumo dalyviams (15 jaunuolių dalyvavo);
2022 m. balandžio 9-10 d. vyko Jaunimo ambasadorių mokymai (dalyvavo 2 mokiniai);
2022 m. balandžio 23 d. vyko LMS regioniniai mokymai ir darbo grupės dėl LMS vidinio darbo gerinimo (12 jaunuolių);
2022 m. balandžio 29 – gegužės 1 d.  vyko LMS pavasario forumas, kurio metu vyko darbo grupės, paskaitos, mokymai mokinių savivaldų atstovams ir LMS asamblėja (16 mokinių);
2022 m. spalio 14-16 d vyko LMS rudens forumas, kurio metu vyko darbo grupės, paskaitos, mokymai savanoriams (dalyvavo 8 jaunuoliai);
2022 m. gruodžio 11 d. vyko LMS regioninė konferencija, kurios metu vyko darbo grupės, paskaitos, mokymai savanoriams (dalyvavo 10 jaunuolių)</t>
  </si>
  <si>
    <t>Jaunuolių, dalyvavusių kompetencijų kėlimo renginiuose skaičiu.</t>
  </si>
  <si>
    <t>Aktyvinti jaunimo ir su jaunimu dirbančių organizacijų veiklumą ir bendradarbiavimą</t>
  </si>
  <si>
    <t>Naujai įsisteigusių jaunimo organizacijų skaičius</t>
  </si>
  <si>
    <t>Savivaldybės biudžete šiai priemonei numatyta 1000 Eur, per I-II ketvirtį kompensuota vienos jaunimo organizacijos įstatų keitimo išlaidos (Panevėžio m. savivaldybės administracijos direktoriaus 2022 m. birželio 27 d. įsakymas Nr. AF-136)
III ketv. Kompensuotos  asociacijos Panevėžio Šeimos steigimosi išlaidos (Panevėžio m. savivaldybės administracijos direktoriaus 2022 m. rugsėjo 16 d. įsakymas Nr. AF-209)</t>
  </si>
  <si>
    <t>Jaunimo ar su jaunimu dirbančių organizacijų pasikeitusių savo įstatus skaičius</t>
  </si>
  <si>
    <t>Skatinti jaunimą dalyvauti nevyriausybinių jaunimo organizacijų veiklose</t>
  </si>
  <si>
    <t>"Jaunimo piknikas'22 keliaujantys jaunimo metai", Panevėžio jaunimo forumas "Pramušant sienas", Panevėžio jaunimo apdovanojimai 2022</t>
  </si>
  <si>
    <t xml:space="preserve">Jaunimo organizacijų veiklos skatinimo priemonių skaičius per metus  </t>
  </si>
  <si>
    <t>2022 m. sausio 24 d. organizuoti mokymai „Jaunimo galios didinimas“
2022 m. gruodžio 15 d. organizuoti mokymai tarpkultūriškumo tema.</t>
  </si>
  <si>
    <t>Jaunimui ir jaunimo organizacijoms suorganizuotų kompetencijų kėlimo renginių/mokymų skaičius</t>
  </si>
  <si>
    <t>Organizuoti mokymus jaunimo ir su jaunimu dirbančioms organizacijoms</t>
  </si>
  <si>
    <t>Finansuotos 4 jaunimo iniciatyvos, 2 veiklos programa ir 15 projektų.</t>
  </si>
  <si>
    <t xml:space="preserve">Finansuotų jaunimo ir su jaunimu dirbančių organizacijų projektų, veiklos programų, iniciatyvų skaičius per metus </t>
  </si>
  <si>
    <t xml:space="preserve">Finansuoti jaunimo projektus, iniciatyvas ir programas </t>
  </si>
  <si>
    <t>Įgyvendinta 45 proc. jaunimo problemų sprendimo 2022-2024 m. priemonių plane numatytų priemonių.</t>
  </si>
  <si>
    <t>Įgyvendintų jaunimo problemų sprendimo 2022-2024 m. priemonių plane nuamtytų priemonių</t>
  </si>
  <si>
    <t>Įgyvendinti jaunimo problemų sprendimo 2022–2024 m. priemonių plane numatytas priemones</t>
  </si>
  <si>
    <t>2022 m. balandžio 1 d. - Jaunimo metų atidarymas – Panevėžio atviro jaunimo centro 5-tasis gimtadienis. 
2022 m. liepos 9 d. - Jaunimo piknikas – Keliaujantys jaunimo metai. Perkant paslaugą iš jaunimo organizacijos Panevėžio m. savivaldybė renginio organizavimui skyrė 1200 Eur.
2022 m. rugsėjo 30-spalio 1 d. - Panevėžio jaunimo forumas „Pramušant sienas“.  Panevėžio m. savivaldybė finansavo jaunimo forumo organizavimą (900 buvo skirti per projektinį finansavimą iš Jaunimo ir su jaunimu dirbančių organizacijų konkurso, 1200 Eur buvo skirti perkant renginio organizavimo paslaugą.)
2022 m. spalio 10 d. - minint vietos savivaldos dieną ir Jaunimo metus organizuoti Panevėžio m. savivaldybės Jaunojo mero rinkimai. 
2022 m. lapkričio 18 d. - PAS kvietė Panevėžio moksleivius ir jaunimą į renginį ,,Demokratijos akademija.“</t>
  </si>
  <si>
    <t>Jaunimo metams paminėti skirtų renginių skaičius</t>
  </si>
  <si>
    <t>1.1.3.</t>
  </si>
  <si>
    <t xml:space="preserve">Įgyvendinti jaunimo poreikius atitinkančią jaunimo politiką Panevėžio mieste </t>
  </si>
  <si>
    <t>Atliktas tyrimas, kuriuo siekiama įvertinti jaunimo dalyvavimo situaciją Panevėžyje. Rezultatai apibendrinami.</t>
  </si>
  <si>
    <t>Atliktų jaunimo situacijos tyrimų skaičius</t>
  </si>
  <si>
    <t>Jaunimo ir su jaunimu dirbančių organizacijų projektų, veiklos programų ir iniciatyvų, finansuojamų Panevėžio miesto savivaldybės biudžeto lėšomis paraiškoms įvertinti komisijoje; Jaunimo vasaros užimtumo ir integracijos į darbo rinką paraiškų vertinimo komisijoje; Švietimo taryboje; Neformaliojo vaikų švietimo programų vertinimo komisijoje</t>
  </si>
  <si>
    <t>Jaunimo dalyvaujančio jaunimo reikalų taryboje ir kitose savivaldybės darbo grupėse skaičius</t>
  </si>
  <si>
    <t>Jaunimo poreikius atitinkančios jaunimo politikos įgyvendinimas</t>
  </si>
  <si>
    <t>Įgyvendinti jaunimo vasaros užimtumo ir integracijos į darbo rinką programą</t>
  </si>
  <si>
    <t>UAB, IĮ, BĮ, VšĮ, MB, AB</t>
  </si>
  <si>
    <t>Į programą įsitraukusių darbdavių skaičius</t>
  </si>
  <si>
    <t>14 metų – 2; 15 metų – 5; 16 metų – 6; 17 metų – 15; 18 metų – 6; 19 metų – 8; 21 metų – 1; 22 metų – 1.</t>
  </si>
  <si>
    <t xml:space="preserve"> vnt/metus</t>
  </si>
  <si>
    <t>Jaunimo dalyvavusio integracijos į darbo rinką programoje skaičius per metus</t>
  </si>
  <si>
    <t xml:space="preserve">Darbo su jaunimu formų įvairovės užtikrinimas  </t>
  </si>
  <si>
    <t>Jaunimo informavimo ir konsultavimo taškas veikia Panevėžio atvirame jaunimo centre.</t>
  </si>
  <si>
    <t xml:space="preserve">Jaunimo informavimo ir konsultavimo taško klientų skaičius  </t>
  </si>
  <si>
    <t>Senvagės teritorija</t>
  </si>
  <si>
    <t xml:space="preserve">Teritorijų, kuriose vyksta darbas su jaunimu gatvėje, skaičius </t>
  </si>
  <si>
    <t>Panevėžio atviras jaunimo centras; Atvira erdvė Panevėžio apskrities Gabrielės Petkevičaitės-Bitės viešojoje bibliotekoje; multifunkcinis centras ,,Septynios akimirkos"</t>
  </si>
  <si>
    <t>Veikiančių atvirų jaunimo centrų ir erdvių skaičius</t>
  </si>
  <si>
    <t xml:space="preserve">Atvirame jaunimo centre 1549 unikalūs lankytojai, atviroje erdvėje –1586 </t>
  </si>
  <si>
    <t>Atvirųjų jaunimo centrų ir atvirųjų jaunimo erdvių unikalių lankytojų skaičius</t>
  </si>
  <si>
    <t>Įgyvendinti jaunimo politiką</t>
  </si>
  <si>
    <t>2022 m. buvo organizuotos šios apklausos: 1. Dėl eismo organizavimo Aido g.;
2. Apie galimybes įdarbinti jaunimą 2022 metų liepos–rugpjūčio mėnesiais;
3. Siekiant išsiaiškinti panevėžiečių nuomonę, kaip jie vertina naują 1E viešojo transporto maršrutą „Kniaudiškių g.–„Konsultacijų poliklinika“;
4. Dėl Panevėžio miesto vizualinio identiteto kūrimo.</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</si>
  <si>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</si>
  <si>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</si>
  <si>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</si>
  <si>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Vertinimo  kriterijaus</t>
  </si>
  <si>
    <t xml:space="preserve">PANEVĖŽIO MIESTO SAVIVALDYBĖS  ADMINISTRACIJOS 2022 METŲ  VEIKLOS PLANO  ĮGYVENDINIMO ATASKAITA                                                                                                                                                                                                                                                                                                                                                                                  VISUOMENĖS INICIATYVŲ SKATINIMO IR SAUGUMO UŽTIKRINIMO PROGRAMA (NR. 14 )      </t>
  </si>
  <si>
    <t>Socialinės paramos prieinamumo užtikrinimas socialinę riziką patiriantiems asmenims</t>
  </si>
  <si>
    <t>Išmokos finansuojamos iš priemonės 15.01.01.01 ir 15.01.01.02, paslaugos - 15.01.01.06.</t>
  </si>
  <si>
    <t xml:space="preserve"> vnt</t>
  </si>
  <si>
    <t>Suteiktų vienam asmeniui socialinės paramos rūšių skaičius</t>
  </si>
  <si>
    <t>9</t>
  </si>
  <si>
    <t xml:space="preserve">Asmenų, gavusių kompleksines paslaugas, skaičius </t>
  </si>
  <si>
    <t>Užimtumo modelio vykdymas</t>
  </si>
  <si>
    <t xml:space="preserve">Asmenų, parengtų integruotis į darbo rinką, skaičius </t>
  </si>
  <si>
    <t>Vykdyti laikinuosius darbus Panevėžio mieste</t>
  </si>
  <si>
    <t>0; 1; 9</t>
  </si>
  <si>
    <t>Kompleksinės ir individualizuotos socialinės paramos teikimo, derinant finansinę paramą, socialines paslaugas ir užimtumo didinimo priemones, plėtra</t>
  </si>
  <si>
    <t>Ekonominiai, socialiniai veiksniai</t>
  </si>
  <si>
    <t>Asmenų, patiriančių socialinės rizikos veiksnius, skaičius (asmenų skaičiaus pasikeitimas per laikotarpį)</t>
  </si>
  <si>
    <t>Vystyti socialinės paramos individualizuoto kompleksiškumo teikimo modelį</t>
  </si>
  <si>
    <t>1.1.11.</t>
  </si>
  <si>
    <t>Organizuoti Socialinio darbuotojo, Neįgaliųjų dienos ir Globėjų dienos renginius</t>
  </si>
  <si>
    <t>Akredituotų vaikų dienos centrų finansavimas</t>
  </si>
  <si>
    <t xml:space="preserve">Suteiktų socialinės integracijos bendruomenėje paslaugų rūšių skaičius </t>
  </si>
  <si>
    <t>Socialinės globos paslaugų finansavimas</t>
  </si>
  <si>
    <t>Lėšų poreikis padidėjo dėl išaugusių socialinės globos paslaugas teikiančių įstaigų kainų.</t>
  </si>
  <si>
    <t>Socialinę riziką patiriančių asmenų, dalyvavusių socialinei integracijai skirtose veiklose, dalis nuo nustatytų / besikreipiančių asmenų skaičiaus</t>
  </si>
  <si>
    <t>Socialinių paslaugų integracijos bendruomenėje plėtra</t>
  </si>
  <si>
    <t>Asmenų, gavusių kompleksines (sveikatos ir socialines) paslaugas, skaičius</t>
  </si>
  <si>
    <t>1.1.10.</t>
  </si>
  <si>
    <t>Kompleksiškai teikiamų paslaugų įstaigoje ir bendruomenėje finansavimas</t>
  </si>
  <si>
    <t>668/581</t>
  </si>
  <si>
    <t xml:space="preserve">Suteiktų institucinių ir paslaugų asmens namuose santykis </t>
  </si>
  <si>
    <t>Priemonę vykdo Panevėžio miesto socialinių paslaugų centras, finansuojamas  iš priemonės 15.01.01.06</t>
  </si>
  <si>
    <t>Identifikuotų asmenų skaičius, kuriems teikta socialinė parama</t>
  </si>
  <si>
    <t>Socialinių ir sveikatos priežiūros įstaigų bendradarbiavimo plėtra teikiant  paslaugas kompleksiškai</t>
  </si>
  <si>
    <t>1.1.9</t>
  </si>
  <si>
    <t>Parama higienos prekėmis</t>
  </si>
  <si>
    <t>Parama maisto produktais</t>
  </si>
  <si>
    <t xml:space="preserve">Organizacijų, teikiančių sociokultūrines paslaugas vyresnio amžiaus žmonėms, skaičius </t>
  </si>
  <si>
    <t>Bendrųjų socialinių paslaugų programos finansavimas</t>
  </si>
  <si>
    <t>Asmeninės pagalbos teikimas</t>
  </si>
  <si>
    <t>Organizuoti būsto pritaikymą neįgaliesiems</t>
  </si>
  <si>
    <t>Planuojamas parengti 2024-2025 m.</t>
  </si>
  <si>
    <t>Sukurtas planas dėl ilgalaikės (trumpalaikės) socialinės globos paslaugų plėtros suaugusiems asmenims</t>
  </si>
  <si>
    <t xml:space="preserve">Planuojamas įkurti 2024-2025 m. </t>
  </si>
  <si>
    <t>Įkurtas dienos centras senyvo amžiaus asmenims</t>
  </si>
  <si>
    <t>Suteiktų nestacionarių paslaugų asmenims (šeimoms) bendruomenėje ir šeimoje dalis nuo Socialinių paslaugų kataloge nurodytų nestacionarių paslaugų skaičiaus</t>
  </si>
  <si>
    <t xml:space="preserve">Lėšų poreikis sumažėjo dėl nepakankamo asmeninės pagalbos paslaugų poreikio. </t>
  </si>
  <si>
    <t>Socialinių paslaugų spektro įvairovė ir dalis nuo Socialinio paslaugų kataloge nurodytų paslaugų skaičiaus</t>
  </si>
  <si>
    <t>0; 1; 7; 9</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</si>
  <si>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</si>
  <si>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</si>
  <si>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</si>
  <si>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</si>
  <si>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</si>
  <si>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 xml:space="preserve">NVO teikiančių socialines paslaugas, skaičius </t>
  </si>
  <si>
    <t>1.1.7</t>
  </si>
  <si>
    <t>Socialinės priežiūros paslaugų finansavimas</t>
  </si>
  <si>
    <t>Koordinuoti socialinės reabilitacijos paslaugų neįgaliesiems bendruomenėje programų vykdymą</t>
  </si>
  <si>
    <t>Vykdyti Panevėžio miesto savivaldybės ir Lietuvos agentūros "SOS vaikai" Panevėžio skyriaus bendradarbiavimo sutartį</t>
  </si>
  <si>
    <t>Pagalba į namus, vaikų dienos socialinė priežiūra, psichosocialinė pagalba, intencyvi krizių pagalba, palydimoji paslauga jaunuoliams.</t>
  </si>
  <si>
    <t>Iš NVO perkamų socialinių paslaugų skaičius</t>
  </si>
  <si>
    <t>Nuo 2022 m. socialinės priežiūros paslaugas pradėjo teikti licenzijuotos įstaigos, paslaugų gavėjų skaičius didėja kiekvieną mėnesį.</t>
  </si>
  <si>
    <t>60</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</si>
  <si>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</si>
  <si>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</si>
  <si>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</si>
  <si>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1426</t>
  </si>
  <si>
    <t>tūkst. vnt</t>
  </si>
  <si>
    <t xml:space="preserve">Parduotų autobuso bilietų skaičius </t>
  </si>
  <si>
    <t>Kompensuoti transporto išlaidas teisę į transporto lengvatas turintiems asmenims</t>
  </si>
  <si>
    <t>142</t>
  </si>
  <si>
    <t>115</t>
  </si>
  <si>
    <t>Gavėjų skaičius</t>
  </si>
  <si>
    <t>Pagalbos pinigų skyrimas ir mokėjimas</t>
  </si>
  <si>
    <t>8861</t>
  </si>
  <si>
    <t>11610</t>
  </si>
  <si>
    <t>Kompensacijų už būsto šildymą ir vandenį skyrimas ir mokėjimas</t>
  </si>
  <si>
    <t>4196</t>
  </si>
  <si>
    <t>1400</t>
  </si>
  <si>
    <t>Socialinės paramos pašalpų skyrimas ir mokėjimas</t>
  </si>
  <si>
    <t>2309</t>
  </si>
  <si>
    <t>2750</t>
  </si>
  <si>
    <t>Socialinių pašalpų skyrimas ir mokėjimas</t>
  </si>
  <si>
    <t>Lėšų poreikis padidėjo dėl 2022 m. pradėtų mokėti išmokų Ukrainos piliečiams bei nuo 2022-06-01 padidėjusios bazinės socialinės išmokos ir valstybės remiamų pajamų.</t>
  </si>
  <si>
    <t>Pašalpų ir kompensacijų skyrimas ir mokėjimas iš savivaldybės biudžeto lėšų</t>
  </si>
  <si>
    <t>VBN</t>
  </si>
  <si>
    <t>Pažangos priemonė šeimos politikos stiprinimui</t>
  </si>
  <si>
    <t>Finansuoti papildomų lengvatų gavėjų lengvatinį kreditą</t>
  </si>
  <si>
    <t>3997</t>
  </si>
  <si>
    <t>3665</t>
  </si>
  <si>
    <t>Socialinės paramos mokiniams skyrimas ir mokėjimas</t>
  </si>
  <si>
    <t>1002</t>
  </si>
  <si>
    <t>85</t>
  </si>
  <si>
    <t>Būsto nuomos kompensacijų skyrimas ir mokėjimas</t>
  </si>
  <si>
    <t>Kompensacijų nepriklausomybės  gynėjams skyrimas ir mokėjimas</t>
  </si>
  <si>
    <t>Išmokų neįgaliesiems, auginantiems vaikus, skyrimas ir mokėjimas</t>
  </si>
  <si>
    <t>Išmokų kariams savanoriams skyrimas ir mokėjimas</t>
  </si>
  <si>
    <t>15649</t>
  </si>
  <si>
    <t>17004</t>
  </si>
  <si>
    <t>Išmokų vaikams skyrimas ir mokėjimas</t>
  </si>
  <si>
    <t>Asmens savarankiškumo vertinimas</t>
  </si>
  <si>
    <t>2830</t>
  </si>
  <si>
    <t>2817</t>
  </si>
  <si>
    <t>Tikslinių kompensacijų skyrimas ir mokėjimas</t>
  </si>
  <si>
    <t>1455</t>
  </si>
  <si>
    <t>1226</t>
  </si>
  <si>
    <t>Paramos mirties atveju skyrimas ir mokėjimas</t>
  </si>
  <si>
    <t xml:space="preserve">Lėšų poreikis padidėjo dėl 2022 m. pradėtų mokėti išmokų Ukrainos piliečiams bei nuo 2022-06-01 padidėjusios bazinės socialinės išmokos. </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</si>
  <si>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</si>
  <si>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</si>
  <si>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</si>
  <si>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</si>
  <si>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</si>
  <si>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 xml:space="preserve"> SOCIALINĖS PARAMOS ĮGYVENDINIMO PROGRAMA (NR.15)                                                                                              
</t>
  </si>
  <si>
    <t xml:space="preserve">PANEVĖŽIO MIESTO SAVIVALDYBĖS  ADMINISTRACIJOS 2022 METŲ  VEIKLOS PLANO  ĮGYVENDINIMO ATASKAITA           
</t>
  </si>
  <si>
    <r>
      <t>Užkrečiamųjų ligų prevencijos ir kontrolės stiprinimas</t>
    </r>
    <r>
      <rPr>
        <u/>
        <sz val="10"/>
        <rFont val="Times New Roman"/>
        <family val="1"/>
        <charset val="186"/>
      </rPr>
      <t xml:space="preserve"> </t>
    </r>
    <r>
      <rPr>
        <sz val="10"/>
        <rFont val="Times New Roman"/>
        <family val="1"/>
        <charset val="186"/>
      </rPr>
      <t xml:space="preserve">
</t>
    </r>
  </si>
  <si>
    <t xml:space="preserve">Vykdomos Covid-19 ligos valdymo priemonės </t>
  </si>
  <si>
    <t>Padidėjus apimtims buvo atidarytas antras Mobilus punktas</t>
  </si>
  <si>
    <t>Užtikrinama Mobilaus punkto veikla</t>
  </si>
  <si>
    <t>Viso 2022 m. COVID-19 vakcinos dozėmis pasiskiepijo 13 038 asmenys, Biuro užkrečiamųjų ligų prevencijos veiklose dalyvavo 8356 asmenys. Ugdymo įstaigose buvo vykdomas testavimas -5000 asm. Paviršių tyrimai darželiuose vykdyti  paimti 1590 aplinkos paviršių ėminiai, atlikta 3241 susirgusių asmenų epidemiologinė apklausa</t>
  </si>
  <si>
    <r>
      <t>Užkrečiamųjų ligų prevencijos veiklose dalyvavusių asmenų skaičius</t>
    </r>
    <r>
      <rPr>
        <b/>
        <sz val="10"/>
        <rFont val="Times New Roman"/>
        <family val="1"/>
      </rPr>
      <t xml:space="preserve"> </t>
    </r>
  </si>
  <si>
    <t>1.1.4.</t>
  </si>
  <si>
    <r>
      <t>Užkrečiamųjų ligų prevencijos ir kontrolės stiprinimas</t>
    </r>
    <r>
      <rPr>
        <b/>
        <u/>
        <sz val="11"/>
        <rFont val="Times New Roman"/>
        <family val="1"/>
        <charset val="186"/>
      </rPr>
      <t xml:space="preserve"> </t>
    </r>
    <r>
      <rPr>
        <b/>
        <sz val="11"/>
        <rFont val="Times New Roman"/>
        <family val="1"/>
        <charset val="186"/>
      </rPr>
      <t xml:space="preserve">
</t>
    </r>
  </si>
  <si>
    <r>
      <rPr>
        <sz val="10"/>
        <rFont val="Times New Roman"/>
        <family val="1"/>
        <charset val="186"/>
      </rPr>
      <t xml:space="preserve">Vykdyti neveiksnių asmenų būklės peržiūrėjimą </t>
    </r>
    <r>
      <rPr>
        <sz val="10"/>
        <color rgb="FFFF0000"/>
        <rFont val="Times New Roman"/>
        <family val="1"/>
        <charset val="186"/>
      </rPr>
      <t xml:space="preserve">  </t>
    </r>
  </si>
  <si>
    <t xml:space="preserve">2022 m. faktinis žinomų neveiksnių asmenų skaičius – 227 </t>
  </si>
  <si>
    <t>Asmenų, kuriems peržiūrėtas neveiksnumas, skaičius</t>
  </si>
  <si>
    <r>
      <rPr>
        <b/>
        <sz val="11"/>
        <rFont val="Times New Roman"/>
        <family val="1"/>
        <charset val="186"/>
      </rPr>
      <t xml:space="preserve">Vykdyti neveiksnių asmenų būklės peržiūrėjimą </t>
    </r>
    <r>
      <rPr>
        <b/>
        <sz val="11"/>
        <color rgb="FFFF0000"/>
        <rFont val="Times New Roman"/>
        <family val="1"/>
        <charset val="186"/>
      </rPr>
      <t xml:space="preserve">  </t>
    </r>
  </si>
  <si>
    <t>Pateikiami turimi naujausi t.y. 2021 m. duomenys. Bendro gyventojų sergamumo duomenų Higienos institutas nebeteikia. Rodiklis keičiamas bendru gyventojų ligotumo, tenkančio 10 000 gyventojų (asm). rodikliu.</t>
  </si>
  <si>
    <t>Bendrasis gyventojų sergamumas, tenkantis 1 000-iui gyventojų (asm.), ir santykis su šalies vidurkiu</t>
  </si>
  <si>
    <t>Rodiklio reikšmė yra mažesnė nei šalies vidurkis. Išvengiamas mirtingumas - mirtingumas, nulemtas ligų (ar būklių), kurių galima išvengti taikant žinomas efektyvias prevencines ir/ar diagnostines ir/ar gydymo priemones.</t>
  </si>
  <si>
    <t>proc. punktai</t>
  </si>
  <si>
    <t>Išvengiamas mirtingumo skirtumas su šalies rodikliu</t>
  </si>
  <si>
    <r>
      <t>Užtikrinti kokybišką ir efektyvią sveikatos priežiūrą</t>
    </r>
    <r>
      <rPr>
        <u/>
        <sz val="11"/>
        <rFont val="Times New Roman"/>
        <family val="1"/>
        <charset val="186"/>
      </rPr>
      <t xml:space="preserve"> </t>
    </r>
  </si>
  <si>
    <t>Pateikiami turimi naujausi, t.y. Visuomenės sveikatos stebėsenos informacinės sistemos 2021 m. duomenys.</t>
  </si>
  <si>
    <r>
      <t>Vidutinės tikėtinos gyvenimo trukmės savivaldybėje</t>
    </r>
    <r>
      <rPr>
        <sz val="10"/>
        <rFont val="Calibri"/>
        <family val="2"/>
        <charset val="186"/>
      </rPr>
      <t xml:space="preserve"> </t>
    </r>
    <r>
      <rPr>
        <sz val="10"/>
        <rFont val="Times New Roman"/>
        <family val="1"/>
        <charset val="186"/>
      </rPr>
      <t xml:space="preserve"> santykis su šalies rodikliu </t>
    </r>
  </si>
  <si>
    <t>metai</t>
  </si>
  <si>
    <t>Vidutinė tikėtina gyvenimo trukmė</t>
  </si>
  <si>
    <t xml:space="preserve">Stiprinti gyventojų sveikatą ir skatinti fizinį aktyvumą siekiant aukšto  sporto meistriškumo </t>
  </si>
  <si>
    <t xml:space="preserve">VISUOMENĖS SVEIKATOS RĖMIMO SPECIALIOJI PROGRAMA (NR.16)                                                                                              
</t>
  </si>
  <si>
    <t xml:space="preserve">PANEVĖŽIO MIESTO SAVIVALDYBĖS  ADMINISTRACIJOS 2022 METŲ VEIKLOS PLANO  ĮGYVENDINIMO ATASKAITA      </t>
  </si>
  <si>
    <t>PATVIRTINTA
Panevėžio miesto savivaldybės 
administracijos direktoriaus  2023.03.20 d.                 įsakymu Nr. AF-49</t>
  </si>
  <si>
    <t>PATVIRTINTA
Panevėžio miesto savivaldybės 
administracijos direktoriaus  2023.03.20 d. įsakymu Nr. AF-49</t>
  </si>
  <si>
    <t>PATVIRTINTA
Panevėžio miesto savivaldybės 
administracijos direktoriaus  2023.03.20 d.  įsakymu Nr. AF-49</t>
  </si>
  <si>
    <t>PATVIRTINTA
Panevėžio miesto savivaldybės 
administracijos direktoriaus  2023.03.20 d.     įsakymu Nr. AF-49</t>
  </si>
  <si>
    <t>PATVIRTINTA
Panevėžio miesto savivaldybės 
administracijos direktoriaus  2023.03.20 d.   įsakymu Nr. AF-49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</si>
</sst>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_-;\-* #,##0.00\ _€_-;_-* &quot;-&quot;??\ _€_-;_-@_-"/>
    <numFmt numFmtId="164" formatCode="0.0"/>
    <numFmt numFmtId="165" formatCode="#,##0.0"/>
    <numFmt numFmtId="166" formatCode="#,##0.0;[Red]#,##0.0"/>
    <numFmt numFmtId="167" formatCode="_-* #,##0.00_-;\-* #,##0.00_-;_-* &quot;-&quot;??_-;_-@_-"/>
  </numFmts>
  <fonts count="95" x14ac:knownFonts="1">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9"/>
      <name val="Times New Roman"/>
      <family val="1"/>
    </font>
    <font>
      <sz val="9"/>
      <name val="Times New Roman"/>
      <family val="1"/>
    </font>
    <font>
      <b/>
      <sz val="10"/>
      <name val="Times New Roman"/>
      <family val="1"/>
    </font>
    <font>
      <sz val="10"/>
      <name val="Times New Roman"/>
      <family val="1"/>
    </font>
    <font>
      <b/>
      <sz val="9"/>
      <name val="Times New Roman"/>
      <family val="1"/>
      <charset val="186"/>
    </font>
    <font>
      <sz val="9"/>
      <name val="Times New Roman"/>
      <family val="1"/>
      <charset val="186"/>
    </font>
    <font>
      <b/>
      <sz val="8"/>
      <name val="Times New Roman"/>
      <family val="1"/>
      <charset val="186"/>
    </font>
    <font>
      <sz val="10"/>
      <name val="Times New Roman"/>
      <family val="1"/>
      <charset val="186"/>
    </font>
    <font>
      <sz val="8"/>
      <name val="Times New Roman"/>
      <family val="1"/>
      <charset val="186"/>
    </font>
    <font>
      <b/>
      <sz val="10"/>
      <name val="Times New Roman"/>
      <family val="1"/>
      <charset val="186"/>
    </font>
    <font>
      <sz val="8"/>
      <name val="Times New Roman"/>
      <family val="1"/>
    </font>
    <font>
      <sz val="10"/>
      <name val="Arial"/>
      <family val="2"/>
      <charset val="186"/>
    </font>
    <font>
      <sz val="10"/>
      <name val="Arial"/>
      <family val="2"/>
      <charset val="186"/>
    </font>
    <font>
      <b/>
      <sz val="8"/>
      <name val="Times New Roman"/>
      <family val="1"/>
    </font>
    <font>
      <b/>
      <sz val="7"/>
      <name val="Times New Roman"/>
      <family val="1"/>
      <charset val="186"/>
    </font>
    <font>
      <b/>
      <sz val="10"/>
      <name val="Arial"/>
      <family val="2"/>
      <charset val="186"/>
    </font>
    <font>
      <sz val="7"/>
      <name val="Times New Roman"/>
      <family val="1"/>
    </font>
    <font>
      <sz val="10"/>
      <color indexed="60"/>
      <name val="Times New Roman"/>
      <family val="1"/>
    </font>
    <font>
      <sz val="10"/>
      <color indexed="60"/>
      <name val="Arial"/>
      <family val="2"/>
      <charset val="186"/>
    </font>
    <font>
      <sz val="12"/>
      <name val="Times New Roman"/>
      <family val="1"/>
      <charset val="186"/>
    </font>
    <font>
      <sz val="11"/>
      <color theme="1"/>
      <name val="Calibri"/>
      <family val="2"/>
      <charset val="186"/>
      <scheme val="minor"/>
    </font>
    <font>
      <sz val="11"/>
      <color theme="1"/>
      <name val="Calibri"/>
      <family val="2"/>
      <scheme val="minor"/>
    </font>
    <font>
      <b/>
      <sz val="12"/>
      <name val="Times New Roman"/>
      <family val="1"/>
      <charset val="186"/>
    </font>
    <font>
      <sz val="12"/>
      <color rgb="FFFF0000"/>
      <name val="Times New Roman"/>
      <family val="1"/>
      <charset val="186"/>
    </font>
    <font>
      <sz val="10"/>
      <color rgb="FFFF0000"/>
      <name val="Times New Roman"/>
      <family val="1"/>
    </font>
    <font>
      <sz val="11"/>
      <color rgb="FFFF0000"/>
      <name val="Calibri"/>
      <family val="2"/>
      <charset val="186"/>
      <scheme val="minor"/>
    </font>
    <font>
      <b/>
      <sz val="10"/>
      <color rgb="FFFF0000"/>
      <name val="Times New Roman"/>
      <family val="1"/>
      <charset val="186"/>
    </font>
    <font>
      <sz val="11"/>
      <name val="Times New Roman"/>
      <family val="1"/>
      <charset val="186"/>
    </font>
    <font>
      <sz val="10"/>
      <name val="Arial"/>
      <family val="2"/>
    </font>
    <font>
      <sz val="11"/>
      <name val="Calibri"/>
      <family val="2"/>
      <charset val="186"/>
      <scheme val="minor"/>
    </font>
    <font>
      <b/>
      <sz val="10"/>
      <color rgb="FFFF0000"/>
      <name val="Times New Roman"/>
      <family val="1"/>
    </font>
    <font>
      <sz val="10"/>
      <color theme="1"/>
      <name val="Times New Roman"/>
      <family val="1"/>
      <charset val="186"/>
    </font>
    <font>
      <b/>
      <sz val="11"/>
      <name val="Times New Roman"/>
      <family val="1"/>
    </font>
    <font>
      <sz val="11"/>
      <name val="Times New Roman"/>
      <family val="1"/>
    </font>
    <font>
      <b/>
      <sz val="11"/>
      <name val="Times New Roman"/>
      <family val="1"/>
      <charset val="186"/>
    </font>
    <font>
      <b/>
      <sz val="9"/>
      <color rgb="FFFF0000"/>
      <name val="Times New Roman"/>
      <family val="1"/>
      <charset val="186"/>
    </font>
    <font>
      <sz val="9"/>
      <color rgb="FFFF0000"/>
      <name val="Times New Roman"/>
      <family val="1"/>
      <charset val="186"/>
    </font>
    <font>
      <sz val="11"/>
      <color rgb="FF006100"/>
      <name val="Calibri"/>
      <family val="2"/>
      <charset val="186"/>
      <scheme val="minor"/>
    </font>
    <font>
      <sz val="10"/>
      <color rgb="FF0070C0"/>
      <name val="Arial"/>
      <family val="2"/>
      <charset val="186"/>
    </font>
    <font>
      <b/>
      <sz val="11"/>
      <name val="Arial"/>
      <family val="2"/>
    </font>
    <font>
      <sz val="11"/>
      <name val="Arial"/>
      <family val="2"/>
      <charset val="186"/>
    </font>
    <font>
      <sz val="11"/>
      <color theme="1"/>
      <name val="Times New Roman"/>
      <family val="1"/>
      <charset val="186"/>
    </font>
    <font>
      <b/>
      <sz val="11"/>
      <color theme="1"/>
      <name val="Times New Roman"/>
      <family val="1"/>
      <charset val="186"/>
    </font>
    <font>
      <sz val="10"/>
      <color rgb="FFFF0000"/>
      <name val="Times New Roman"/>
      <family val="1"/>
      <charset val="186"/>
    </font>
    <font>
      <sz val="10"/>
      <color rgb="FF0070C0"/>
      <name val="Times New Roman"/>
      <family val="1"/>
      <charset val="186"/>
    </font>
    <font>
      <b/>
      <sz val="11"/>
      <color rgb="FFFF0000"/>
      <name val="Times New Roman"/>
      <family val="1"/>
      <charset val="186"/>
    </font>
    <font>
      <sz val="11"/>
      <color rgb="FF0070C0"/>
      <name val="Times New Roman"/>
      <family val="1"/>
      <charset val="186"/>
    </font>
    <font>
      <b/>
      <sz val="10"/>
      <color theme="1"/>
      <name val="Times New Roman"/>
      <family val="1"/>
      <charset val="186"/>
    </font>
    <font>
      <sz val="11"/>
      <color rgb="FFFF0000"/>
      <name val="Times New Roman"/>
      <family val="1"/>
      <charset val="186"/>
    </font>
    <font>
      <sz val="11"/>
      <name val="Arial"/>
      <family val="2"/>
    </font>
    <font>
      <b/>
      <sz val="11"/>
      <name val="Arial"/>
      <family val="2"/>
      <charset val="186"/>
    </font>
    <font>
      <b/>
      <sz val="10"/>
      <color theme="1"/>
      <name val="Times New Roman"/>
      <family val="1"/>
    </font>
    <font>
      <i/>
      <sz val="11"/>
      <name val="Times New Roman"/>
      <family val="1"/>
      <charset val="186"/>
    </font>
    <font>
      <b/>
      <sz val="11"/>
      <color theme="1"/>
      <name val="Times New Roman"/>
      <family val="1"/>
    </font>
    <font>
      <b/>
      <sz val="10"/>
      <name val="Arial"/>
      <family val="2"/>
    </font>
    <font>
      <sz val="9"/>
      <name val="Arial"/>
      <family val="2"/>
    </font>
    <font>
      <b/>
      <sz val="9"/>
      <name val="Arial"/>
      <family val="2"/>
    </font>
    <font>
      <sz val="8"/>
      <color rgb="FFFF0000"/>
      <name val="Times New Roman"/>
      <family val="1"/>
      <charset val="186"/>
    </font>
    <font>
      <sz val="8"/>
      <color rgb="FFFF0000"/>
      <name val="Times New Roman"/>
      <family val="1"/>
    </font>
    <font>
      <b/>
      <sz val="12"/>
      <name val="Times New Roman"/>
      <family val="1"/>
    </font>
    <font>
      <sz val="10"/>
      <color rgb="FFFF0000"/>
      <name val="Arial"/>
      <family val="2"/>
      <charset val="186"/>
    </font>
    <font>
      <sz val="10"/>
      <name val="Arial"/>
      <family val="2"/>
      <charset val="186"/>
    </font>
    <font>
      <sz val="9"/>
      <color rgb="FFFF0000"/>
      <name val="Times New Roman"/>
      <family val="1"/>
    </font>
    <font>
      <sz val="10"/>
      <color rgb="FF00B050"/>
      <name val="Times New Roman"/>
      <family val="1"/>
    </font>
    <font>
      <sz val="10"/>
      <color theme="1"/>
      <name val="Times New Roman"/>
      <family val="1"/>
    </font>
    <font>
      <sz val="11"/>
      <color rgb="FF00B050"/>
      <name val="Times New Roman"/>
      <family val="1"/>
      <charset val="186"/>
    </font>
    <font>
      <sz val="10"/>
      <color rgb="FF00B050"/>
      <name val="Times New Roman"/>
      <family val="1"/>
      <charset val="186"/>
    </font>
    <font>
      <b/>
      <sz val="10"/>
      <color rgb="FF9966FF"/>
      <name val="Times New Roman"/>
      <family val="1"/>
      <charset val="186"/>
    </font>
    <font>
      <sz val="10"/>
      <color rgb="FF000000"/>
      <name val="Times New Roman"/>
      <family val="1"/>
      <charset val="186"/>
    </font>
    <font>
      <sz val="11"/>
      <color rgb="FF000000"/>
      <name val="Calibri"/>
      <family val="2"/>
      <charset val="186"/>
      <scheme val="minor"/>
    </font>
    <font>
      <u/>
      <sz val="10"/>
      <color rgb="FFFF0000"/>
      <name val="Times New Roman"/>
      <family val="1"/>
      <charset val="186"/>
    </font>
    <font>
      <sz val="12"/>
      <name val="Arial"/>
      <family val="2"/>
      <charset val="186"/>
    </font>
    <font>
      <vertAlign val="superscript"/>
      <sz val="10"/>
      <name val="Times New Roman"/>
      <family val="1"/>
      <charset val="186"/>
    </font>
    <font>
      <u/>
      <sz val="10"/>
      <name val="Times New Roman"/>
      <family val="1"/>
      <charset val="186"/>
    </font>
    <font>
      <b/>
      <u/>
      <sz val="10"/>
      <name val="Times New Roman"/>
      <family val="1"/>
      <charset val="186"/>
    </font>
    <font>
      <u/>
      <sz val="11"/>
      <name val="Times New Roman"/>
      <family val="1"/>
      <charset val="186"/>
    </font>
    <font>
      <sz val="10"/>
      <color rgb="FF00000A"/>
      <name val="Times New Roman"/>
      <family val="1"/>
      <charset val="186"/>
    </font>
    <font>
      <u/>
      <sz val="10"/>
      <color rgb="FF000000"/>
      <name val="Times New Roman"/>
      <family val="1"/>
      <charset val="186"/>
    </font>
    <font>
      <b/>
      <u/>
      <sz val="11"/>
      <color rgb="FF000000"/>
      <name val="Times New Roman"/>
      <family val="1"/>
      <charset val="186"/>
    </font>
    <font>
      <b/>
      <sz val="11"/>
      <color rgb="FF000000"/>
      <name val="Times New Roman"/>
      <family val="1"/>
      <charset val="186"/>
    </font>
    <font>
      <i/>
      <sz val="11"/>
      <color rgb="FF000000"/>
      <name val="Times New Roman"/>
      <family val="1"/>
      <charset val="186"/>
    </font>
    <font>
      <sz val="10"/>
      <name val="Calibri"/>
      <family val="2"/>
      <charset val="186"/>
    </font>
    <font>
      <i/>
      <sz val="10"/>
      <name val="Times New Roman"/>
      <family val="1"/>
      <charset val="186"/>
    </font>
    <font>
      <b/>
      <sz val="10"/>
      <color rgb="FF000000"/>
      <name val="Times New Roman"/>
      <family val="1"/>
      <charset val="186"/>
    </font>
    <font>
      <sz val="11"/>
      <color rgb="FF000000"/>
      <name val="Times New Roman"/>
      <family val="1"/>
      <charset val="186"/>
    </font>
    <font>
      <strike/>
      <sz val="10"/>
      <color rgb="FFFF0000"/>
      <name val="Times New Roman"/>
      <family val="1"/>
      <charset val="186"/>
    </font>
    <font>
      <b/>
      <u/>
      <sz val="11"/>
      <name val="Times New Roman"/>
      <family val="1"/>
      <charset val="186"/>
    </font>
    <font>
      <sz val="9"/>
      <name val="Arial"/>
      <family val="2"/>
      <charset val="186"/>
    </font>
    <font>
      <b/>
      <sz val="9"/>
      <name val="Arial"/>
      <family val="2"/>
      <charset val="186"/>
    </font>
    <font>
      <u/>
      <sz val="10"/>
      <color theme="10"/>
      <name val="Arial"/>
      <family val="2"/>
      <charset val="186"/>
    </font>
    <font>
      <sz val="11"/>
      <name val="Calibri"/>
      <family val="2"/>
      <charset val="186"/>
    </font>
  </fonts>
  <fills count="27">
    <fill>
      <patternFill patternType="none"/>
    </fill>
    <fill>
      <patternFill patternType="gray125"/>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FFCCFF"/>
        <bgColor indexed="64"/>
      </patternFill>
    </fill>
    <fill>
      <patternFill patternType="solid">
        <fgColor rgb="FF9999FF"/>
        <bgColor indexed="64"/>
      </patternFill>
    </fill>
    <fill>
      <patternFill patternType="solid">
        <fgColor rgb="FFCCFFCC"/>
        <bgColor indexed="64"/>
      </patternFill>
    </fill>
    <fill>
      <patternFill patternType="solid">
        <fgColor theme="0" tint="-0.249977111117893"/>
        <bgColor indexed="64"/>
      </patternFill>
    </fill>
    <fill>
      <patternFill patternType="solid">
        <fgColor rgb="FF99CCFF"/>
        <bgColor indexed="64"/>
      </patternFill>
    </fill>
    <fill>
      <patternFill patternType="solid">
        <fgColor theme="4" tint="0.59999389629810485"/>
        <bgColor indexed="64"/>
      </patternFill>
    </fill>
    <fill>
      <patternFill patternType="solid">
        <fgColor theme="2"/>
        <bgColor indexed="64"/>
      </patternFill>
    </fill>
    <fill>
      <patternFill patternType="solid">
        <fgColor rgb="FFC6EFCE"/>
      </patternFill>
    </fill>
    <fill>
      <patternFill patternType="solid">
        <fgColor theme="4"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B3EBFF"/>
        <bgColor indexed="64"/>
      </patternFill>
    </fill>
    <fill>
      <patternFill patternType="solid">
        <fgColor rgb="FFFFFFFF"/>
        <bgColor indexed="64"/>
      </patternFill>
    </fill>
    <fill>
      <patternFill patternType="solid">
        <fgColor rgb="FFFFFFFF"/>
        <bgColor rgb="FFFFFFFF"/>
      </patternFill>
    </fill>
    <fill>
      <patternFill patternType="solid">
        <fgColor rgb="FFC0C0C0"/>
        <bgColor indexed="64"/>
      </patternFill>
    </fill>
  </fills>
  <borders count="102">
    <border>
      <left/>
      <right/>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ck">
        <color indexed="64"/>
      </left>
      <right/>
      <top style="medium">
        <color indexed="64"/>
      </top>
      <bottom style="thin">
        <color indexed="64"/>
      </bottom>
      <diagonal/>
    </border>
    <border>
      <left style="thick">
        <color indexed="64"/>
      </left>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ck">
        <color indexed="64"/>
      </left>
      <right style="thin">
        <color indexed="64"/>
      </right>
      <top style="medium">
        <color indexed="64"/>
      </top>
      <bottom/>
      <diagonal/>
    </border>
    <border>
      <left style="thick">
        <color indexed="64"/>
      </left>
      <right style="thick">
        <color indexed="64"/>
      </right>
      <top style="medium">
        <color indexed="64"/>
      </top>
      <bottom/>
      <diagonal/>
    </border>
    <border>
      <left style="thick">
        <color indexed="64"/>
      </left>
      <right style="thin">
        <color indexed="64"/>
      </right>
      <top style="medium">
        <color indexed="64"/>
      </top>
      <bottom style="thin">
        <color indexed="64"/>
      </bottom>
      <diagonal/>
    </border>
    <border>
      <left style="thick">
        <color indexed="64"/>
      </left>
      <right/>
      <top/>
      <bottom/>
      <diagonal/>
    </border>
    <border>
      <left style="thick">
        <color indexed="64"/>
      </left>
      <right style="thin">
        <color indexed="64"/>
      </right>
      <top/>
      <bottom/>
      <diagonal/>
    </border>
    <border>
      <left style="thin">
        <color indexed="64"/>
      </left>
      <right style="thin">
        <color indexed="64"/>
      </right>
      <top/>
      <bottom/>
      <diagonal/>
    </border>
    <border>
      <left style="thick">
        <color indexed="64"/>
      </left>
      <right style="thick">
        <color indexed="64"/>
      </right>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medium">
        <color indexed="64"/>
      </left>
      <right style="medium">
        <color rgb="FF808080"/>
      </right>
      <top style="medium">
        <color indexed="64"/>
      </top>
      <bottom style="thin">
        <color indexed="64"/>
      </bottom>
      <diagonal/>
    </border>
    <border>
      <left style="thin">
        <color rgb="FF000000"/>
      </left>
      <right/>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style="thin">
        <color rgb="FF000000"/>
      </bottom>
      <diagonal/>
    </border>
  </borders>
  <cellStyleXfs count="31">
    <xf numFmtId="0" fontId="0" fillId="0" borderId="0"/>
    <xf numFmtId="0" fontId="25" fillId="0" borderId="0"/>
    <xf numFmtId="0" fontId="16" fillId="0" borderId="0"/>
    <xf numFmtId="0" fontId="15" fillId="0" borderId="0"/>
    <xf numFmtId="0" fontId="24" fillId="0" borderId="0"/>
    <xf numFmtId="0" fontId="25" fillId="0" borderId="0"/>
    <xf numFmtId="0" fontId="11" fillId="0" borderId="0"/>
    <xf numFmtId="0" fontId="3" fillId="0" borderId="0"/>
    <xf numFmtId="0" fontId="15" fillId="0" borderId="0"/>
    <xf numFmtId="0" fontId="15" fillId="0" borderId="0"/>
    <xf numFmtId="0" fontId="2" fillId="0" borderId="0"/>
    <xf numFmtId="0" fontId="15" fillId="0" borderId="0"/>
    <xf numFmtId="0" fontId="32" fillId="0" borderId="0"/>
    <xf numFmtId="0" fontId="15" fillId="0" borderId="0"/>
    <xf numFmtId="43" fontId="25" fillId="0" borderId="0" applyFont="0" applyFill="0" applyBorder="0" applyAlignment="0" applyProtection="0"/>
    <xf numFmtId="167" fontId="15" fillId="0" borderId="0" applyFont="0" applyFill="0" applyBorder="0" applyAlignment="0" applyProtection="0"/>
    <xf numFmtId="0" fontId="41" fillId="18" borderId="0" applyNumberFormat="0" applyBorder="0" applyAlignment="0" applyProtection="0"/>
    <xf numFmtId="0" fontId="25" fillId="0" borderId="0"/>
    <xf numFmtId="0" fontId="1" fillId="0" borderId="0"/>
    <xf numFmtId="0" fontId="25" fillId="0" borderId="0"/>
    <xf numFmtId="0" fontId="25" fillId="0" borderId="0"/>
    <xf numFmtId="0" fontId="1" fillId="0" borderId="0"/>
    <xf numFmtId="0" fontId="65" fillId="0" borderId="0"/>
    <xf numFmtId="0" fontId="1" fillId="0" borderId="0"/>
    <xf numFmtId="0" fontId="15" fillId="0" borderId="0"/>
    <xf numFmtId="0" fontId="15" fillId="0" borderId="0"/>
    <xf numFmtId="9" fontId="1" fillId="0" borderId="0" applyFont="0" applyFill="0" applyBorder="0" applyAlignment="0" applyProtection="0"/>
    <xf numFmtId="43" fontId="1" fillId="0" borderId="0" applyFont="0" applyFill="0" applyBorder="0" applyAlignment="0" applyProtection="0"/>
    <xf numFmtId="0" fontId="11" fillId="0" borderId="0"/>
    <xf numFmtId="0" fontId="1" fillId="0" borderId="0"/>
    <xf numFmtId="0" fontId="93" fillId="0" borderId="0" applyNumberFormat="0" applyFill="0" applyBorder="0" applyAlignment="0" applyProtection="0"/>
  </cellStyleXfs>
  <cellXfs count="8223">
    <xf numFmtId="0" fontId="0" fillId="0" borderId="0" xfId="0"/>
    <xf numFmtId="0" fontId="14" fillId="0" borderId="0" xfId="0" applyFont="1" applyBorder="1" applyAlignment="1">
      <alignment vertical="top"/>
    </xf>
    <xf numFmtId="0" fontId="12" fillId="0" borderId="0" xfId="0" applyFont="1" applyFill="1" applyAlignment="1">
      <alignment vertical="top"/>
    </xf>
    <xf numFmtId="0" fontId="11" fillId="0" borderId="0" xfId="0" applyFont="1" applyAlignment="1">
      <alignment vertical="top"/>
    </xf>
    <xf numFmtId="0" fontId="12" fillId="0" borderId="0" xfId="1" applyFont="1" applyAlignment="1">
      <alignment vertical="top"/>
    </xf>
    <xf numFmtId="0" fontId="11" fillId="0" borderId="0" xfId="1" applyFont="1" applyAlignment="1">
      <alignment vertical="top"/>
    </xf>
    <xf numFmtId="0" fontId="14" fillId="0" borderId="2" xfId="1" applyFont="1" applyBorder="1" applyAlignment="1">
      <alignment horizontal="center" vertical="center" textRotation="90" wrapText="1"/>
    </xf>
    <xf numFmtId="49" fontId="8" fillId="2" borderId="3" xfId="1" applyNumberFormat="1" applyFont="1" applyFill="1" applyBorder="1" applyAlignment="1">
      <alignment horizontal="center" vertical="top"/>
    </xf>
    <xf numFmtId="49" fontId="8" fillId="2" borderId="4" xfId="1" applyNumberFormat="1" applyFont="1" applyFill="1" applyBorder="1" applyAlignment="1">
      <alignment horizontal="center" vertical="top"/>
    </xf>
    <xf numFmtId="0" fontId="16" fillId="0" borderId="5" xfId="1" applyFont="1" applyBorder="1" applyAlignment="1">
      <alignment vertical="top" wrapText="1"/>
    </xf>
    <xf numFmtId="49" fontId="8" fillId="3" borderId="6" xfId="1" applyNumberFormat="1" applyFont="1" applyFill="1" applyBorder="1" applyAlignment="1">
      <alignment horizontal="center" vertical="top"/>
    </xf>
    <xf numFmtId="49" fontId="8" fillId="3" borderId="7" xfId="1" applyNumberFormat="1" applyFont="1" applyFill="1" applyBorder="1" applyAlignment="1">
      <alignment horizontal="center" vertical="top"/>
    </xf>
    <xf numFmtId="49" fontId="9" fillId="0" borderId="8" xfId="1" applyNumberFormat="1" applyFont="1" applyBorder="1" applyAlignment="1">
      <alignment horizontal="center" vertical="top"/>
    </xf>
    <xf numFmtId="0" fontId="16" fillId="0" borderId="9" xfId="1" applyFont="1" applyBorder="1" applyAlignment="1">
      <alignment horizontal="center" vertical="top"/>
    </xf>
    <xf numFmtId="49" fontId="9" fillId="0" borderId="10" xfId="1" applyNumberFormat="1" applyFont="1" applyBorder="1" applyAlignment="1">
      <alignment horizontal="center" vertical="top"/>
    </xf>
    <xf numFmtId="0" fontId="16" fillId="0" borderId="11" xfId="1" applyFont="1" applyBorder="1" applyAlignment="1">
      <alignment horizontal="center" vertical="top" wrapText="1"/>
    </xf>
    <xf numFmtId="164" fontId="8" fillId="4" borderId="4" xfId="1" applyNumberFormat="1" applyFont="1" applyFill="1" applyBorder="1" applyAlignment="1">
      <alignment horizontal="center" vertical="top"/>
    </xf>
    <xf numFmtId="164" fontId="5" fillId="0" borderId="6" xfId="1" applyNumberFormat="1" applyFont="1" applyFill="1" applyBorder="1" applyAlignment="1">
      <alignment horizontal="center" vertical="top"/>
    </xf>
    <xf numFmtId="164" fontId="8" fillId="4" borderId="12" xfId="1" applyNumberFormat="1" applyFont="1" applyFill="1" applyBorder="1" applyAlignment="1">
      <alignment horizontal="center" vertical="top"/>
    </xf>
    <xf numFmtId="0" fontId="8" fillId="4" borderId="13" xfId="1" applyFont="1" applyFill="1" applyBorder="1" applyAlignment="1">
      <alignment horizontal="right" vertical="top" wrapText="1"/>
    </xf>
    <xf numFmtId="0" fontId="14" fillId="0" borderId="2" xfId="1" applyFont="1" applyFill="1" applyBorder="1" applyAlignment="1">
      <alignment horizontal="center" vertical="center" textRotation="90" wrapText="1"/>
    </xf>
    <xf numFmtId="164" fontId="5" fillId="0" borderId="14" xfId="1" applyNumberFormat="1" applyFont="1" applyFill="1" applyBorder="1" applyAlignment="1">
      <alignment horizontal="center" vertical="top"/>
    </xf>
    <xf numFmtId="164" fontId="5" fillId="0" borderId="15" xfId="1" applyNumberFormat="1" applyFont="1" applyFill="1" applyBorder="1" applyAlignment="1">
      <alignment horizontal="center" vertical="top"/>
    </xf>
    <xf numFmtId="164" fontId="9" fillId="0" borderId="16" xfId="1" applyNumberFormat="1" applyFont="1" applyFill="1" applyBorder="1" applyAlignment="1">
      <alignment horizontal="center" vertical="top"/>
    </xf>
    <xf numFmtId="49" fontId="8" fillId="3" borderId="17" xfId="1" applyNumberFormat="1" applyFont="1" applyFill="1" applyBorder="1" applyAlignment="1">
      <alignment horizontal="center" vertical="top"/>
    </xf>
    <xf numFmtId="49" fontId="8" fillId="3" borderId="7" xfId="1" applyNumberFormat="1" applyFont="1" applyFill="1" applyBorder="1" applyAlignment="1">
      <alignment vertical="top"/>
    </xf>
    <xf numFmtId="0" fontId="19" fillId="0" borderId="11" xfId="1" applyFont="1" applyBorder="1" applyAlignment="1">
      <alignment horizontal="center" vertical="top"/>
    </xf>
    <xf numFmtId="164" fontId="8" fillId="4" borderId="18" xfId="1" applyNumberFormat="1" applyFont="1" applyFill="1" applyBorder="1" applyAlignment="1">
      <alignment horizontal="center" vertical="top"/>
    </xf>
    <xf numFmtId="164" fontId="8" fillId="4" borderId="19" xfId="1" applyNumberFormat="1" applyFont="1" applyFill="1" applyBorder="1" applyAlignment="1">
      <alignment horizontal="center" vertical="top"/>
    </xf>
    <xf numFmtId="164" fontId="8" fillId="4" borderId="7" xfId="1" applyNumberFormat="1" applyFont="1" applyFill="1" applyBorder="1" applyAlignment="1">
      <alignment horizontal="center" vertical="top"/>
    </xf>
    <xf numFmtId="0" fontId="8" fillId="4" borderId="11" xfId="1" applyFont="1" applyFill="1" applyBorder="1" applyAlignment="1">
      <alignment horizontal="right" vertical="top" wrapText="1"/>
    </xf>
    <xf numFmtId="164" fontId="8" fillId="4" borderId="20" xfId="1" applyNumberFormat="1" applyFont="1" applyFill="1" applyBorder="1" applyAlignment="1">
      <alignment horizontal="center" vertical="top"/>
    </xf>
    <xf numFmtId="164" fontId="8" fillId="4" borderId="21" xfId="1" applyNumberFormat="1" applyFont="1" applyFill="1" applyBorder="1" applyAlignment="1">
      <alignment horizontal="center" vertical="top"/>
    </xf>
    <xf numFmtId="0" fontId="9" fillId="0" borderId="22" xfId="1" applyFont="1" applyFill="1" applyBorder="1" applyAlignment="1">
      <alignment horizontal="center" vertical="top" wrapText="1"/>
    </xf>
    <xf numFmtId="164" fontId="9" fillId="0" borderId="23" xfId="1" applyNumberFormat="1" applyFont="1" applyFill="1" applyBorder="1" applyAlignment="1">
      <alignment horizontal="center" vertical="top"/>
    </xf>
    <xf numFmtId="164" fontId="9" fillId="0" borderId="24" xfId="1" applyNumberFormat="1" applyFont="1" applyFill="1" applyBorder="1" applyAlignment="1">
      <alignment horizontal="center" vertical="top"/>
    </xf>
    <xf numFmtId="164" fontId="9" fillId="0" borderId="25" xfId="1" applyNumberFormat="1" applyFont="1" applyFill="1" applyBorder="1" applyAlignment="1">
      <alignment horizontal="center" vertical="top"/>
    </xf>
    <xf numFmtId="0" fontId="8" fillId="4" borderId="26" xfId="1" applyFont="1" applyFill="1" applyBorder="1" applyAlignment="1">
      <alignment horizontal="right" vertical="top" wrapText="1"/>
    </xf>
    <xf numFmtId="164" fontId="9" fillId="4" borderId="27" xfId="1" applyNumberFormat="1" applyFont="1" applyFill="1" applyBorder="1" applyAlignment="1">
      <alignment horizontal="center" vertical="top"/>
    </xf>
    <xf numFmtId="49" fontId="13" fillId="0" borderId="28" xfId="1" applyNumberFormat="1" applyFont="1" applyBorder="1" applyAlignment="1">
      <alignment horizontal="center" vertical="top"/>
    </xf>
    <xf numFmtId="0" fontId="9" fillId="0" borderId="22" xfId="1" applyFont="1" applyBorder="1" applyAlignment="1">
      <alignment horizontal="center" vertical="top"/>
    </xf>
    <xf numFmtId="164" fontId="5" fillId="0" borderId="29" xfId="1" applyNumberFormat="1" applyFont="1" applyFill="1" applyBorder="1" applyAlignment="1">
      <alignment horizontal="center" vertical="top"/>
    </xf>
    <xf numFmtId="164" fontId="9" fillId="0" borderId="25" xfId="1" applyNumberFormat="1" applyFont="1" applyBorder="1" applyAlignment="1">
      <alignment horizontal="center" vertical="top"/>
    </xf>
    <xf numFmtId="49" fontId="13" fillId="0" borderId="30" xfId="1" applyNumberFormat="1" applyFont="1" applyBorder="1" applyAlignment="1">
      <alignment horizontal="center" vertical="top"/>
    </xf>
    <xf numFmtId="49" fontId="18" fillId="0" borderId="31" xfId="1" applyNumberFormat="1" applyFont="1" applyBorder="1" applyAlignment="1">
      <alignment horizontal="center" vertical="top"/>
    </xf>
    <xf numFmtId="164" fontId="9" fillId="0" borderId="18" xfId="1" applyNumberFormat="1" applyFont="1" applyFill="1" applyBorder="1" applyAlignment="1">
      <alignment horizontal="center" vertical="top"/>
    </xf>
    <xf numFmtId="164" fontId="9" fillId="0" borderId="27" xfId="1" applyNumberFormat="1" applyFont="1" applyFill="1" applyBorder="1" applyAlignment="1">
      <alignment horizontal="center" vertical="top"/>
    </xf>
    <xf numFmtId="0" fontId="16" fillId="0" borderId="4" xfId="1" applyFont="1" applyBorder="1" applyAlignment="1">
      <alignment vertical="top" wrapText="1"/>
    </xf>
    <xf numFmtId="49" fontId="18" fillId="0" borderId="10" xfId="1" applyNumberFormat="1" applyFont="1" applyBorder="1" applyAlignment="1">
      <alignment horizontal="center" vertical="top"/>
    </xf>
    <xf numFmtId="164" fontId="5" fillId="0" borderId="32" xfId="1" applyNumberFormat="1" applyFont="1" applyFill="1" applyBorder="1" applyAlignment="1">
      <alignment horizontal="center" vertical="top"/>
    </xf>
    <xf numFmtId="164" fontId="5" fillId="0" borderId="19" xfId="1" applyNumberFormat="1" applyFont="1" applyFill="1" applyBorder="1" applyAlignment="1">
      <alignment horizontal="center" vertical="top"/>
    </xf>
    <xf numFmtId="164" fontId="9" fillId="0" borderId="33" xfId="1" applyNumberFormat="1" applyFont="1" applyFill="1" applyBorder="1" applyAlignment="1">
      <alignment horizontal="center" vertical="top"/>
    </xf>
    <xf numFmtId="164" fontId="9" fillId="0" borderId="34" xfId="1" applyNumberFormat="1" applyFont="1" applyFill="1" applyBorder="1" applyAlignment="1">
      <alignment horizontal="center" vertical="top"/>
    </xf>
    <xf numFmtId="164" fontId="9" fillId="5" borderId="15" xfId="1" applyNumberFormat="1" applyFont="1" applyFill="1" applyBorder="1" applyAlignment="1">
      <alignment horizontal="center" vertical="top"/>
    </xf>
    <xf numFmtId="164" fontId="9" fillId="5" borderId="24" xfId="1" applyNumberFormat="1" applyFont="1" applyFill="1" applyBorder="1" applyAlignment="1">
      <alignment horizontal="center" vertical="top"/>
    </xf>
    <xf numFmtId="164" fontId="9" fillId="5" borderId="18" xfId="1" applyNumberFormat="1" applyFont="1" applyFill="1" applyBorder="1" applyAlignment="1">
      <alignment horizontal="center" vertical="top"/>
    </xf>
    <xf numFmtId="164" fontId="11" fillId="5" borderId="24" xfId="1" applyNumberFormat="1" applyFont="1" applyFill="1" applyBorder="1" applyAlignment="1">
      <alignment horizontal="center" vertical="top"/>
    </xf>
    <xf numFmtId="164" fontId="11" fillId="5" borderId="29" xfId="1" applyNumberFormat="1" applyFont="1" applyFill="1" applyBorder="1" applyAlignment="1">
      <alignment horizontal="center" vertical="top"/>
    </xf>
    <xf numFmtId="49" fontId="9" fillId="0" borderId="0" xfId="1" applyNumberFormat="1" applyFont="1" applyBorder="1" applyAlignment="1">
      <alignment horizontal="center" vertical="top"/>
    </xf>
    <xf numFmtId="49" fontId="9" fillId="0" borderId="1" xfId="1" applyNumberFormat="1" applyFont="1" applyBorder="1" applyAlignment="1">
      <alignment horizontal="center" vertical="top"/>
    </xf>
    <xf numFmtId="164" fontId="8" fillId="4" borderId="13" xfId="1" applyNumberFormat="1" applyFont="1" applyFill="1" applyBorder="1" applyAlignment="1">
      <alignment horizontal="center" vertical="top"/>
    </xf>
    <xf numFmtId="164" fontId="11" fillId="0" borderId="23" xfId="1" applyNumberFormat="1" applyFont="1" applyFill="1" applyBorder="1" applyAlignment="1">
      <alignment horizontal="center" vertical="top"/>
    </xf>
    <xf numFmtId="164" fontId="11" fillId="0" borderId="32" xfId="1" applyNumberFormat="1" applyFont="1" applyFill="1" applyBorder="1" applyAlignment="1">
      <alignment horizontal="center" vertical="top"/>
    </xf>
    <xf numFmtId="0" fontId="17" fillId="4" borderId="26" xfId="0" applyFont="1" applyFill="1" applyBorder="1" applyAlignment="1">
      <alignment horizontal="center" vertical="top"/>
    </xf>
    <xf numFmtId="164" fontId="5" fillId="0" borderId="6" xfId="0" applyNumberFormat="1" applyFont="1" applyFill="1" applyBorder="1" applyAlignment="1">
      <alignment horizontal="center" vertical="top" wrapText="1"/>
    </xf>
    <xf numFmtId="164" fontId="5" fillId="0" borderId="34" xfId="0" applyNumberFormat="1" applyFont="1" applyFill="1" applyBorder="1" applyAlignment="1">
      <alignment horizontal="center" vertical="top" wrapText="1"/>
    </xf>
    <xf numFmtId="164" fontId="5" fillId="0" borderId="3" xfId="0" applyNumberFormat="1" applyFont="1" applyFill="1" applyBorder="1" applyAlignment="1">
      <alignment horizontal="center" vertical="top" wrapText="1"/>
    </xf>
    <xf numFmtId="0" fontId="9" fillId="0" borderId="10" xfId="1" applyFont="1" applyBorder="1" applyAlignment="1">
      <alignment horizontal="center" vertical="top"/>
    </xf>
    <xf numFmtId="0" fontId="5" fillId="0" borderId="10" xfId="0" applyFont="1" applyBorder="1" applyAlignment="1">
      <alignment horizontal="center" vertical="top" wrapText="1"/>
    </xf>
    <xf numFmtId="49" fontId="13" fillId="3" borderId="12" xfId="0" applyNumberFormat="1" applyFont="1" applyFill="1" applyBorder="1" applyAlignment="1">
      <alignment horizontal="center" vertical="top"/>
    </xf>
    <xf numFmtId="49" fontId="13" fillId="2" borderId="35" xfId="0" applyNumberFormat="1" applyFont="1" applyFill="1" applyBorder="1" applyAlignment="1">
      <alignment horizontal="center" vertical="top"/>
    </xf>
    <xf numFmtId="164" fontId="13" fillId="2" borderId="35" xfId="0" applyNumberFormat="1" applyFont="1" applyFill="1" applyBorder="1" applyAlignment="1">
      <alignment horizontal="center" vertical="top"/>
    </xf>
    <xf numFmtId="164" fontId="13" fillId="2" borderId="36" xfId="0" applyNumberFormat="1" applyFont="1" applyFill="1" applyBorder="1" applyAlignment="1">
      <alignment horizontal="center" vertical="top"/>
    </xf>
    <xf numFmtId="164" fontId="13" fillId="2" borderId="12" xfId="0" applyNumberFormat="1" applyFont="1" applyFill="1" applyBorder="1" applyAlignment="1">
      <alignment horizontal="center" vertical="top"/>
    </xf>
    <xf numFmtId="164" fontId="13" fillId="2" borderId="7" xfId="0" applyNumberFormat="1" applyFont="1" applyFill="1" applyBorder="1" applyAlignment="1">
      <alignment horizontal="center" vertical="top"/>
    </xf>
    <xf numFmtId="164" fontId="13" fillId="2" borderId="20" xfId="0" applyNumberFormat="1" applyFont="1" applyFill="1" applyBorder="1" applyAlignment="1">
      <alignment horizontal="center" vertical="top"/>
    </xf>
    <xf numFmtId="49" fontId="13" fillId="6" borderId="12" xfId="0" applyNumberFormat="1" applyFont="1" applyFill="1" applyBorder="1" applyAlignment="1">
      <alignment horizontal="center" vertical="top"/>
    </xf>
    <xf numFmtId="0" fontId="5" fillId="0" borderId="38" xfId="0" applyFont="1" applyBorder="1" applyAlignment="1">
      <alignment horizontal="center" vertical="top"/>
    </xf>
    <xf numFmtId="0" fontId="17" fillId="4" borderId="39" xfId="0" applyFont="1" applyFill="1" applyBorder="1" applyAlignment="1">
      <alignment horizontal="center" vertical="top"/>
    </xf>
    <xf numFmtId="164" fontId="4" fillId="4" borderId="40" xfId="0" applyNumberFormat="1" applyFont="1" applyFill="1" applyBorder="1" applyAlignment="1">
      <alignment horizontal="center" vertical="top"/>
    </xf>
    <xf numFmtId="164" fontId="4" fillId="4" borderId="18" xfId="0" applyNumberFormat="1" applyFont="1" applyFill="1" applyBorder="1" applyAlignment="1">
      <alignment horizontal="center" vertical="top"/>
    </xf>
    <xf numFmtId="164" fontId="5" fillId="0" borderId="33" xfId="0" applyNumberFormat="1" applyFont="1" applyFill="1" applyBorder="1" applyAlignment="1">
      <alignment horizontal="center" vertical="top" wrapText="1"/>
    </xf>
    <xf numFmtId="164" fontId="5" fillId="0" borderId="41" xfId="0" applyNumberFormat="1" applyFont="1" applyFill="1" applyBorder="1" applyAlignment="1">
      <alignment horizontal="center" vertical="top" wrapText="1"/>
    </xf>
    <xf numFmtId="0" fontId="5" fillId="0" borderId="42" xfId="0" applyFont="1" applyBorder="1" applyAlignment="1">
      <alignment horizontal="center" vertical="top" wrapText="1"/>
    </xf>
    <xf numFmtId="164" fontId="5" fillId="0" borderId="43" xfId="0" applyNumberFormat="1" applyFont="1" applyBorder="1" applyAlignment="1">
      <alignment horizontal="center" vertical="center"/>
    </xf>
    <xf numFmtId="164" fontId="5" fillId="0" borderId="15" xfId="0" applyNumberFormat="1" applyFont="1" applyBorder="1" applyAlignment="1">
      <alignment horizontal="center" vertical="center"/>
    </xf>
    <xf numFmtId="164" fontId="4" fillId="4" borderId="40" xfId="0" applyNumberFormat="1" applyFont="1" applyFill="1" applyBorder="1" applyAlignment="1">
      <alignment horizontal="center" vertical="center"/>
    </xf>
    <xf numFmtId="164" fontId="4" fillId="4" borderId="18" xfId="0" applyNumberFormat="1" applyFont="1" applyFill="1" applyBorder="1" applyAlignment="1">
      <alignment horizontal="center" vertical="center"/>
    </xf>
    <xf numFmtId="0" fontId="5" fillId="0" borderId="44" xfId="0" applyFont="1" applyBorder="1" applyAlignment="1">
      <alignment horizontal="center" vertical="top"/>
    </xf>
    <xf numFmtId="164" fontId="5" fillId="0" borderId="45" xfId="0" applyNumberFormat="1" applyFont="1" applyBorder="1" applyAlignment="1">
      <alignment horizontal="center" vertical="center"/>
    </xf>
    <xf numFmtId="164" fontId="5" fillId="0" borderId="46" xfId="0" applyNumberFormat="1" applyFont="1" applyBorder="1" applyAlignment="1">
      <alignment horizontal="center" vertical="center"/>
    </xf>
    <xf numFmtId="0" fontId="5" fillId="0" borderId="0" xfId="0" applyFont="1" applyFill="1" applyAlignment="1">
      <alignment vertical="top"/>
    </xf>
    <xf numFmtId="0" fontId="4" fillId="0" borderId="42" xfId="0" applyFont="1" applyBorder="1" applyAlignment="1">
      <alignment horizontal="center" vertical="top" wrapText="1"/>
    </xf>
    <xf numFmtId="0" fontId="17" fillId="5" borderId="44" xfId="0" applyFont="1" applyFill="1" applyBorder="1" applyAlignment="1">
      <alignment horizontal="center" vertical="top"/>
    </xf>
    <xf numFmtId="164" fontId="4" fillId="5" borderId="46" xfId="0" applyNumberFormat="1" applyFont="1" applyFill="1" applyBorder="1" applyAlignment="1">
      <alignment horizontal="center" vertical="top"/>
    </xf>
    <xf numFmtId="164" fontId="9" fillId="5" borderId="45" xfId="0" applyNumberFormat="1" applyFont="1" applyFill="1" applyBorder="1" applyAlignment="1">
      <alignment horizontal="center" vertical="top"/>
    </xf>
    <xf numFmtId="0" fontId="5" fillId="0" borderId="47" xfId="0" applyFont="1" applyBorder="1" applyAlignment="1">
      <alignment horizontal="center" vertical="top" wrapText="1"/>
    </xf>
    <xf numFmtId="164" fontId="5" fillId="0" borderId="45" xfId="0" applyNumberFormat="1" applyFont="1" applyFill="1" applyBorder="1" applyAlignment="1">
      <alignment horizontal="center" vertical="top" wrapText="1"/>
    </xf>
    <xf numFmtId="164" fontId="5" fillId="0" borderId="46" xfId="0" applyNumberFormat="1" applyFont="1" applyFill="1" applyBorder="1" applyAlignment="1">
      <alignment horizontal="center" vertical="top" wrapText="1"/>
    </xf>
    <xf numFmtId="164" fontId="4" fillId="0" borderId="46" xfId="0" applyNumberFormat="1" applyFont="1" applyFill="1" applyBorder="1" applyAlignment="1">
      <alignment horizontal="center" vertical="top" wrapText="1"/>
    </xf>
    <xf numFmtId="0" fontId="17" fillId="4" borderId="10" xfId="0" applyFont="1" applyFill="1" applyBorder="1" applyAlignment="1">
      <alignment horizontal="center" vertical="top"/>
    </xf>
    <xf numFmtId="164" fontId="4" fillId="4" borderId="48" xfId="0" applyNumberFormat="1" applyFont="1" applyFill="1" applyBorder="1" applyAlignment="1">
      <alignment horizontal="center" vertical="top"/>
    </xf>
    <xf numFmtId="164" fontId="4" fillId="4" borderId="2" xfId="0" applyNumberFormat="1" applyFont="1" applyFill="1" applyBorder="1" applyAlignment="1">
      <alignment horizontal="center" vertical="top"/>
    </xf>
    <xf numFmtId="164" fontId="9" fillId="5" borderId="46" xfId="0" applyNumberFormat="1" applyFont="1" applyFill="1" applyBorder="1" applyAlignment="1">
      <alignment horizontal="center" vertical="top"/>
    </xf>
    <xf numFmtId="164" fontId="9" fillId="0" borderId="33" xfId="0" applyNumberFormat="1" applyFont="1" applyFill="1" applyBorder="1" applyAlignment="1">
      <alignment horizontal="center" vertical="top" wrapText="1"/>
    </xf>
    <xf numFmtId="0" fontId="17" fillId="4" borderId="11" xfId="0" applyFont="1" applyFill="1" applyBorder="1" applyAlignment="1">
      <alignment horizontal="center" vertical="top"/>
    </xf>
    <xf numFmtId="0" fontId="17" fillId="5" borderId="49" xfId="0" applyFont="1" applyFill="1" applyBorder="1" applyAlignment="1">
      <alignment vertical="top"/>
    </xf>
    <xf numFmtId="0" fontId="17" fillId="5" borderId="24" xfId="0" applyFont="1" applyFill="1" applyBorder="1" applyAlignment="1">
      <alignment vertical="top"/>
    </xf>
    <xf numFmtId="164" fontId="4" fillId="4" borderId="19" xfId="0" applyNumberFormat="1" applyFont="1" applyFill="1" applyBorder="1" applyAlignment="1">
      <alignment horizontal="center" vertical="top"/>
    </xf>
    <xf numFmtId="164" fontId="4" fillId="4" borderId="50" xfId="0" applyNumberFormat="1" applyFont="1" applyFill="1" applyBorder="1" applyAlignment="1">
      <alignment horizontal="center" vertical="top"/>
    </xf>
    <xf numFmtId="164" fontId="4" fillId="4" borderId="27" xfId="0" applyNumberFormat="1" applyFont="1" applyFill="1" applyBorder="1" applyAlignment="1">
      <alignment horizontal="center" vertical="top"/>
    </xf>
    <xf numFmtId="0" fontId="17" fillId="5" borderId="51" xfId="0" applyFont="1" applyFill="1" applyBorder="1" applyAlignment="1">
      <alignment vertical="top"/>
    </xf>
    <xf numFmtId="0" fontId="17" fillId="4" borderId="52" xfId="0" applyFont="1" applyFill="1" applyBorder="1" applyAlignment="1">
      <alignment vertical="top"/>
    </xf>
    <xf numFmtId="0" fontId="17" fillId="5" borderId="15" xfId="0" applyFont="1" applyFill="1" applyBorder="1" applyAlignment="1">
      <alignment vertical="top"/>
    </xf>
    <xf numFmtId="0" fontId="17" fillId="5" borderId="16" xfId="0" applyFont="1" applyFill="1" applyBorder="1" applyAlignment="1">
      <alignment vertical="top"/>
    </xf>
    <xf numFmtId="164" fontId="5" fillId="0" borderId="53" xfId="1" applyNumberFormat="1" applyFont="1" applyFill="1" applyBorder="1" applyAlignment="1">
      <alignment horizontal="center" vertical="top"/>
    </xf>
    <xf numFmtId="164" fontId="5" fillId="0" borderId="54" xfId="1" applyNumberFormat="1" applyFont="1" applyFill="1" applyBorder="1" applyAlignment="1">
      <alignment horizontal="center" vertical="top"/>
    </xf>
    <xf numFmtId="164" fontId="9" fillId="0" borderId="50" xfId="1" applyNumberFormat="1" applyFont="1" applyFill="1" applyBorder="1" applyAlignment="1">
      <alignment horizontal="center" vertical="top"/>
    </xf>
    <xf numFmtId="164" fontId="9" fillId="0" borderId="3" xfId="1" applyNumberFormat="1" applyFont="1" applyFill="1" applyBorder="1" applyAlignment="1">
      <alignment horizontal="center" vertical="top"/>
    </xf>
    <xf numFmtId="164" fontId="8" fillId="4" borderId="55" xfId="1" applyNumberFormat="1" applyFont="1" applyFill="1" applyBorder="1" applyAlignment="1">
      <alignment horizontal="center" vertical="top"/>
    </xf>
    <xf numFmtId="164" fontId="9" fillId="0" borderId="56" xfId="1" applyNumberFormat="1" applyFont="1" applyFill="1" applyBorder="1" applyAlignment="1">
      <alignment horizontal="center" vertical="top"/>
    </xf>
    <xf numFmtId="164" fontId="9" fillId="4" borderId="50" xfId="1" applyNumberFormat="1" applyFont="1" applyFill="1" applyBorder="1" applyAlignment="1">
      <alignment horizontal="center" vertical="top"/>
    </xf>
    <xf numFmtId="164" fontId="5" fillId="0" borderId="53" xfId="0" applyNumberFormat="1" applyFont="1" applyBorder="1" applyAlignment="1">
      <alignment horizontal="center" vertical="center"/>
    </xf>
    <xf numFmtId="164" fontId="4" fillId="4" borderId="50" xfId="0" applyNumberFormat="1" applyFont="1" applyFill="1" applyBorder="1" applyAlignment="1">
      <alignment horizontal="center" vertical="center"/>
    </xf>
    <xf numFmtId="164" fontId="9" fillId="5" borderId="5" xfId="0" applyNumberFormat="1" applyFont="1" applyFill="1" applyBorder="1" applyAlignment="1">
      <alignment horizontal="center" vertical="top"/>
    </xf>
    <xf numFmtId="164" fontId="4" fillId="4" borderId="57" xfId="0" applyNumberFormat="1" applyFont="1" applyFill="1" applyBorder="1" applyAlignment="1">
      <alignment horizontal="center" vertical="top"/>
    </xf>
    <xf numFmtId="164" fontId="5" fillId="0" borderId="5" xfId="0" applyNumberFormat="1" applyFont="1" applyFill="1" applyBorder="1" applyAlignment="1">
      <alignment horizontal="center" vertical="top" wrapText="1"/>
    </xf>
    <xf numFmtId="164" fontId="5" fillId="0" borderId="5" xfId="0" applyNumberFormat="1" applyFont="1" applyBorder="1" applyAlignment="1">
      <alignment horizontal="center" vertical="center"/>
    </xf>
    <xf numFmtId="166" fontId="5" fillId="0" borderId="14" xfId="0" applyNumberFormat="1" applyFont="1" applyBorder="1" applyAlignment="1">
      <alignment horizontal="center" vertical="center"/>
    </xf>
    <xf numFmtId="164" fontId="5" fillId="0" borderId="16" xfId="0" applyNumberFormat="1" applyFont="1" applyBorder="1" applyAlignment="1">
      <alignment horizontal="center" vertical="center"/>
    </xf>
    <xf numFmtId="164" fontId="4" fillId="4" borderId="19" xfId="0" applyNumberFormat="1" applyFont="1" applyFill="1" applyBorder="1" applyAlignment="1">
      <alignment horizontal="center" vertical="center"/>
    </xf>
    <xf numFmtId="164" fontId="4" fillId="4" borderId="27" xfId="0" applyNumberFormat="1" applyFont="1" applyFill="1" applyBorder="1" applyAlignment="1">
      <alignment horizontal="center" vertical="center"/>
    </xf>
    <xf numFmtId="164" fontId="5" fillId="0" borderId="14" xfId="0" applyNumberFormat="1" applyFont="1" applyBorder="1" applyAlignment="1">
      <alignment horizontal="center" vertical="center"/>
    </xf>
    <xf numFmtId="164" fontId="9" fillId="0" borderId="6" xfId="0" applyNumberFormat="1" applyFont="1" applyFill="1" applyBorder="1" applyAlignment="1">
      <alignment horizontal="center" vertical="top" wrapText="1"/>
    </xf>
    <xf numFmtId="164" fontId="4" fillId="5" borderId="58" xfId="0" applyNumberFormat="1" applyFont="1" applyFill="1" applyBorder="1" applyAlignment="1">
      <alignment horizontal="center" vertical="top"/>
    </xf>
    <xf numFmtId="164" fontId="4" fillId="4" borderId="59" xfId="0" applyNumberFormat="1" applyFont="1" applyFill="1" applyBorder="1" applyAlignment="1">
      <alignment horizontal="center" vertical="top"/>
    </xf>
    <xf numFmtId="164" fontId="4" fillId="0" borderId="17" xfId="0" applyNumberFormat="1" applyFont="1" applyFill="1" applyBorder="1" applyAlignment="1">
      <alignment horizontal="center" vertical="top" wrapText="1"/>
    </xf>
    <xf numFmtId="164" fontId="5" fillId="0" borderId="58" xfId="0" applyNumberFormat="1" applyFont="1" applyFill="1" applyBorder="1" applyAlignment="1">
      <alignment horizontal="center" vertical="top" wrapText="1"/>
    </xf>
    <xf numFmtId="164" fontId="5" fillId="0" borderId="17" xfId="0" applyNumberFormat="1" applyFont="1" applyBorder="1" applyAlignment="1">
      <alignment horizontal="center" vertical="center"/>
    </xf>
    <xf numFmtId="164" fontId="5" fillId="0" borderId="58" xfId="0" applyNumberFormat="1" applyFont="1" applyBorder="1" applyAlignment="1">
      <alignment horizontal="center" vertical="center"/>
    </xf>
    <xf numFmtId="0" fontId="13" fillId="5" borderId="60" xfId="0" applyFont="1" applyFill="1" applyBorder="1" applyAlignment="1">
      <alignment horizontal="left" vertical="top" wrapText="1"/>
    </xf>
    <xf numFmtId="0" fontId="19" fillId="5" borderId="60" xfId="0" applyFont="1" applyFill="1" applyBorder="1" applyAlignment="1">
      <alignment horizontal="left" vertical="top" wrapText="1"/>
    </xf>
    <xf numFmtId="49" fontId="13" fillId="6" borderId="35" xfId="0" applyNumberFormat="1" applyFont="1" applyFill="1" applyBorder="1" applyAlignment="1">
      <alignment horizontal="center" vertical="top"/>
    </xf>
    <xf numFmtId="164" fontId="13" fillId="6" borderId="7" xfId="0" applyNumberFormat="1" applyFont="1" applyFill="1" applyBorder="1" applyAlignment="1">
      <alignment horizontal="center" vertical="top"/>
    </xf>
    <xf numFmtId="164" fontId="13" fillId="6" borderId="20" xfId="0" applyNumberFormat="1" applyFont="1" applyFill="1" applyBorder="1" applyAlignment="1">
      <alignment horizontal="center" vertical="top"/>
    </xf>
    <xf numFmtId="164" fontId="9" fillId="5" borderId="17" xfId="0" applyNumberFormat="1" applyFont="1" applyFill="1" applyBorder="1" applyAlignment="1">
      <alignment horizontal="center" vertical="top"/>
    </xf>
    <xf numFmtId="0" fontId="11" fillId="6" borderId="60" xfId="0" applyFont="1" applyFill="1" applyBorder="1" applyAlignment="1">
      <alignment horizontal="left" vertical="top" wrapText="1"/>
    </xf>
    <xf numFmtId="0" fontId="15" fillId="6" borderId="60" xfId="0" applyFont="1" applyFill="1" applyBorder="1" applyAlignment="1">
      <alignment horizontal="left" vertical="top" wrapText="1"/>
    </xf>
    <xf numFmtId="0" fontId="9" fillId="0" borderId="42" xfId="0" applyFont="1" applyBorder="1" applyAlignment="1">
      <alignment horizontal="center" vertical="top" wrapText="1"/>
    </xf>
    <xf numFmtId="164" fontId="9" fillId="0" borderId="17" xfId="0" applyNumberFormat="1" applyFont="1" applyFill="1" applyBorder="1" applyAlignment="1">
      <alignment horizontal="center" vertical="top" wrapText="1"/>
    </xf>
    <xf numFmtId="164" fontId="9" fillId="0" borderId="46" xfId="0" applyNumberFormat="1" applyFont="1" applyFill="1" applyBorder="1" applyAlignment="1">
      <alignment horizontal="center" vertical="top" wrapText="1"/>
    </xf>
    <xf numFmtId="164" fontId="9" fillId="0" borderId="14" xfId="0" applyNumberFormat="1" applyFont="1" applyFill="1" applyBorder="1" applyAlignment="1">
      <alignment horizontal="center" vertical="top" wrapText="1"/>
    </xf>
    <xf numFmtId="164" fontId="9" fillId="0" borderId="15" xfId="0" applyNumberFormat="1" applyFont="1" applyFill="1" applyBorder="1" applyAlignment="1">
      <alignment horizontal="center" vertical="top" wrapText="1"/>
    </xf>
    <xf numFmtId="0" fontId="12" fillId="5" borderId="1" xfId="0" applyFont="1" applyFill="1" applyBorder="1" applyAlignment="1">
      <alignment horizontal="center" vertical="top"/>
    </xf>
    <xf numFmtId="165" fontId="13" fillId="0" borderId="55" xfId="0" applyNumberFormat="1" applyFont="1" applyFill="1" applyBorder="1" applyAlignment="1">
      <alignment horizontal="center" vertical="center" wrapText="1"/>
    </xf>
    <xf numFmtId="0" fontId="3" fillId="0" borderId="0" xfId="7"/>
    <xf numFmtId="164" fontId="11" fillId="0" borderId="0" xfId="3" applyNumberFormat="1" applyFont="1" applyAlignment="1">
      <alignment vertical="top"/>
    </xf>
    <xf numFmtId="0" fontId="11" fillId="0" borderId="0" xfId="3" applyFont="1" applyFill="1" applyBorder="1" applyAlignment="1">
      <alignment vertical="top"/>
    </xf>
    <xf numFmtId="164" fontId="11" fillId="0" borderId="11" xfId="3" applyNumberFormat="1" applyFont="1" applyBorder="1" applyAlignment="1">
      <alignment horizontal="center" vertical="top" wrapText="1"/>
    </xf>
    <xf numFmtId="0" fontId="11" fillId="0" borderId="0" xfId="3" applyFont="1" applyAlignment="1">
      <alignment vertical="top"/>
    </xf>
    <xf numFmtId="0" fontId="11" fillId="8" borderId="72" xfId="3" applyFont="1" applyFill="1" applyBorder="1" applyAlignment="1">
      <alignment vertical="top"/>
    </xf>
    <xf numFmtId="0" fontId="11" fillId="8" borderId="55" xfId="3" applyFont="1" applyFill="1" applyBorder="1" applyAlignment="1">
      <alignment vertical="top"/>
    </xf>
    <xf numFmtId="164" fontId="13" fillId="0" borderId="66" xfId="3" applyNumberFormat="1" applyFont="1" applyFill="1" applyBorder="1" applyAlignment="1">
      <alignment horizontal="center" vertical="top" wrapText="1"/>
    </xf>
    <xf numFmtId="165" fontId="9" fillId="0" borderId="0" xfId="3" applyNumberFormat="1" applyFont="1" applyFill="1" applyBorder="1" applyAlignment="1">
      <alignment horizontal="center" vertical="top" wrapText="1"/>
    </xf>
    <xf numFmtId="164" fontId="11" fillId="0" borderId="66" xfId="3" applyNumberFormat="1" applyFont="1" applyBorder="1" applyAlignment="1">
      <alignment horizontal="center" vertical="top" wrapText="1"/>
    </xf>
    <xf numFmtId="0" fontId="11" fillId="0" borderId="0" xfId="3" applyFont="1" applyBorder="1" applyAlignment="1">
      <alignment vertical="top"/>
    </xf>
    <xf numFmtId="165" fontId="8" fillId="0" borderId="0" xfId="3" applyNumberFormat="1" applyFont="1" applyFill="1" applyBorder="1" applyAlignment="1">
      <alignment horizontal="center" vertical="top" wrapText="1"/>
    </xf>
    <xf numFmtId="164" fontId="11" fillId="0" borderId="0" xfId="3" applyNumberFormat="1" applyFont="1" applyBorder="1" applyAlignment="1">
      <alignment vertical="top"/>
    </xf>
    <xf numFmtId="0" fontId="11" fillId="14" borderId="74" xfId="3" applyFont="1" applyFill="1" applyBorder="1" applyAlignment="1">
      <alignment vertical="top"/>
    </xf>
    <xf numFmtId="0" fontId="11" fillId="14" borderId="61" xfId="3" applyFont="1" applyFill="1" applyBorder="1" applyAlignment="1">
      <alignment vertical="top"/>
    </xf>
    <xf numFmtId="165" fontId="13" fillId="0" borderId="0" xfId="3" applyNumberFormat="1" applyFont="1" applyFill="1" applyBorder="1" applyAlignment="1">
      <alignment horizontal="center" vertical="center" wrapText="1"/>
    </xf>
    <xf numFmtId="0" fontId="11" fillId="0" borderId="72" xfId="3" applyFont="1" applyBorder="1" applyAlignment="1">
      <alignment vertical="top"/>
    </xf>
    <xf numFmtId="0" fontId="11" fillId="0" borderId="55" xfId="3" applyFont="1" applyBorder="1" applyAlignment="1">
      <alignment vertical="top"/>
    </xf>
    <xf numFmtId="164" fontId="11" fillId="0" borderId="9" xfId="3" applyNumberFormat="1" applyFont="1" applyFill="1" applyBorder="1" applyAlignment="1">
      <alignment horizontal="right" vertical="top" wrapText="1"/>
    </xf>
    <xf numFmtId="49" fontId="11" fillId="0" borderId="0" xfId="3" applyNumberFormat="1" applyFont="1" applyFill="1" applyBorder="1" applyAlignment="1">
      <alignment horizontal="right" vertical="top"/>
    </xf>
    <xf numFmtId="49" fontId="9" fillId="0" borderId="0" xfId="3" applyNumberFormat="1" applyFont="1" applyFill="1" applyBorder="1" applyAlignment="1">
      <alignment horizontal="right" vertical="top"/>
    </xf>
    <xf numFmtId="49" fontId="11" fillId="0" borderId="0" xfId="3" applyNumberFormat="1" applyFont="1" applyFill="1" applyBorder="1" applyAlignment="1">
      <alignment vertical="top"/>
    </xf>
    <xf numFmtId="0" fontId="7" fillId="0" borderId="0" xfId="7" applyFont="1" applyFill="1" applyBorder="1" applyAlignment="1">
      <alignment horizontal="center" vertical="top"/>
    </xf>
    <xf numFmtId="2" fontId="6" fillId="0" borderId="0" xfId="7" applyNumberFormat="1" applyFont="1" applyFill="1" applyBorder="1" applyAlignment="1">
      <alignment horizontal="center" vertical="top"/>
    </xf>
    <xf numFmtId="0" fontId="6" fillId="0" borderId="0" xfId="7" applyFont="1" applyFill="1" applyBorder="1" applyAlignment="1">
      <alignment horizontal="center" vertical="top"/>
    </xf>
    <xf numFmtId="49" fontId="31" fillId="0" borderId="8" xfId="9" applyNumberFormat="1" applyFont="1" applyBorder="1" applyAlignment="1">
      <alignment vertical="top"/>
    </xf>
    <xf numFmtId="0" fontId="6" fillId="8" borderId="13" xfId="7" applyFont="1" applyFill="1" applyBorder="1" applyAlignment="1">
      <alignment horizontal="center" vertical="top"/>
    </xf>
    <xf numFmtId="0" fontId="28" fillId="16" borderId="78" xfId="7" applyFont="1" applyFill="1" applyBorder="1" applyAlignment="1">
      <alignment horizontal="center" vertical="top"/>
    </xf>
    <xf numFmtId="0" fontId="28" fillId="16" borderId="9" xfId="7" applyFont="1" applyFill="1" applyBorder="1" applyAlignment="1">
      <alignment horizontal="center" vertical="top"/>
    </xf>
    <xf numFmtId="0" fontId="6" fillId="16" borderId="11" xfId="7" applyFont="1" applyFill="1" applyBorder="1" applyAlignment="1">
      <alignment horizontal="center" vertical="top"/>
    </xf>
    <xf numFmtId="49" fontId="6" fillId="13" borderId="11" xfId="7" applyNumberFormat="1" applyFont="1" applyFill="1" applyBorder="1" applyAlignment="1">
      <alignment horizontal="center" vertical="top"/>
    </xf>
    <xf numFmtId="49" fontId="4" fillId="3" borderId="11" xfId="7" applyNumberFormat="1" applyFont="1" applyFill="1" applyBorder="1" applyAlignment="1">
      <alignment horizontal="center" vertical="top"/>
    </xf>
    <xf numFmtId="0" fontId="6" fillId="15" borderId="11" xfId="7" applyFont="1" applyFill="1" applyBorder="1" applyAlignment="1">
      <alignment horizontal="center" vertical="top"/>
    </xf>
    <xf numFmtId="49" fontId="6" fillId="15" borderId="11" xfId="7" applyNumberFormat="1" applyFont="1" applyFill="1" applyBorder="1" applyAlignment="1">
      <alignment horizontal="center" vertical="top"/>
    </xf>
    <xf numFmtId="49" fontId="4" fillId="15" borderId="11" xfId="7" applyNumberFormat="1" applyFont="1" applyFill="1" applyBorder="1" applyAlignment="1">
      <alignment horizontal="center" vertical="top"/>
    </xf>
    <xf numFmtId="0" fontId="6" fillId="13" borderId="11" xfId="7" applyFont="1" applyFill="1" applyBorder="1" applyAlignment="1">
      <alignment horizontal="center" vertical="top"/>
    </xf>
    <xf numFmtId="49" fontId="4" fillId="13" borderId="11" xfId="7" applyNumberFormat="1" applyFont="1" applyFill="1" applyBorder="1" applyAlignment="1">
      <alignment horizontal="center" vertical="top"/>
    </xf>
    <xf numFmtId="9" fontId="28" fillId="9" borderId="78" xfId="7" applyNumberFormat="1" applyFont="1" applyFill="1" applyBorder="1" applyAlignment="1">
      <alignment horizontal="center" vertical="top"/>
    </xf>
    <xf numFmtId="0" fontId="28" fillId="9" borderId="20" xfId="7" applyFont="1" applyFill="1" applyBorder="1" applyAlignment="1">
      <alignment horizontal="center" vertical="center"/>
    </xf>
    <xf numFmtId="0" fontId="28" fillId="9" borderId="9" xfId="7" applyFont="1" applyFill="1" applyBorder="1" applyAlignment="1">
      <alignment horizontal="left" vertical="top" wrapText="1"/>
    </xf>
    <xf numFmtId="164" fontId="6" fillId="7" borderId="11" xfId="7" applyNumberFormat="1" applyFont="1" applyFill="1" applyBorder="1" applyAlignment="1">
      <alignment horizontal="center" vertical="top"/>
    </xf>
    <xf numFmtId="0" fontId="6" fillId="7" borderId="26" xfId="7" applyFont="1" applyFill="1" applyBorder="1" applyAlignment="1">
      <alignment horizontal="center" vertical="top"/>
    </xf>
    <xf numFmtId="0" fontId="32" fillId="11" borderId="11" xfId="7" applyFont="1" applyFill="1" applyBorder="1" applyAlignment="1">
      <alignment horizontal="center" vertical="top" wrapText="1"/>
    </xf>
    <xf numFmtId="9" fontId="28" fillId="9" borderId="71" xfId="7" applyNumberFormat="1" applyFont="1" applyFill="1" applyBorder="1" applyAlignment="1">
      <alignment horizontal="center" vertical="top"/>
    </xf>
    <xf numFmtId="0" fontId="28" fillId="9" borderId="29" xfId="7" applyFont="1" applyFill="1" applyBorder="1" applyAlignment="1">
      <alignment horizontal="center" vertical="center"/>
    </xf>
    <xf numFmtId="0" fontId="28" fillId="9" borderId="62" xfId="7" applyFont="1" applyFill="1" applyBorder="1" applyAlignment="1">
      <alignment horizontal="left" vertical="top" wrapText="1"/>
    </xf>
    <xf numFmtId="164" fontId="6" fillId="0" borderId="11" xfId="7" applyNumberFormat="1" applyFont="1" applyFill="1" applyBorder="1" applyAlignment="1">
      <alignment horizontal="center" vertical="top"/>
    </xf>
    <xf numFmtId="0" fontId="7" fillId="9" borderId="67" xfId="7" applyFont="1" applyFill="1" applyBorder="1" applyAlignment="1">
      <alignment horizontal="center" vertical="top"/>
    </xf>
    <xf numFmtId="49" fontId="6" fillId="11" borderId="10" xfId="7" applyNumberFormat="1" applyFont="1" applyFill="1" applyBorder="1" applyAlignment="1">
      <alignment vertical="top" wrapText="1"/>
    </xf>
    <xf numFmtId="9" fontId="28" fillId="9" borderId="83" xfId="7" applyNumberFormat="1" applyFont="1" applyFill="1" applyBorder="1" applyAlignment="1">
      <alignment horizontal="center" vertical="top"/>
    </xf>
    <xf numFmtId="0" fontId="28" fillId="9" borderId="80" xfId="7" applyFont="1" applyFill="1" applyBorder="1" applyAlignment="1">
      <alignment horizontal="center" vertical="center"/>
    </xf>
    <xf numFmtId="0" fontId="28" fillId="9" borderId="32" xfId="7" applyFont="1" applyFill="1" applyBorder="1" applyAlignment="1">
      <alignment horizontal="left" vertical="top" wrapText="1"/>
    </xf>
    <xf numFmtId="164" fontId="6" fillId="10" borderId="26" xfId="7" applyNumberFormat="1" applyFont="1" applyFill="1" applyBorder="1" applyAlignment="1">
      <alignment horizontal="center" vertical="top"/>
    </xf>
    <xf numFmtId="0" fontId="6" fillId="10" borderId="26" xfId="7" applyFont="1" applyFill="1" applyBorder="1" applyAlignment="1">
      <alignment horizontal="center" vertical="top"/>
    </xf>
    <xf numFmtId="0" fontId="32" fillId="9" borderId="9" xfId="7" applyFont="1" applyFill="1" applyBorder="1" applyAlignment="1">
      <alignment horizontal="center" vertical="top" wrapText="1"/>
    </xf>
    <xf numFmtId="0" fontId="28" fillId="9" borderId="16" xfId="7" applyFont="1" applyFill="1" applyBorder="1" applyAlignment="1">
      <alignment horizontal="center" vertical="top"/>
    </xf>
    <xf numFmtId="0" fontId="7" fillId="9" borderId="84" xfId="7" applyFont="1" applyFill="1" applyBorder="1" applyAlignment="1">
      <alignment horizontal="center" vertical="top" wrapText="1"/>
    </xf>
    <xf numFmtId="0" fontId="7" fillId="9" borderId="14" xfId="7" applyFont="1" applyFill="1" applyBorder="1" applyAlignment="1">
      <alignment horizontal="left" vertical="top" wrapText="1"/>
    </xf>
    <xf numFmtId="164" fontId="7" fillId="10" borderId="67" xfId="7" applyNumberFormat="1" applyFont="1" applyFill="1" applyBorder="1" applyAlignment="1">
      <alignment horizontal="center" vertical="top"/>
    </xf>
    <xf numFmtId="0" fontId="7" fillId="10" borderId="67" xfId="7" applyFont="1" applyFill="1" applyBorder="1" applyAlignment="1">
      <alignment horizontal="center" vertical="top"/>
    </xf>
    <xf numFmtId="49" fontId="6" fillId="11" borderId="10" xfId="7" applyNumberFormat="1" applyFont="1" applyFill="1" applyBorder="1" applyAlignment="1">
      <alignment horizontal="center" vertical="top" wrapText="1"/>
    </xf>
    <xf numFmtId="49" fontId="6" fillId="9" borderId="8" xfId="7" applyNumberFormat="1" applyFont="1" applyFill="1" applyBorder="1" applyAlignment="1">
      <alignment horizontal="center" vertical="top" wrapText="1"/>
    </xf>
    <xf numFmtId="9" fontId="28" fillId="9" borderId="27" xfId="7" applyNumberFormat="1" applyFont="1" applyFill="1" applyBorder="1" applyAlignment="1">
      <alignment horizontal="center" vertical="top"/>
    </xf>
    <xf numFmtId="0" fontId="28" fillId="9" borderId="85" xfId="7" applyFont="1" applyFill="1" applyBorder="1" applyAlignment="1">
      <alignment horizontal="center" vertical="center"/>
    </xf>
    <xf numFmtId="0" fontId="28" fillId="9" borderId="19" xfId="7" applyFont="1" applyFill="1" applyBorder="1" applyAlignment="1">
      <alignment horizontal="left" vertical="top" wrapText="1"/>
    </xf>
    <xf numFmtId="164" fontId="6" fillId="7" borderId="26" xfId="7" applyNumberFormat="1" applyFont="1" applyFill="1" applyBorder="1" applyAlignment="1">
      <alignment horizontal="center" vertical="top"/>
    </xf>
    <xf numFmtId="164" fontId="7" fillId="9" borderId="67" xfId="7" applyNumberFormat="1" applyFont="1" applyFill="1" applyBorder="1" applyAlignment="1">
      <alignment horizontal="center" vertical="top"/>
    </xf>
    <xf numFmtId="0" fontId="3" fillId="0" borderId="0" xfId="7" applyFill="1"/>
    <xf numFmtId="0" fontId="29" fillId="0" borderId="0" xfId="7" applyFont="1" applyFill="1"/>
    <xf numFmtId="164" fontId="7" fillId="9" borderId="25" xfId="7" applyNumberFormat="1" applyFont="1" applyFill="1" applyBorder="1" applyAlignment="1">
      <alignment horizontal="center" vertical="top"/>
    </xf>
    <xf numFmtId="0" fontId="7" fillId="9" borderId="7" xfId="7" applyFont="1" applyFill="1" applyBorder="1" applyAlignment="1">
      <alignment vertical="top" wrapText="1"/>
    </xf>
    <xf numFmtId="0" fontId="32" fillId="9" borderId="11" xfId="7" applyFont="1" applyFill="1" applyBorder="1" applyAlignment="1">
      <alignment horizontal="center" vertical="top" wrapText="1"/>
    </xf>
    <xf numFmtId="0" fontId="7" fillId="9" borderId="15" xfId="7" applyFont="1" applyFill="1" applyBorder="1" applyAlignment="1">
      <alignment horizontal="center" vertical="top" wrapText="1"/>
    </xf>
    <xf numFmtId="0" fontId="7" fillId="9" borderId="14" xfId="7" applyFont="1" applyFill="1" applyBorder="1" applyAlignment="1">
      <alignment vertical="top" wrapText="1"/>
    </xf>
    <xf numFmtId="49" fontId="6" fillId="9" borderId="10" xfId="7" applyNumberFormat="1" applyFont="1" applyFill="1" applyBorder="1" applyAlignment="1">
      <alignment horizontal="center" vertical="top" wrapText="1"/>
    </xf>
    <xf numFmtId="0" fontId="7" fillId="9" borderId="16" xfId="7" applyFont="1" applyFill="1" applyBorder="1" applyAlignment="1">
      <alignment horizontal="center" vertical="top"/>
    </xf>
    <xf numFmtId="9" fontId="28" fillId="9" borderId="21" xfId="7" applyNumberFormat="1" applyFont="1" applyFill="1" applyBorder="1" applyAlignment="1">
      <alignment horizontal="center" vertical="top"/>
    </xf>
    <xf numFmtId="0" fontId="28" fillId="9" borderId="86" xfId="7" applyFont="1" applyFill="1" applyBorder="1" applyAlignment="1">
      <alignment horizontal="center" vertical="center"/>
    </xf>
    <xf numFmtId="0" fontId="28" fillId="9" borderId="7" xfId="7" applyFont="1" applyFill="1" applyBorder="1" applyAlignment="1">
      <alignment horizontal="left" vertical="top" wrapText="1"/>
    </xf>
    <xf numFmtId="49" fontId="7" fillId="9" borderId="11" xfId="7" applyNumberFormat="1" applyFont="1" applyFill="1" applyBorder="1" applyAlignment="1">
      <alignment vertical="top"/>
    </xf>
    <xf numFmtId="0" fontId="7" fillId="11" borderId="11" xfId="7" applyFont="1" applyFill="1" applyBorder="1" applyAlignment="1">
      <alignment vertical="top" wrapText="1"/>
    </xf>
    <xf numFmtId="0" fontId="32" fillId="11" borderId="31" xfId="7" applyFont="1" applyFill="1" applyBorder="1" applyAlignment="1">
      <alignment horizontal="center" vertical="top" wrapText="1"/>
    </xf>
    <xf numFmtId="49" fontId="6" fillId="2" borderId="11" xfId="7" applyNumberFormat="1" applyFont="1" applyFill="1" applyBorder="1" applyAlignment="1">
      <alignment horizontal="center" vertical="top"/>
    </xf>
    <xf numFmtId="49" fontId="4" fillId="3" borderId="31" xfId="7" applyNumberFormat="1" applyFont="1" applyFill="1" applyBorder="1" applyAlignment="1">
      <alignment horizontal="center" vertical="top"/>
    </xf>
    <xf numFmtId="9" fontId="28" fillId="9" borderId="58" xfId="7" applyNumberFormat="1" applyFont="1" applyFill="1" applyBorder="1" applyAlignment="1">
      <alignment horizontal="center" vertical="top"/>
    </xf>
    <xf numFmtId="0" fontId="28" fillId="9" borderId="87" xfId="7" applyFont="1" applyFill="1" applyBorder="1" applyAlignment="1">
      <alignment horizontal="center" vertical="center"/>
    </xf>
    <xf numFmtId="0" fontId="28" fillId="9" borderId="17" xfId="7" applyFont="1" applyFill="1" applyBorder="1" applyAlignment="1">
      <alignment horizontal="left" vertical="top" wrapText="1"/>
    </xf>
    <xf numFmtId="164" fontId="6" fillId="0" borderId="66" xfId="7" applyNumberFormat="1" applyFont="1" applyFill="1" applyBorder="1" applyAlignment="1">
      <alignment horizontal="center" vertical="top"/>
    </xf>
    <xf numFmtId="49" fontId="7" fillId="9" borderId="1" xfId="7" applyNumberFormat="1" applyFont="1" applyFill="1" applyBorder="1" applyAlignment="1">
      <alignment vertical="top"/>
    </xf>
    <xf numFmtId="0" fontId="7" fillId="11" borderId="66" xfId="7" applyFont="1" applyFill="1" applyBorder="1" applyAlignment="1">
      <alignment vertical="top" wrapText="1"/>
    </xf>
    <xf numFmtId="49" fontId="6" fillId="11" borderId="28" xfId="7" applyNumberFormat="1" applyFont="1" applyFill="1" applyBorder="1" applyAlignment="1">
      <alignment vertical="top" wrapText="1"/>
    </xf>
    <xf numFmtId="0" fontId="32" fillId="9" borderId="1" xfId="7" applyFont="1" applyFill="1" applyBorder="1" applyAlignment="1">
      <alignment horizontal="center" vertical="top" wrapText="1"/>
    </xf>
    <xf numFmtId="49" fontId="6" fillId="2" borderId="1" xfId="7" applyNumberFormat="1" applyFont="1" applyFill="1" applyBorder="1" applyAlignment="1">
      <alignment horizontal="center" vertical="top"/>
    </xf>
    <xf numFmtId="49" fontId="4" fillId="3" borderId="30" xfId="7" applyNumberFormat="1" applyFont="1" applyFill="1" applyBorder="1" applyAlignment="1">
      <alignment horizontal="center" vertical="top"/>
    </xf>
    <xf numFmtId="9" fontId="28" fillId="9" borderId="34" xfId="7" applyNumberFormat="1" applyFont="1" applyFill="1" applyBorder="1" applyAlignment="1">
      <alignment horizontal="center" vertical="top"/>
    </xf>
    <xf numFmtId="0" fontId="28" fillId="9" borderId="88" xfId="7" applyFont="1" applyFill="1" applyBorder="1" applyAlignment="1">
      <alignment horizontal="center" vertical="center"/>
    </xf>
    <xf numFmtId="0" fontId="28" fillId="9" borderId="6" xfId="7" applyFont="1" applyFill="1" applyBorder="1" applyAlignment="1">
      <alignment horizontal="left" vertical="top" wrapText="1"/>
    </xf>
    <xf numFmtId="164" fontId="6" fillId="9" borderId="10" xfId="7" applyNumberFormat="1" applyFont="1" applyFill="1" applyBorder="1" applyAlignment="1">
      <alignment horizontal="center" vertical="top"/>
    </xf>
    <xf numFmtId="49" fontId="7" fillId="9" borderId="10" xfId="7" applyNumberFormat="1" applyFont="1" applyFill="1" applyBorder="1" applyAlignment="1">
      <alignment vertical="top"/>
    </xf>
    <xf numFmtId="0" fontId="7" fillId="11" borderId="10" xfId="7" applyFont="1" applyFill="1" applyBorder="1" applyAlignment="1">
      <alignment vertical="top" wrapText="1"/>
    </xf>
    <xf numFmtId="0" fontId="32" fillId="9" borderId="10" xfId="7" applyFont="1" applyFill="1" applyBorder="1" applyAlignment="1">
      <alignment horizontal="center" vertical="top" wrapText="1"/>
    </xf>
    <xf numFmtId="49" fontId="6" fillId="2" borderId="10" xfId="7" applyNumberFormat="1" applyFont="1" applyFill="1" applyBorder="1" applyAlignment="1">
      <alignment horizontal="center" vertical="top"/>
    </xf>
    <xf numFmtId="49" fontId="4" fillId="3" borderId="28" xfId="7" applyNumberFormat="1" applyFont="1" applyFill="1" applyBorder="1" applyAlignment="1">
      <alignment horizontal="center" vertical="top"/>
    </xf>
    <xf numFmtId="9" fontId="28" fillId="9" borderId="59" xfId="7" applyNumberFormat="1" applyFont="1" applyFill="1" applyBorder="1" applyAlignment="1">
      <alignment horizontal="center" vertical="top"/>
    </xf>
    <xf numFmtId="0" fontId="28" fillId="9" borderId="89" xfId="7" applyFont="1" applyFill="1" applyBorder="1" applyAlignment="1">
      <alignment horizontal="center" vertical="center"/>
    </xf>
    <xf numFmtId="0" fontId="28" fillId="9" borderId="48" xfId="7" applyFont="1" applyFill="1" applyBorder="1" applyAlignment="1">
      <alignment horizontal="left" vertical="top" wrapText="1"/>
    </xf>
    <xf numFmtId="164" fontId="6" fillId="10" borderId="68" xfId="7" applyNumberFormat="1" applyFont="1" applyFill="1" applyBorder="1" applyAlignment="1">
      <alignment horizontal="center" vertical="top"/>
    </xf>
    <xf numFmtId="0" fontId="6" fillId="10" borderId="68" xfId="7" applyFont="1" applyFill="1" applyBorder="1" applyAlignment="1">
      <alignment horizontal="center" vertical="top"/>
    </xf>
    <xf numFmtId="49" fontId="7" fillId="9" borderId="10" xfId="7" applyNumberFormat="1" applyFont="1" applyFill="1" applyBorder="1" applyAlignment="1">
      <alignment horizontal="center" vertical="top"/>
    </xf>
    <xf numFmtId="9" fontId="7" fillId="9" borderId="58" xfId="7" applyNumberFormat="1" applyFont="1" applyFill="1" applyBorder="1" applyAlignment="1">
      <alignment horizontal="center" vertical="top"/>
    </xf>
    <xf numFmtId="164" fontId="6" fillId="7" borderId="1" xfId="7" applyNumberFormat="1" applyFont="1" applyFill="1" applyBorder="1" applyAlignment="1">
      <alignment horizontal="center" vertical="top"/>
    </xf>
    <xf numFmtId="0" fontId="11" fillId="11" borderId="60" xfId="7" applyFont="1" applyFill="1" applyBorder="1" applyAlignment="1">
      <alignment horizontal="left" vertical="top" wrapText="1"/>
    </xf>
    <xf numFmtId="49" fontId="6" fillId="11" borderId="1" xfId="7" applyNumberFormat="1" applyFont="1" applyFill="1" applyBorder="1" applyAlignment="1">
      <alignment vertical="top" wrapText="1"/>
    </xf>
    <xf numFmtId="0" fontId="32" fillId="10" borderId="0" xfId="7" applyFont="1" applyFill="1" applyBorder="1" applyAlignment="1">
      <alignment horizontal="center" vertical="top" wrapText="1"/>
    </xf>
    <xf numFmtId="0" fontId="11" fillId="11" borderId="66" xfId="7" applyFont="1" applyFill="1" applyBorder="1" applyAlignment="1">
      <alignment horizontal="left" vertical="top" wrapText="1"/>
    </xf>
    <xf numFmtId="49" fontId="6" fillId="11" borderId="67" xfId="7" applyNumberFormat="1" applyFont="1" applyFill="1" applyBorder="1" applyAlignment="1">
      <alignment vertical="top" wrapText="1"/>
    </xf>
    <xf numFmtId="49" fontId="6" fillId="10" borderId="8" xfId="7" applyNumberFormat="1" applyFont="1" applyFill="1" applyBorder="1" applyAlignment="1">
      <alignment vertical="top" wrapText="1"/>
    </xf>
    <xf numFmtId="164" fontId="6" fillId="0" borderId="67" xfId="7" applyNumberFormat="1" applyFont="1" applyFill="1" applyBorder="1" applyAlignment="1">
      <alignment horizontal="center" vertical="top"/>
    </xf>
    <xf numFmtId="0" fontId="11" fillId="11" borderId="67" xfId="7" applyFont="1" applyFill="1" applyBorder="1" applyAlignment="1">
      <alignment horizontal="left" vertical="top" wrapText="1"/>
    </xf>
    <xf numFmtId="49" fontId="6" fillId="2" borderId="67" xfId="7" applyNumberFormat="1" applyFont="1" applyFill="1" applyBorder="1" applyAlignment="1">
      <alignment vertical="top"/>
    </xf>
    <xf numFmtId="49" fontId="4" fillId="3" borderId="37" xfId="7" applyNumberFormat="1" applyFont="1" applyFill="1" applyBorder="1" applyAlignment="1">
      <alignment vertical="top"/>
    </xf>
    <xf numFmtId="9" fontId="7" fillId="9" borderId="27" xfId="7" applyNumberFormat="1" applyFont="1" applyFill="1" applyBorder="1" applyAlignment="1">
      <alignment horizontal="center" vertical="top"/>
    </xf>
    <xf numFmtId="0" fontId="13" fillId="13" borderId="72" xfId="7" applyFont="1" applyFill="1" applyBorder="1" applyAlignment="1">
      <alignment vertical="top"/>
    </xf>
    <xf numFmtId="0" fontId="13" fillId="13" borderId="55" xfId="7" applyFont="1" applyFill="1" applyBorder="1" applyAlignment="1">
      <alignment vertical="top"/>
    </xf>
    <xf numFmtId="49" fontId="4" fillId="13" borderId="55" xfId="7" applyNumberFormat="1" applyFont="1" applyFill="1" applyBorder="1" applyAlignment="1">
      <alignment horizontal="center" vertical="top"/>
    </xf>
    <xf numFmtId="49" fontId="4" fillId="3" borderId="55" xfId="7" applyNumberFormat="1" applyFont="1" applyFill="1" applyBorder="1" applyAlignment="1">
      <alignment horizontal="center" vertical="top"/>
    </xf>
    <xf numFmtId="49" fontId="7" fillId="9" borderId="78" xfId="7" applyNumberFormat="1" applyFont="1" applyFill="1" applyBorder="1" applyAlignment="1">
      <alignment horizontal="center" vertical="top"/>
    </xf>
    <xf numFmtId="0" fontId="7" fillId="9" borderId="9" xfId="7" applyFont="1" applyFill="1" applyBorder="1" applyAlignment="1">
      <alignment horizontal="center" vertical="top" wrapText="1"/>
    </xf>
    <xf numFmtId="164" fontId="11" fillId="5" borderId="31" xfId="7" applyNumberFormat="1" applyFont="1" applyFill="1" applyBorder="1" applyAlignment="1">
      <alignment horizontal="left" vertical="top" wrapText="1"/>
    </xf>
    <xf numFmtId="0" fontId="6" fillId="7" borderId="11" xfId="7" applyFont="1" applyFill="1" applyBorder="1" applyAlignment="1">
      <alignment horizontal="center" vertical="top"/>
    </xf>
    <xf numFmtId="49" fontId="14" fillId="9" borderId="9" xfId="7" applyNumberFormat="1" applyFont="1" applyFill="1" applyBorder="1" applyAlignment="1">
      <alignment horizontal="center" vertical="center" textRotation="90"/>
    </xf>
    <xf numFmtId="0" fontId="13" fillId="10" borderId="9" xfId="7" applyFont="1" applyFill="1" applyBorder="1" applyAlignment="1">
      <alignment horizontal="center" vertical="center" textRotation="90" wrapText="1"/>
    </xf>
    <xf numFmtId="0" fontId="11" fillId="11" borderId="9" xfId="7" applyFont="1" applyFill="1" applyBorder="1" applyAlignment="1">
      <alignment horizontal="left" vertical="top" wrapText="1"/>
    </xf>
    <xf numFmtId="49" fontId="6" fillId="11" borderId="9" xfId="7" applyNumberFormat="1" applyFont="1" applyFill="1" applyBorder="1" applyAlignment="1">
      <alignment horizontal="center" vertical="top" wrapText="1"/>
    </xf>
    <xf numFmtId="49" fontId="6" fillId="9" borderId="9" xfId="7" applyNumberFormat="1" applyFont="1" applyFill="1" applyBorder="1" applyAlignment="1">
      <alignment horizontal="center" vertical="top" wrapText="1"/>
    </xf>
    <xf numFmtId="0" fontId="32" fillId="10" borderId="9" xfId="7" applyFont="1" applyFill="1" applyBorder="1" applyAlignment="1">
      <alignment horizontal="center" vertical="top" wrapText="1"/>
    </xf>
    <xf numFmtId="49" fontId="34" fillId="10" borderId="10" xfId="7" applyNumberFormat="1" applyFont="1" applyFill="1" applyBorder="1" applyAlignment="1">
      <alignment vertical="top" wrapText="1"/>
    </xf>
    <xf numFmtId="49" fontId="7" fillId="9" borderId="90" xfId="7" applyNumberFormat="1" applyFont="1" applyFill="1" applyBorder="1" applyAlignment="1">
      <alignment horizontal="center" vertical="top"/>
    </xf>
    <xf numFmtId="0" fontId="7" fillId="9" borderId="18" xfId="7" applyFont="1" applyFill="1" applyBorder="1" applyAlignment="1">
      <alignment horizontal="center" vertical="top" wrapText="1"/>
    </xf>
    <xf numFmtId="164" fontId="11" fillId="5" borderId="69" xfId="7" applyNumberFormat="1" applyFont="1" applyFill="1" applyBorder="1" applyAlignment="1">
      <alignment horizontal="left" vertical="top" wrapText="1"/>
    </xf>
    <xf numFmtId="0" fontId="6" fillId="7" borderId="13" xfId="7" applyFont="1" applyFill="1" applyBorder="1" applyAlignment="1">
      <alignment horizontal="center" vertical="top"/>
    </xf>
    <xf numFmtId="0" fontId="7" fillId="9" borderId="29" xfId="7" applyFont="1" applyFill="1" applyBorder="1" applyAlignment="1">
      <alignment horizontal="center" vertical="top" wrapText="1"/>
    </xf>
    <xf numFmtId="0" fontId="7" fillId="9" borderId="10" xfId="7" applyFont="1" applyFill="1" applyBorder="1" applyAlignment="1">
      <alignment horizontal="center" vertical="top"/>
    </xf>
    <xf numFmtId="49" fontId="6" fillId="10" borderId="10" xfId="7" applyNumberFormat="1" applyFont="1" applyFill="1" applyBorder="1" applyAlignment="1">
      <alignment vertical="top" wrapText="1"/>
    </xf>
    <xf numFmtId="49" fontId="7" fillId="9" borderId="75" xfId="7" applyNumberFormat="1" applyFont="1" applyFill="1" applyBorder="1" applyAlignment="1">
      <alignment horizontal="center" vertical="top"/>
    </xf>
    <xf numFmtId="0" fontId="7" fillId="9" borderId="24" xfId="7" applyFont="1" applyFill="1" applyBorder="1" applyAlignment="1">
      <alignment horizontal="center" vertical="top" wrapText="1"/>
    </xf>
    <xf numFmtId="0" fontId="32" fillId="10" borderId="11" xfId="7" applyFont="1" applyFill="1" applyBorder="1" applyAlignment="1">
      <alignment vertical="top" wrapText="1"/>
    </xf>
    <xf numFmtId="0" fontId="7" fillId="9" borderId="82" xfId="7" applyFont="1" applyFill="1" applyBorder="1" applyAlignment="1">
      <alignment horizontal="center" vertical="top"/>
    </xf>
    <xf numFmtId="49" fontId="6" fillId="10" borderId="8" xfId="7" applyNumberFormat="1" applyFont="1" applyFill="1" applyBorder="1" applyAlignment="1">
      <alignment horizontal="center" vertical="top" wrapText="1"/>
    </xf>
    <xf numFmtId="0" fontId="11" fillId="11" borderId="11" xfId="7" applyFont="1" applyFill="1" applyBorder="1" applyAlignment="1">
      <alignment horizontal="left" vertical="top" wrapText="1"/>
    </xf>
    <xf numFmtId="0" fontId="11" fillId="11" borderId="10" xfId="7" applyFont="1" applyFill="1" applyBorder="1" applyAlignment="1">
      <alignment horizontal="left" vertical="top" wrapText="1"/>
    </xf>
    <xf numFmtId="49" fontId="7" fillId="9" borderId="10" xfId="7" applyNumberFormat="1" applyFont="1" applyFill="1" applyBorder="1" applyAlignment="1">
      <alignment horizontal="center" vertical="center"/>
    </xf>
    <xf numFmtId="164" fontId="11" fillId="17" borderId="13" xfId="7" applyNumberFormat="1" applyFont="1" applyFill="1" applyBorder="1" applyAlignment="1">
      <alignment horizontal="center" vertical="top"/>
    </xf>
    <xf numFmtId="0" fontId="6" fillId="17" borderId="13" xfId="7" applyFont="1" applyFill="1" applyBorder="1" applyAlignment="1">
      <alignment horizontal="center" vertical="top"/>
    </xf>
    <xf numFmtId="164" fontId="11" fillId="0" borderId="13" xfId="7" applyNumberFormat="1" applyFont="1" applyFill="1" applyBorder="1" applyAlignment="1">
      <alignment horizontal="center" vertical="top"/>
    </xf>
    <xf numFmtId="0" fontId="7" fillId="9" borderId="28" xfId="7" applyFont="1" applyFill="1" applyBorder="1" applyAlignment="1">
      <alignment horizontal="center" vertical="top"/>
    </xf>
    <xf numFmtId="0" fontId="11" fillId="11" borderId="13" xfId="7" applyFont="1" applyFill="1" applyBorder="1" applyAlignment="1">
      <alignment vertical="top" wrapText="1"/>
    </xf>
    <xf numFmtId="49" fontId="13" fillId="11" borderId="13" xfId="7" applyNumberFormat="1" applyFont="1" applyFill="1" applyBorder="1" applyAlignment="1">
      <alignment vertical="top" wrapText="1"/>
    </xf>
    <xf numFmtId="0" fontId="15" fillId="9" borderId="1" xfId="7" applyFont="1" applyFill="1" applyBorder="1" applyAlignment="1">
      <alignment horizontal="center" vertical="top" wrapText="1"/>
    </xf>
    <xf numFmtId="164" fontId="11" fillId="0" borderId="67" xfId="7" applyNumberFormat="1" applyFont="1" applyFill="1" applyBorder="1" applyAlignment="1">
      <alignment horizontal="center" vertical="top"/>
    </xf>
    <xf numFmtId="0" fontId="7" fillId="9" borderId="37" xfId="7" applyFont="1" applyFill="1" applyBorder="1" applyAlignment="1">
      <alignment horizontal="center" vertical="top"/>
    </xf>
    <xf numFmtId="49" fontId="13" fillId="11" borderId="10" xfId="7" applyNumberFormat="1" applyFont="1" applyFill="1" applyBorder="1" applyAlignment="1">
      <alignment horizontal="center" vertical="top" wrapText="1"/>
    </xf>
    <xf numFmtId="49" fontId="13" fillId="2" borderId="67" xfId="7" applyNumberFormat="1" applyFont="1" applyFill="1" applyBorder="1" applyAlignment="1">
      <alignment horizontal="center" vertical="top"/>
    </xf>
    <xf numFmtId="49" fontId="8" fillId="3" borderId="37" xfId="7" applyNumberFormat="1" applyFont="1" applyFill="1" applyBorder="1" applyAlignment="1">
      <alignment horizontal="center" vertical="top"/>
    </xf>
    <xf numFmtId="164" fontId="11" fillId="0" borderId="10" xfId="7" applyNumberFormat="1" applyFont="1" applyFill="1" applyBorder="1" applyAlignment="1">
      <alignment horizontal="center" vertical="top"/>
    </xf>
    <xf numFmtId="49" fontId="7" fillId="8" borderId="58" xfId="7" applyNumberFormat="1" applyFont="1" applyFill="1" applyBorder="1" applyAlignment="1">
      <alignment horizontal="center" vertical="top"/>
    </xf>
    <xf numFmtId="0" fontId="7" fillId="8" borderId="46" xfId="7" applyFont="1" applyFill="1" applyBorder="1" applyAlignment="1">
      <alignment horizontal="center" vertical="top" wrapText="1"/>
    </xf>
    <xf numFmtId="164" fontId="11" fillId="8" borderId="32" xfId="7" applyNumberFormat="1" applyFont="1" applyFill="1" applyBorder="1" applyAlignment="1">
      <alignment horizontal="left" vertical="top" wrapText="1"/>
    </xf>
    <xf numFmtId="164" fontId="6" fillId="8" borderId="68" xfId="7" applyNumberFormat="1" applyFont="1" applyFill="1" applyBorder="1" applyAlignment="1">
      <alignment horizontal="center" vertical="top"/>
    </xf>
    <xf numFmtId="0" fontId="6" fillId="8" borderId="26" xfId="7" applyFont="1" applyFill="1" applyBorder="1" applyAlignment="1">
      <alignment horizontal="center" vertical="top"/>
    </xf>
    <xf numFmtId="0" fontId="32" fillId="8" borderId="9" xfId="7" applyFont="1" applyFill="1" applyBorder="1" applyAlignment="1">
      <alignment horizontal="center" vertical="top" wrapText="1"/>
    </xf>
    <xf numFmtId="0" fontId="32" fillId="8" borderId="11" xfId="7" applyFont="1" applyFill="1" applyBorder="1" applyAlignment="1">
      <alignment horizontal="center" vertical="top" wrapText="1"/>
    </xf>
    <xf numFmtId="0" fontId="7" fillId="8" borderId="25" xfId="7" applyFont="1" applyFill="1" applyBorder="1" applyAlignment="1">
      <alignment horizontal="center" vertical="top"/>
    </xf>
    <xf numFmtId="0" fontId="7" fillId="8" borderId="24" xfId="7" applyFont="1" applyFill="1" applyBorder="1" applyAlignment="1">
      <alignment horizontal="center" vertical="top" wrapText="1"/>
    </xf>
    <xf numFmtId="0" fontId="11" fillId="8" borderId="23" xfId="7" applyFont="1" applyFill="1" applyBorder="1" applyAlignment="1">
      <alignment horizontal="left" vertical="top" wrapText="1"/>
    </xf>
    <xf numFmtId="164" fontId="7" fillId="8" borderId="67" xfId="7" applyNumberFormat="1" applyFont="1" applyFill="1" applyBorder="1" applyAlignment="1">
      <alignment horizontal="center" vertical="top"/>
    </xf>
    <xf numFmtId="0" fontId="7" fillId="8" borderId="67" xfId="7" applyFont="1" applyFill="1" applyBorder="1" applyAlignment="1">
      <alignment horizontal="center" vertical="top"/>
    </xf>
    <xf numFmtId="49" fontId="6" fillId="8" borderId="8" xfId="7" applyNumberFormat="1" applyFont="1" applyFill="1" applyBorder="1" applyAlignment="1">
      <alignment horizontal="center" vertical="top" wrapText="1"/>
    </xf>
    <xf numFmtId="49" fontId="6" fillId="8" borderId="10" xfId="7" applyNumberFormat="1" applyFont="1" applyFill="1" applyBorder="1" applyAlignment="1">
      <alignment horizontal="center" vertical="top" wrapText="1"/>
    </xf>
    <xf numFmtId="16" fontId="7" fillId="9" borderId="78" xfId="7" applyNumberFormat="1" applyFont="1" applyFill="1" applyBorder="1" applyAlignment="1">
      <alignment horizontal="center" vertical="top"/>
    </xf>
    <xf numFmtId="0" fontId="7" fillId="9" borderId="20" xfId="7" applyFont="1" applyFill="1" applyBorder="1" applyAlignment="1">
      <alignment horizontal="center" vertical="center"/>
    </xf>
    <xf numFmtId="0" fontId="11" fillId="0" borderId="31" xfId="7" applyFont="1" applyBorder="1" applyAlignment="1">
      <alignment horizontal="left" vertical="top" wrapText="1"/>
    </xf>
    <xf numFmtId="0" fontId="6" fillId="7" borderId="31" xfId="7" applyFont="1" applyFill="1" applyBorder="1" applyAlignment="1">
      <alignment horizontal="center" vertical="top"/>
    </xf>
    <xf numFmtId="0" fontId="3" fillId="7" borderId="0" xfId="7" applyFill="1"/>
    <xf numFmtId="0" fontId="3" fillId="7" borderId="13" xfId="7" applyFill="1" applyBorder="1"/>
    <xf numFmtId="16" fontId="7" fillId="9" borderId="71" xfId="7" applyNumberFormat="1" applyFont="1" applyFill="1" applyBorder="1" applyAlignment="1">
      <alignment horizontal="center" vertical="top"/>
    </xf>
    <xf numFmtId="0" fontId="7" fillId="9" borderId="29" xfId="7" applyFont="1" applyFill="1" applyBorder="1" applyAlignment="1">
      <alignment horizontal="center" vertical="center"/>
    </xf>
    <xf numFmtId="0" fontId="11" fillId="0" borderId="62" xfId="7" applyFont="1" applyBorder="1" applyAlignment="1">
      <alignment horizontal="left" vertical="top" wrapText="1"/>
    </xf>
    <xf numFmtId="164" fontId="6" fillId="0" borderId="13" xfId="7" applyNumberFormat="1" applyFont="1" applyFill="1" applyBorder="1" applyAlignment="1">
      <alignment horizontal="center" vertical="top"/>
    </xf>
    <xf numFmtId="0" fontId="7" fillId="9" borderId="55" xfId="7" applyFont="1" applyFill="1" applyBorder="1" applyAlignment="1">
      <alignment horizontal="center" vertical="top"/>
    </xf>
    <xf numFmtId="0" fontId="35" fillId="11" borderId="13" xfId="7" applyFont="1" applyFill="1" applyBorder="1" applyAlignment="1">
      <alignment vertical="top" wrapText="1"/>
    </xf>
    <xf numFmtId="49" fontId="6" fillId="11" borderId="55" xfId="7" applyNumberFormat="1" applyFont="1" applyFill="1" applyBorder="1" applyAlignment="1">
      <alignment horizontal="center" vertical="top" wrapText="1"/>
    </xf>
    <xf numFmtId="164" fontId="6" fillId="0" borderId="26" xfId="7" applyNumberFormat="1" applyFont="1" applyFill="1" applyBorder="1" applyAlignment="1">
      <alignment horizontal="center" vertical="top"/>
    </xf>
    <xf numFmtId="0" fontId="7" fillId="9" borderId="26" xfId="7" applyFont="1" applyFill="1" applyBorder="1" applyAlignment="1">
      <alignment horizontal="center" vertical="top"/>
    </xf>
    <xf numFmtId="49" fontId="6" fillId="11" borderId="11" xfId="7" applyNumberFormat="1" applyFont="1" applyFill="1" applyBorder="1" applyAlignment="1">
      <alignment vertical="top" wrapText="1"/>
    </xf>
    <xf numFmtId="16" fontId="7" fillId="9" borderId="75" xfId="7" applyNumberFormat="1" applyFont="1" applyFill="1" applyBorder="1" applyAlignment="1">
      <alignment horizontal="center" vertical="top"/>
    </xf>
    <xf numFmtId="0" fontId="7" fillId="9" borderId="24" xfId="7" applyFont="1" applyFill="1" applyBorder="1" applyAlignment="1">
      <alignment horizontal="center" vertical="center"/>
    </xf>
    <xf numFmtId="0" fontId="32" fillId="10" borderId="9" xfId="7" applyFont="1" applyFill="1" applyBorder="1" applyAlignment="1">
      <alignment vertical="top" wrapText="1"/>
    </xf>
    <xf numFmtId="164" fontId="11" fillId="5" borderId="61" xfId="7" applyNumberFormat="1" applyFont="1" applyFill="1" applyBorder="1" applyAlignment="1">
      <alignment horizontal="left" vertical="center" wrapText="1"/>
    </xf>
    <xf numFmtId="164" fontId="7" fillId="10" borderId="1" xfId="7" applyNumberFormat="1" applyFont="1" applyFill="1" applyBorder="1" applyAlignment="1">
      <alignment horizontal="center" vertical="top"/>
    </xf>
    <xf numFmtId="0" fontId="7" fillId="10" borderId="1" xfId="7" applyFont="1" applyFill="1" applyBorder="1" applyAlignment="1">
      <alignment horizontal="center" vertical="top"/>
    </xf>
    <xf numFmtId="49" fontId="6" fillId="10" borderId="0" xfId="7" applyNumberFormat="1" applyFont="1" applyFill="1" applyBorder="1" applyAlignment="1">
      <alignment horizontal="center" vertical="top" wrapText="1"/>
    </xf>
    <xf numFmtId="49" fontId="6" fillId="9" borderId="1" xfId="7" applyNumberFormat="1" applyFont="1" applyFill="1" applyBorder="1" applyAlignment="1">
      <alignment horizontal="center" vertical="top" wrapText="1"/>
    </xf>
    <xf numFmtId="49" fontId="6" fillId="10" borderId="0" xfId="7" applyNumberFormat="1" applyFont="1" applyFill="1" applyBorder="1" applyAlignment="1">
      <alignment vertical="top" wrapText="1"/>
    </xf>
    <xf numFmtId="0" fontId="7" fillId="9" borderId="71" xfId="7" applyFont="1" applyFill="1" applyBorder="1" applyAlignment="1">
      <alignment horizontal="center" vertical="top"/>
    </xf>
    <xf numFmtId="0" fontId="7" fillId="9" borderId="46" xfId="7" applyFont="1" applyFill="1" applyBorder="1" applyAlignment="1">
      <alignment horizontal="center" vertical="top" wrapText="1"/>
    </xf>
    <xf numFmtId="164" fontId="7" fillId="10" borderId="66" xfId="7" applyNumberFormat="1" applyFont="1" applyFill="1" applyBorder="1" applyAlignment="1">
      <alignment horizontal="center" vertical="top"/>
    </xf>
    <xf numFmtId="0" fontId="7" fillId="10" borderId="66" xfId="7" applyFont="1" applyFill="1" applyBorder="1" applyAlignment="1">
      <alignment horizontal="center" vertical="top"/>
    </xf>
    <xf numFmtId="164" fontId="11" fillId="5" borderId="37" xfId="7" applyNumberFormat="1" applyFont="1" applyFill="1" applyBorder="1" applyAlignment="1">
      <alignment horizontal="left" vertical="center" wrapText="1"/>
    </xf>
    <xf numFmtId="0" fontId="28" fillId="9" borderId="46" xfId="7" applyFont="1" applyFill="1" applyBorder="1" applyAlignment="1">
      <alignment horizontal="center" vertical="center"/>
    </xf>
    <xf numFmtId="0" fontId="28" fillId="9" borderId="30" xfId="7" applyFont="1" applyFill="1" applyBorder="1" applyAlignment="1">
      <alignment horizontal="left" vertical="top"/>
    </xf>
    <xf numFmtId="164" fontId="13" fillId="7" borderId="78" xfId="7" applyNumberFormat="1" applyFont="1" applyFill="1" applyBorder="1" applyAlignment="1">
      <alignment horizontal="center" vertical="top"/>
    </xf>
    <xf numFmtId="49" fontId="14" fillId="9" borderId="1" xfId="7" applyNumberFormat="1" applyFont="1" applyFill="1" applyBorder="1" applyAlignment="1">
      <alignment horizontal="center" vertical="center" textRotation="90"/>
    </xf>
    <xf numFmtId="164" fontId="13" fillId="0" borderId="73" xfId="7" applyNumberFormat="1" applyFont="1" applyFill="1" applyBorder="1" applyAlignment="1">
      <alignment horizontal="center" vertical="top"/>
    </xf>
    <xf numFmtId="0" fontId="7" fillId="9" borderId="13" xfId="7" applyFont="1" applyFill="1" applyBorder="1" applyAlignment="1">
      <alignment horizontal="center" vertical="top"/>
    </xf>
    <xf numFmtId="49" fontId="6" fillId="2" borderId="10" xfId="7" applyNumberFormat="1" applyFont="1" applyFill="1" applyBorder="1" applyAlignment="1">
      <alignment vertical="top"/>
    </xf>
    <xf numFmtId="0" fontId="11" fillId="0" borderId="13" xfId="7" applyFont="1" applyFill="1" applyBorder="1" applyAlignment="1">
      <alignment horizontal="center" vertical="top"/>
    </xf>
    <xf numFmtId="0" fontId="29" fillId="0" borderId="0" xfId="7" applyFont="1"/>
    <xf numFmtId="164" fontId="13" fillId="0" borderId="60" xfId="7" applyNumberFormat="1" applyFont="1" applyFill="1" applyBorder="1" applyAlignment="1">
      <alignment horizontal="center" vertical="top"/>
    </xf>
    <xf numFmtId="0" fontId="11" fillId="0" borderId="1" xfId="7" applyFont="1" applyFill="1" applyBorder="1" applyAlignment="1">
      <alignment horizontal="center" vertical="top"/>
    </xf>
    <xf numFmtId="164" fontId="13" fillId="0" borderId="90" xfId="7" applyNumberFormat="1" applyFont="1" applyFill="1" applyBorder="1" applyAlignment="1">
      <alignment horizontal="center" vertical="top"/>
    </xf>
    <xf numFmtId="0" fontId="33" fillId="0" borderId="0" xfId="7" applyFont="1"/>
    <xf numFmtId="0" fontId="7" fillId="9" borderId="66" xfId="7" applyFont="1" applyFill="1" applyBorder="1" applyAlignment="1">
      <alignment horizontal="center" vertical="top"/>
    </xf>
    <xf numFmtId="164" fontId="13" fillId="0" borderId="82" xfId="7" applyNumberFormat="1" applyFont="1" applyFill="1" applyBorder="1" applyAlignment="1">
      <alignment horizontal="center" vertical="top"/>
    </xf>
    <xf numFmtId="0" fontId="6" fillId="10" borderId="11" xfId="7" applyFont="1" applyFill="1" applyBorder="1" applyAlignment="1">
      <alignment horizontal="center" vertical="top"/>
    </xf>
    <xf numFmtId="164" fontId="11" fillId="10" borderId="13" xfId="7" applyNumberFormat="1" applyFont="1" applyFill="1" applyBorder="1" applyAlignment="1">
      <alignment horizontal="center" vertical="top"/>
    </xf>
    <xf numFmtId="0" fontId="7" fillId="10" borderId="13" xfId="7" applyFont="1" applyFill="1" applyBorder="1" applyAlignment="1">
      <alignment horizontal="center" vertical="top"/>
    </xf>
    <xf numFmtId="164" fontId="11" fillId="10" borderId="68" xfId="7" applyNumberFormat="1" applyFont="1" applyFill="1" applyBorder="1" applyAlignment="1">
      <alignment horizontal="center" vertical="top"/>
    </xf>
    <xf numFmtId="0" fontId="7" fillId="10" borderId="68" xfId="7" applyFont="1" applyFill="1" applyBorder="1" applyAlignment="1">
      <alignment horizontal="center" vertical="top"/>
    </xf>
    <xf numFmtId="164" fontId="7" fillId="5" borderId="62" xfId="7" applyNumberFormat="1" applyFont="1" applyFill="1" applyBorder="1" applyAlignment="1">
      <alignment horizontal="left" vertical="center" wrapText="1"/>
    </xf>
    <xf numFmtId="164" fontId="11" fillId="10" borderId="66" xfId="7" applyNumberFormat="1" applyFont="1" applyFill="1" applyBorder="1" applyAlignment="1">
      <alignment horizontal="center" vertical="top"/>
    </xf>
    <xf numFmtId="164" fontId="7" fillId="0" borderId="62" xfId="7" applyNumberFormat="1" applyFont="1" applyBorder="1" applyAlignment="1">
      <alignment horizontal="left" vertical="center" wrapText="1"/>
    </xf>
    <xf numFmtId="164" fontId="7" fillId="5" borderId="32" xfId="7" applyNumberFormat="1" applyFont="1" applyFill="1" applyBorder="1" applyAlignment="1">
      <alignment horizontal="left" vertical="center" wrapText="1"/>
    </xf>
    <xf numFmtId="164" fontId="7" fillId="5" borderId="30" xfId="7" applyNumberFormat="1" applyFont="1" applyFill="1" applyBorder="1" applyAlignment="1">
      <alignment horizontal="left" vertical="center" wrapText="1"/>
    </xf>
    <xf numFmtId="164" fontId="7" fillId="5" borderId="37" xfId="7" applyNumberFormat="1" applyFont="1" applyFill="1" applyBorder="1" applyAlignment="1">
      <alignment horizontal="left" vertical="center" wrapText="1"/>
    </xf>
    <xf numFmtId="164" fontId="13" fillId="10" borderId="67" xfId="7" applyNumberFormat="1" applyFont="1" applyFill="1" applyBorder="1" applyAlignment="1">
      <alignment horizontal="center" vertical="top"/>
    </xf>
    <xf numFmtId="0" fontId="11" fillId="0" borderId="21" xfId="7" applyFont="1" applyFill="1" applyBorder="1" applyAlignment="1">
      <alignment horizontal="center" vertical="center"/>
    </xf>
    <xf numFmtId="0" fontId="11" fillId="0" borderId="20" xfId="7" applyFont="1" applyFill="1" applyBorder="1" applyAlignment="1">
      <alignment horizontal="center" vertical="center" wrapText="1"/>
    </xf>
    <xf numFmtId="0" fontId="11" fillId="0" borderId="20" xfId="7" applyFont="1" applyBorder="1" applyAlignment="1">
      <alignment vertical="center" wrapText="1"/>
    </xf>
    <xf numFmtId="0" fontId="9" fillId="0" borderId="34" xfId="7" applyFont="1" applyFill="1" applyBorder="1" applyAlignment="1">
      <alignment horizontal="center" vertical="center"/>
    </xf>
    <xf numFmtId="0" fontId="12" fillId="0" borderId="33" xfId="7" applyFont="1" applyFill="1" applyBorder="1" applyAlignment="1">
      <alignment horizontal="center" vertical="center" wrapText="1"/>
    </xf>
    <xf numFmtId="0" fontId="11" fillId="0" borderId="33" xfId="7" applyFont="1" applyBorder="1" applyAlignment="1">
      <alignment vertical="center" wrapText="1"/>
    </xf>
    <xf numFmtId="0" fontId="6" fillId="0" borderId="8" xfId="7" applyFont="1" applyFill="1" applyBorder="1" applyAlignment="1">
      <alignment horizontal="left" vertical="top"/>
    </xf>
    <xf numFmtId="0" fontId="36" fillId="0" borderId="8" xfId="7" applyFont="1" applyFill="1" applyBorder="1" applyAlignment="1">
      <alignment horizontal="left" vertical="top"/>
    </xf>
    <xf numFmtId="0" fontId="37" fillId="0" borderId="8" xfId="7" applyFont="1" applyFill="1" applyBorder="1" applyAlignment="1">
      <alignment horizontal="left" vertical="top"/>
    </xf>
    <xf numFmtId="0" fontId="36" fillId="0" borderId="28" xfId="7" applyFont="1" applyFill="1" applyBorder="1" applyAlignment="1">
      <alignment vertical="top"/>
    </xf>
    <xf numFmtId="49" fontId="6" fillId="15" borderId="28" xfId="7" applyNumberFormat="1" applyFont="1" applyFill="1" applyBorder="1" applyAlignment="1">
      <alignment horizontal="center" vertical="top" wrapText="1"/>
    </xf>
    <xf numFmtId="49" fontId="6" fillId="15" borderId="13" xfId="7" applyNumberFormat="1" applyFont="1" applyFill="1" applyBorder="1" applyAlignment="1">
      <alignment horizontal="center" vertical="top" wrapText="1"/>
    </xf>
    <xf numFmtId="0" fontId="26" fillId="0" borderId="9" xfId="7" applyFont="1" applyBorder="1" applyAlignment="1">
      <alignment horizontal="center" vertical="center"/>
    </xf>
    <xf numFmtId="0" fontId="26" fillId="0" borderId="0" xfId="7" applyFont="1" applyAlignment="1">
      <alignment horizontal="center" vertical="center"/>
    </xf>
    <xf numFmtId="0" fontId="27" fillId="0" borderId="0" xfId="3" applyFont="1" applyAlignment="1">
      <alignment vertical="top" wrapText="1"/>
    </xf>
    <xf numFmtId="0" fontId="38" fillId="0" borderId="0" xfId="0" applyFont="1" applyFill="1" applyAlignment="1">
      <alignment vertical="top" wrapText="1"/>
    </xf>
    <xf numFmtId="0" fontId="6" fillId="8" borderId="68" xfId="7" applyFont="1" applyFill="1" applyBorder="1" applyAlignment="1">
      <alignment horizontal="center" vertical="top"/>
    </xf>
    <xf numFmtId="0" fontId="7" fillId="9" borderId="1" xfId="7" applyFont="1" applyFill="1" applyBorder="1" applyAlignment="1">
      <alignment horizontal="center" vertical="top"/>
    </xf>
    <xf numFmtId="0" fontId="7" fillId="9" borderId="22" xfId="7" applyFont="1" applyFill="1" applyBorder="1" applyAlignment="1">
      <alignment horizontal="center" vertical="top"/>
    </xf>
    <xf numFmtId="0" fontId="15" fillId="0" borderId="71" xfId="3" applyBorder="1" applyAlignment="1">
      <alignment horizontal="left" vertical="top" wrapText="1"/>
    </xf>
    <xf numFmtId="0" fontId="15" fillId="0" borderId="71" xfId="3" applyFont="1" applyBorder="1" applyAlignment="1">
      <alignment horizontal="left" vertical="top" wrapText="1"/>
    </xf>
    <xf numFmtId="0" fontId="15" fillId="0" borderId="81" xfId="3" applyBorder="1" applyAlignment="1">
      <alignment horizontal="left" vertical="top" wrapText="1"/>
    </xf>
    <xf numFmtId="0" fontId="7" fillId="9" borderId="53" xfId="7" applyFont="1" applyFill="1" applyBorder="1" applyAlignment="1">
      <alignment horizontal="center" vertical="top" wrapText="1"/>
    </xf>
    <xf numFmtId="0" fontId="7" fillId="9" borderId="54" xfId="7" applyFont="1" applyFill="1" applyBorder="1" applyAlignment="1">
      <alignment horizontal="center" vertical="top" wrapText="1"/>
    </xf>
    <xf numFmtId="0" fontId="11" fillId="0" borderId="0" xfId="7" applyFont="1" applyBorder="1" applyAlignment="1">
      <alignment horizontal="center"/>
    </xf>
    <xf numFmtId="49" fontId="13" fillId="0" borderId="0" xfId="3" applyNumberFormat="1" applyFont="1" applyFill="1" applyBorder="1" applyAlignment="1">
      <alignment horizontal="center" vertical="top" wrapText="1"/>
    </xf>
    <xf numFmtId="0" fontId="11" fillId="0" borderId="0" xfId="3" applyFont="1" applyBorder="1" applyAlignment="1">
      <alignment horizontal="right" vertical="top"/>
    </xf>
    <xf numFmtId="0" fontId="11" fillId="0" borderId="0" xfId="3" applyFont="1" applyFill="1" applyBorder="1" applyAlignment="1">
      <alignment horizontal="center" vertical="top"/>
    </xf>
    <xf numFmtId="0" fontId="36" fillId="15" borderId="55" xfId="7" applyFont="1" applyFill="1" applyBorder="1" applyAlignment="1">
      <alignment vertical="top"/>
    </xf>
    <xf numFmtId="0" fontId="36" fillId="15" borderId="72" xfId="7" applyFont="1" applyFill="1" applyBorder="1" applyAlignment="1">
      <alignment vertical="top"/>
    </xf>
    <xf numFmtId="0" fontId="36" fillId="15" borderId="73" xfId="7" applyFont="1" applyFill="1" applyBorder="1" applyAlignment="1">
      <alignment vertical="top"/>
    </xf>
    <xf numFmtId="9" fontId="28" fillId="9" borderId="1" xfId="7" applyNumberFormat="1" applyFont="1" applyFill="1" applyBorder="1" applyAlignment="1">
      <alignment horizontal="center" vertical="top"/>
    </xf>
    <xf numFmtId="49" fontId="7" fillId="9" borderId="1" xfId="7" applyNumberFormat="1" applyFont="1" applyFill="1" applyBorder="1" applyAlignment="1">
      <alignment horizontal="center" vertical="top"/>
    </xf>
    <xf numFmtId="0" fontId="7" fillId="8" borderId="1" xfId="7" applyFont="1" applyFill="1" applyBorder="1" applyAlignment="1">
      <alignment horizontal="center" vertical="top"/>
    </xf>
    <xf numFmtId="49" fontId="7" fillId="8" borderId="1" xfId="7" applyNumberFormat="1" applyFont="1" applyFill="1" applyBorder="1" applyAlignment="1">
      <alignment horizontal="center" vertical="top"/>
    </xf>
    <xf numFmtId="0" fontId="28" fillId="16" borderId="1" xfId="7" applyFont="1" applyFill="1" applyBorder="1" applyAlignment="1">
      <alignment horizontal="center" vertical="top"/>
    </xf>
    <xf numFmtId="0" fontId="3" fillId="0" borderId="1" xfId="7" applyBorder="1"/>
    <xf numFmtId="0" fontId="11" fillId="0" borderId="13" xfId="7" applyFont="1" applyFill="1" applyBorder="1" applyAlignment="1">
      <alignment horizontal="center" vertical="center"/>
    </xf>
    <xf numFmtId="0" fontId="13" fillId="0" borderId="13" xfId="0" applyFont="1" applyBorder="1" applyAlignment="1">
      <alignment vertical="center" wrapText="1"/>
    </xf>
    <xf numFmtId="49" fontId="13" fillId="0" borderId="0" xfId="3" applyNumberFormat="1" applyFont="1" applyFill="1" applyBorder="1" applyAlignment="1">
      <alignment vertical="top" wrapText="1"/>
    </xf>
    <xf numFmtId="165" fontId="13" fillId="0" borderId="0" xfId="0" applyNumberFormat="1" applyFont="1" applyFill="1" applyBorder="1" applyAlignment="1">
      <alignment vertical="center" wrapText="1"/>
    </xf>
    <xf numFmtId="165" fontId="13" fillId="0" borderId="13" xfId="0" applyNumberFormat="1" applyFont="1" applyFill="1" applyBorder="1" applyAlignment="1">
      <alignment horizontal="center" vertical="center" wrapText="1"/>
    </xf>
    <xf numFmtId="164" fontId="6" fillId="0" borderId="82" xfId="0" applyNumberFormat="1" applyFont="1" applyFill="1" applyBorder="1" applyAlignment="1">
      <alignment horizontal="center" vertical="top"/>
    </xf>
    <xf numFmtId="164" fontId="6" fillId="0" borderId="71" xfId="0" applyNumberFormat="1" applyFont="1" applyFill="1" applyBorder="1" applyAlignment="1">
      <alignment horizontal="center" vertical="top"/>
    </xf>
    <xf numFmtId="164" fontId="6" fillId="0" borderId="90" xfId="0" applyNumberFormat="1" applyFont="1" applyFill="1" applyBorder="1" applyAlignment="1">
      <alignment horizontal="center" vertical="top"/>
    </xf>
    <xf numFmtId="164" fontId="6" fillId="0" borderId="60" xfId="0" applyNumberFormat="1" applyFont="1" applyFill="1" applyBorder="1" applyAlignment="1">
      <alignment horizontal="center" vertical="top"/>
    </xf>
    <xf numFmtId="164" fontId="6" fillId="0" borderId="73" xfId="0" applyNumberFormat="1" applyFont="1" applyFill="1" applyBorder="1" applyAlignment="1">
      <alignment horizontal="center" vertical="top"/>
    </xf>
    <xf numFmtId="164" fontId="6" fillId="7" borderId="78" xfId="7" applyNumberFormat="1" applyFont="1" applyFill="1" applyBorder="1" applyAlignment="1">
      <alignment horizontal="center" vertical="top"/>
    </xf>
    <xf numFmtId="164" fontId="6" fillId="0" borderId="67" xfId="0" applyNumberFormat="1" applyFont="1" applyFill="1" applyBorder="1" applyAlignment="1">
      <alignment horizontal="center" vertical="top"/>
    </xf>
    <xf numFmtId="164" fontId="6" fillId="0" borderId="26" xfId="0" applyNumberFormat="1" applyFont="1" applyFill="1" applyBorder="1" applyAlignment="1">
      <alignment horizontal="center" vertical="top"/>
    </xf>
    <xf numFmtId="164" fontId="6" fillId="0" borderId="13" xfId="0" applyNumberFormat="1" applyFont="1" applyFill="1" applyBorder="1" applyAlignment="1">
      <alignment horizontal="center" vertical="top"/>
    </xf>
    <xf numFmtId="164" fontId="6" fillId="7" borderId="13" xfId="7" applyNumberFormat="1" applyFont="1" applyFill="1" applyBorder="1" applyAlignment="1">
      <alignment horizontal="center" vertical="top"/>
    </xf>
    <xf numFmtId="164" fontId="13" fillId="10" borderId="66" xfId="7" applyNumberFormat="1" applyFont="1" applyFill="1" applyBorder="1" applyAlignment="1">
      <alignment horizontal="center" vertical="top"/>
    </xf>
    <xf numFmtId="164" fontId="13" fillId="10" borderId="11" xfId="7" applyNumberFormat="1" applyFont="1" applyFill="1" applyBorder="1" applyAlignment="1">
      <alignment horizontal="center" vertical="top"/>
    </xf>
    <xf numFmtId="164" fontId="13" fillId="0" borderId="71" xfId="7" applyNumberFormat="1" applyFont="1" applyFill="1" applyBorder="1" applyAlignment="1">
      <alignment horizontal="center" vertical="top"/>
    </xf>
    <xf numFmtId="164" fontId="13" fillId="13" borderId="11" xfId="7" applyNumberFormat="1" applyFont="1" applyFill="1" applyBorder="1" applyAlignment="1">
      <alignment horizontal="center" vertical="top" wrapText="1"/>
    </xf>
    <xf numFmtId="164" fontId="7" fillId="0" borderId="67" xfId="7" applyNumberFormat="1" applyFont="1" applyFill="1" applyBorder="1" applyAlignment="1">
      <alignment horizontal="center" vertical="top"/>
    </xf>
    <xf numFmtId="164" fontId="13" fillId="15" borderId="11" xfId="7" applyNumberFormat="1" applyFont="1" applyFill="1" applyBorder="1" applyAlignment="1">
      <alignment horizontal="center" vertical="top"/>
    </xf>
    <xf numFmtId="0" fontId="13" fillId="16" borderId="11" xfId="7" applyFont="1" applyFill="1" applyBorder="1" applyAlignment="1">
      <alignment horizontal="center" vertical="top"/>
    </xf>
    <xf numFmtId="2" fontId="13" fillId="8" borderId="13" xfId="7" applyNumberFormat="1" applyFont="1" applyFill="1" applyBorder="1" applyAlignment="1">
      <alignment horizontal="center" vertical="top"/>
    </xf>
    <xf numFmtId="164" fontId="9" fillId="0" borderId="71" xfId="3" applyNumberFormat="1" applyFont="1" applyBorder="1" applyAlignment="1">
      <alignment horizontal="center" vertical="top" wrapText="1"/>
    </xf>
    <xf numFmtId="0" fontId="15" fillId="0" borderId="71" xfId="3" applyBorder="1" applyAlignment="1">
      <alignment horizontal="center" vertical="top" wrapText="1"/>
    </xf>
    <xf numFmtId="164" fontId="15" fillId="0" borderId="71" xfId="3" applyNumberFormat="1" applyBorder="1" applyAlignment="1">
      <alignment horizontal="center" vertical="top" wrapText="1"/>
    </xf>
    <xf numFmtId="0" fontId="15" fillId="0" borderId="71" xfId="3" applyFont="1" applyBorder="1" applyAlignment="1">
      <alignment horizontal="center" vertical="top" wrapText="1"/>
    </xf>
    <xf numFmtId="0" fontId="15" fillId="0" borderId="81" xfId="3" applyBorder="1" applyAlignment="1">
      <alignment horizontal="center" vertical="top" wrapText="1"/>
    </xf>
    <xf numFmtId="0" fontId="11" fillId="8" borderId="73" xfId="3" applyFont="1" applyFill="1" applyBorder="1" applyAlignment="1">
      <alignment horizontal="center" vertical="top" wrapText="1"/>
    </xf>
    <xf numFmtId="0" fontId="15" fillId="0" borderId="60" xfId="3" applyBorder="1" applyAlignment="1">
      <alignment horizontal="center" vertical="top" wrapText="1"/>
    </xf>
    <xf numFmtId="164" fontId="13" fillId="12" borderId="73" xfId="3" applyNumberFormat="1" applyFont="1" applyFill="1" applyBorder="1" applyAlignment="1">
      <alignment horizontal="center" vertical="top" wrapText="1"/>
    </xf>
    <xf numFmtId="164" fontId="13" fillId="8" borderId="13" xfId="3" applyNumberFormat="1" applyFont="1" applyFill="1" applyBorder="1" applyAlignment="1">
      <alignment horizontal="center" vertical="top" wrapText="1"/>
    </xf>
    <xf numFmtId="164" fontId="9" fillId="0" borderId="75" xfId="3" applyNumberFormat="1" applyFont="1" applyBorder="1" applyAlignment="1">
      <alignment horizontal="center" vertical="top" wrapText="1"/>
    </xf>
    <xf numFmtId="164" fontId="13" fillId="14" borderId="13" xfId="3" applyNumberFormat="1" applyFont="1" applyFill="1" applyBorder="1" applyAlignment="1">
      <alignment horizontal="center" vertical="top" wrapText="1"/>
    </xf>
    <xf numFmtId="164" fontId="13" fillId="16" borderId="11" xfId="7" applyNumberFormat="1" applyFont="1" applyFill="1" applyBorder="1" applyAlignment="1">
      <alignment horizontal="center" vertical="top"/>
    </xf>
    <xf numFmtId="0" fontId="7" fillId="9" borderId="11" xfId="7" applyFont="1" applyFill="1" applyBorder="1" applyAlignment="1">
      <alignment horizontal="center" vertical="top"/>
    </xf>
    <xf numFmtId="9" fontId="28" fillId="9" borderId="10" xfId="7" applyNumberFormat="1" applyFont="1" applyFill="1" applyBorder="1" applyAlignment="1">
      <alignment horizontal="center" vertical="top"/>
    </xf>
    <xf numFmtId="9" fontId="28" fillId="9" borderId="11" xfId="7" applyNumberFormat="1" applyFont="1" applyFill="1" applyBorder="1" applyAlignment="1">
      <alignment horizontal="center" vertical="top"/>
    </xf>
    <xf numFmtId="9" fontId="7" fillId="9" borderId="10" xfId="7" applyNumberFormat="1" applyFont="1" applyFill="1" applyBorder="1" applyAlignment="1">
      <alignment horizontal="center" vertical="top"/>
    </xf>
    <xf numFmtId="0" fontId="28" fillId="9" borderId="1" xfId="7" applyFont="1" applyFill="1" applyBorder="1" applyAlignment="1">
      <alignment horizontal="center" vertical="center"/>
    </xf>
    <xf numFmtId="0" fontId="7" fillId="9" borderId="67" xfId="7" applyFont="1" applyFill="1" applyBorder="1" applyAlignment="1">
      <alignment horizontal="center" vertical="top" wrapText="1"/>
    </xf>
    <xf numFmtId="0" fontId="28" fillId="9" borderId="26" xfId="7" applyFont="1" applyFill="1" applyBorder="1" applyAlignment="1">
      <alignment horizontal="center" vertical="center"/>
    </xf>
    <xf numFmtId="9" fontId="28" fillId="9" borderId="26" xfId="7" applyNumberFormat="1" applyFont="1" applyFill="1" applyBorder="1" applyAlignment="1">
      <alignment horizontal="center" vertical="top"/>
    </xf>
    <xf numFmtId="0" fontId="7" fillId="9" borderId="25" xfId="7" applyFont="1" applyFill="1" applyBorder="1" applyAlignment="1">
      <alignment horizontal="center" vertical="top"/>
    </xf>
    <xf numFmtId="164" fontId="15" fillId="0" borderId="71" xfId="3" applyNumberFormat="1" applyFill="1" applyBorder="1" applyAlignment="1">
      <alignment horizontal="center" vertical="top" wrapText="1"/>
    </xf>
    <xf numFmtId="0" fontId="7" fillId="9" borderId="49" xfId="7" applyFont="1" applyFill="1" applyBorder="1" applyAlignment="1">
      <alignment horizontal="center" vertical="top" wrapText="1"/>
    </xf>
    <xf numFmtId="49" fontId="11" fillId="0" borderId="16" xfId="0" applyNumberFormat="1" applyFont="1" applyBorder="1" applyAlignment="1">
      <alignment horizontal="center" vertical="top"/>
    </xf>
    <xf numFmtId="49" fontId="11" fillId="0" borderId="4" xfId="0" applyNumberFormat="1" applyFont="1" applyBorder="1" applyAlignment="1">
      <alignment horizontal="center" vertical="top"/>
    </xf>
    <xf numFmtId="0" fontId="7" fillId="9" borderId="86" xfId="7" applyFont="1" applyFill="1" applyBorder="1" applyAlignment="1">
      <alignment horizontal="center" vertical="top"/>
    </xf>
    <xf numFmtId="0" fontId="2" fillId="0" borderId="0" xfId="10"/>
    <xf numFmtId="0" fontId="23" fillId="0" borderId="78" xfId="10" applyFont="1" applyBorder="1" applyAlignment="1">
      <alignment vertical="top" wrapText="1"/>
    </xf>
    <xf numFmtId="0" fontId="26" fillId="0" borderId="11" xfId="10" applyFont="1" applyBorder="1" applyAlignment="1">
      <alignment horizontal="center" vertical="top" wrapText="1"/>
    </xf>
    <xf numFmtId="0" fontId="23" fillId="0" borderId="60" xfId="10" applyFont="1" applyBorder="1" applyAlignment="1">
      <alignment vertical="top" wrapText="1"/>
    </xf>
    <xf numFmtId="0" fontId="26" fillId="0" borderId="1" xfId="10" applyFont="1" applyBorder="1" applyAlignment="1">
      <alignment horizontal="center" vertical="top" wrapText="1"/>
    </xf>
    <xf numFmtId="0" fontId="23" fillId="0" borderId="65" xfId="10" applyFont="1" applyBorder="1" applyAlignment="1">
      <alignment vertical="top" wrapText="1"/>
    </xf>
    <xf numFmtId="0" fontId="26" fillId="0" borderId="10" xfId="10" applyFont="1" applyBorder="1" applyAlignment="1">
      <alignment horizontal="center" vertical="top" wrapText="1"/>
    </xf>
    <xf numFmtId="0" fontId="26" fillId="0" borderId="73" xfId="10" applyFont="1" applyBorder="1" applyAlignment="1">
      <alignment vertical="top" wrapText="1"/>
    </xf>
    <xf numFmtId="0" fontId="13" fillId="0" borderId="13" xfId="10" applyFont="1" applyBorder="1" applyAlignment="1">
      <alignment horizontal="center" vertical="top" wrapText="1"/>
    </xf>
    <xf numFmtId="2" fontId="13" fillId="6" borderId="13" xfId="3" applyNumberFormat="1" applyFont="1" applyFill="1" applyBorder="1" applyAlignment="1">
      <alignment horizontal="center" vertical="top" wrapText="1"/>
    </xf>
    <xf numFmtId="2" fontId="13" fillId="12" borderId="73" xfId="3" applyNumberFormat="1" applyFont="1" applyFill="1" applyBorder="1" applyAlignment="1">
      <alignment horizontal="center" vertical="top" wrapText="1"/>
    </xf>
    <xf numFmtId="0" fontId="11" fillId="9" borderId="72" xfId="0" applyFont="1" applyFill="1" applyBorder="1" applyAlignment="1">
      <alignment horizontal="center" vertical="center" wrapText="1"/>
    </xf>
    <xf numFmtId="164" fontId="6" fillId="0" borderId="10" xfId="7" applyNumberFormat="1" applyFont="1" applyFill="1" applyBorder="1" applyAlignment="1">
      <alignment horizontal="center" vertical="top"/>
    </xf>
    <xf numFmtId="0" fontId="7" fillId="9" borderId="79" xfId="7" applyFont="1" applyFill="1" applyBorder="1" applyAlignment="1">
      <alignment horizontal="left" vertical="top" wrapText="1"/>
    </xf>
    <xf numFmtId="0" fontId="7" fillId="9" borderId="2" xfId="7" applyFont="1" applyFill="1" applyBorder="1" applyAlignment="1">
      <alignment horizontal="left" vertical="top" wrapText="1"/>
    </xf>
    <xf numFmtId="0" fontId="7" fillId="9" borderId="81" xfId="7" applyFont="1" applyFill="1" applyBorder="1" applyAlignment="1">
      <alignment horizontal="center" vertical="top"/>
    </xf>
    <xf numFmtId="0" fontId="28" fillId="9" borderId="31" xfId="7" applyFont="1" applyFill="1" applyBorder="1" applyAlignment="1">
      <alignment horizontal="left" vertical="top"/>
    </xf>
    <xf numFmtId="0" fontId="9" fillId="0" borderId="10" xfId="7" applyFont="1" applyFill="1" applyBorder="1" applyAlignment="1">
      <alignment horizontal="center" vertical="center"/>
    </xf>
    <xf numFmtId="49" fontId="6" fillId="11" borderId="28" xfId="7" applyNumberFormat="1" applyFont="1" applyFill="1" applyBorder="1" applyAlignment="1">
      <alignment horizontal="center" vertical="top" wrapText="1"/>
    </xf>
    <xf numFmtId="0" fontId="11" fillId="11" borderId="66" xfId="7" applyFont="1" applyFill="1" applyBorder="1" applyAlignment="1">
      <alignment vertical="top" wrapText="1"/>
    </xf>
    <xf numFmtId="0" fontId="11" fillId="11" borderId="68" xfId="7" applyFont="1" applyFill="1" applyBorder="1" applyAlignment="1">
      <alignment vertical="top" wrapText="1"/>
    </xf>
    <xf numFmtId="49" fontId="13" fillId="10" borderId="28" xfId="7" applyNumberFormat="1" applyFont="1" applyFill="1" applyBorder="1" applyAlignment="1">
      <alignment horizontal="center" vertical="top" wrapText="1"/>
    </xf>
    <xf numFmtId="0" fontId="15" fillId="9" borderId="10" xfId="7" applyFont="1" applyFill="1" applyBorder="1" applyAlignment="1">
      <alignment horizontal="center" vertical="top" wrapText="1"/>
    </xf>
    <xf numFmtId="49" fontId="13" fillId="10" borderId="55" xfId="7" applyNumberFormat="1" applyFont="1" applyFill="1" applyBorder="1" applyAlignment="1">
      <alignment vertical="top" wrapText="1"/>
    </xf>
    <xf numFmtId="0" fontId="15" fillId="9" borderId="11" xfId="7" applyFont="1" applyFill="1" applyBorder="1" applyAlignment="1">
      <alignment horizontal="center" vertical="top" wrapText="1"/>
    </xf>
    <xf numFmtId="49" fontId="8" fillId="3" borderId="31" xfId="7" applyNumberFormat="1" applyFont="1" applyFill="1" applyBorder="1" applyAlignment="1">
      <alignment vertical="top"/>
    </xf>
    <xf numFmtId="49" fontId="8" fillId="3" borderId="55" xfId="7" applyNumberFormat="1" applyFont="1" applyFill="1" applyBorder="1" applyAlignment="1">
      <alignment vertical="top"/>
    </xf>
    <xf numFmtId="49" fontId="13" fillId="2" borderId="13" xfId="7" applyNumberFormat="1" applyFont="1" applyFill="1" applyBorder="1" applyAlignment="1">
      <alignment vertical="top"/>
    </xf>
    <xf numFmtId="0" fontId="7" fillId="9" borderId="31" xfId="7" applyFont="1" applyFill="1" applyBorder="1" applyAlignment="1">
      <alignment horizontal="left" vertical="top" wrapText="1"/>
    </xf>
    <xf numFmtId="49" fontId="6" fillId="10" borderId="8" xfId="7" applyNumberFormat="1" applyFont="1" applyFill="1" applyBorder="1" applyAlignment="1">
      <alignment horizontal="center" vertical="top" wrapText="1"/>
    </xf>
    <xf numFmtId="0" fontId="32" fillId="10" borderId="9" xfId="7" applyFont="1" applyFill="1" applyBorder="1" applyAlignment="1">
      <alignment horizontal="center" vertical="top" wrapText="1"/>
    </xf>
    <xf numFmtId="0" fontId="7" fillId="9" borderId="10" xfId="7" applyFont="1" applyFill="1" applyBorder="1" applyAlignment="1">
      <alignment horizontal="center" vertical="top"/>
    </xf>
    <xf numFmtId="0" fontId="32" fillId="10" borderId="11" xfId="7" applyFont="1" applyFill="1" applyBorder="1" applyAlignment="1">
      <alignment horizontal="center" vertical="top" wrapText="1"/>
    </xf>
    <xf numFmtId="0" fontId="7" fillId="9" borderId="16" xfId="7" applyNumberFormat="1" applyFont="1" applyFill="1" applyBorder="1" applyAlignment="1">
      <alignment horizontal="center" vertical="top"/>
    </xf>
    <xf numFmtId="165" fontId="39" fillId="0" borderId="0" xfId="3" applyNumberFormat="1" applyFont="1" applyFill="1" applyBorder="1" applyAlignment="1">
      <alignment horizontal="center" vertical="top" wrapText="1"/>
    </xf>
    <xf numFmtId="165" fontId="39" fillId="0" borderId="0" xfId="3" applyNumberFormat="1" applyFont="1" applyFill="1" applyBorder="1" applyAlignment="1">
      <alignment vertical="top" wrapText="1"/>
    </xf>
    <xf numFmtId="165" fontId="40" fillId="0" borderId="0" xfId="3" applyNumberFormat="1" applyFont="1" applyFill="1" applyBorder="1" applyAlignment="1">
      <alignment horizontal="center" vertical="top" wrapText="1"/>
    </xf>
    <xf numFmtId="164" fontId="11" fillId="5" borderId="61" xfId="7" applyNumberFormat="1" applyFont="1" applyFill="1" applyBorder="1" applyAlignment="1">
      <alignment horizontal="left" vertical="top" wrapText="1"/>
    </xf>
    <xf numFmtId="0" fontId="11" fillId="0" borderId="37" xfId="7" applyFont="1" applyBorder="1" applyAlignment="1">
      <alignment horizontal="left" vertical="top" wrapText="1"/>
    </xf>
    <xf numFmtId="0" fontId="7" fillId="9" borderId="20" xfId="7" applyFont="1" applyFill="1" applyBorder="1" applyAlignment="1">
      <alignment horizontal="center" vertical="top" wrapText="1"/>
    </xf>
    <xf numFmtId="0" fontId="23" fillId="0" borderId="0" xfId="3" applyFont="1" applyAlignment="1">
      <alignment vertical="top" wrapText="1"/>
    </xf>
    <xf numFmtId="0" fontId="7" fillId="9" borderId="20" xfId="7" applyFont="1" applyFill="1" applyBorder="1" applyAlignment="1">
      <alignment horizontal="left" vertical="top" wrapText="1"/>
    </xf>
    <xf numFmtId="0" fontId="7" fillId="9" borderId="21" xfId="7" applyFont="1" applyFill="1" applyBorder="1" applyAlignment="1">
      <alignment horizontal="center" vertical="top"/>
    </xf>
    <xf numFmtId="164" fontId="11" fillId="10" borderId="55" xfId="7" applyNumberFormat="1" applyFont="1" applyFill="1" applyBorder="1" applyAlignment="1">
      <alignment horizontal="center" vertical="top"/>
    </xf>
    <xf numFmtId="0" fontId="7" fillId="9" borderId="56" xfId="7" applyFont="1" applyFill="1" applyBorder="1" applyAlignment="1">
      <alignment horizontal="left" vertical="top" wrapText="1"/>
    </xf>
    <xf numFmtId="0" fontId="7" fillId="9" borderId="56" xfId="7" applyFont="1" applyFill="1" applyBorder="1" applyAlignment="1">
      <alignment horizontal="center" vertical="top" wrapText="1"/>
    </xf>
    <xf numFmtId="164" fontId="7" fillId="0" borderId="69" xfId="7" applyNumberFormat="1" applyFont="1" applyBorder="1" applyAlignment="1">
      <alignment horizontal="left" vertical="center" wrapText="1"/>
    </xf>
    <xf numFmtId="0" fontId="7" fillId="9" borderId="50" xfId="7" applyFont="1" applyFill="1" applyBorder="1" applyAlignment="1">
      <alignment horizontal="center" vertical="top" wrapText="1"/>
    </xf>
    <xf numFmtId="0" fontId="7" fillId="9" borderId="6" xfId="7" applyFont="1" applyFill="1" applyBorder="1" applyAlignment="1">
      <alignment horizontal="left" vertical="top" wrapText="1"/>
    </xf>
    <xf numFmtId="0" fontId="7" fillId="9" borderId="17" xfId="7" applyFont="1" applyFill="1" applyBorder="1" applyAlignment="1">
      <alignment horizontal="left" vertical="top" wrapText="1"/>
    </xf>
    <xf numFmtId="0" fontId="7" fillId="9" borderId="7" xfId="7" applyFont="1" applyFill="1" applyBorder="1" applyAlignment="1">
      <alignment horizontal="left" vertical="top" wrapText="1"/>
    </xf>
    <xf numFmtId="0" fontId="28" fillId="9" borderId="28" xfId="7" applyFont="1" applyFill="1" applyBorder="1" applyAlignment="1">
      <alignment horizontal="left" vertical="top"/>
    </xf>
    <xf numFmtId="0" fontId="28" fillId="9" borderId="33" xfId="7" applyFont="1" applyFill="1" applyBorder="1" applyAlignment="1">
      <alignment horizontal="center" vertical="center"/>
    </xf>
    <xf numFmtId="9" fontId="7" fillId="9" borderId="34" xfId="7" applyNumberFormat="1" applyFont="1" applyFill="1" applyBorder="1" applyAlignment="1">
      <alignment horizontal="center" vertical="top"/>
    </xf>
    <xf numFmtId="9" fontId="7" fillId="9" borderId="21" xfId="7" applyNumberFormat="1" applyFont="1" applyFill="1" applyBorder="1" applyAlignment="1">
      <alignment horizontal="center" vertical="top"/>
    </xf>
    <xf numFmtId="0" fontId="28" fillId="9" borderId="11" xfId="7" applyFont="1" applyFill="1" applyBorder="1" applyAlignment="1">
      <alignment horizontal="center" vertical="center"/>
    </xf>
    <xf numFmtId="0" fontId="3" fillId="0" borderId="0" xfId="7" applyBorder="1"/>
    <xf numFmtId="0" fontId="11" fillId="9" borderId="72" xfId="9" applyFont="1" applyFill="1" applyBorder="1" applyAlignment="1">
      <alignment horizontal="center" vertical="center" wrapText="1"/>
    </xf>
    <xf numFmtId="0" fontId="11" fillId="0" borderId="0" xfId="9" applyFont="1" applyBorder="1" applyAlignment="1">
      <alignment horizontal="left" vertical="top" wrapText="1"/>
    </xf>
    <xf numFmtId="0" fontId="11" fillId="9" borderId="0" xfId="9" applyFont="1" applyFill="1" applyBorder="1" applyAlignment="1">
      <alignment horizontal="center" vertical="top" wrapText="1"/>
    </xf>
    <xf numFmtId="0" fontId="11" fillId="0" borderId="20" xfId="7" applyFont="1" applyBorder="1" applyAlignment="1">
      <alignment vertical="top" wrapText="1"/>
    </xf>
    <xf numFmtId="0" fontId="7" fillId="9" borderId="75" xfId="7" applyFont="1" applyFill="1" applyBorder="1" applyAlignment="1">
      <alignment horizontal="center" vertical="top"/>
    </xf>
    <xf numFmtId="0" fontId="7" fillId="9" borderId="10" xfId="7" applyFont="1" applyFill="1" applyBorder="1" applyAlignment="1">
      <alignment horizontal="center" vertical="top"/>
    </xf>
    <xf numFmtId="165" fontId="40" fillId="0" borderId="0" xfId="3" applyNumberFormat="1" applyFont="1" applyFill="1" applyBorder="1" applyAlignment="1">
      <alignment horizontal="center" vertical="top" wrapText="1"/>
    </xf>
    <xf numFmtId="165" fontId="9" fillId="0" borderId="0" xfId="3" applyNumberFormat="1" applyFont="1" applyFill="1" applyBorder="1" applyAlignment="1">
      <alignment horizontal="center" vertical="top" wrapText="1"/>
    </xf>
    <xf numFmtId="165" fontId="8" fillId="0" borderId="0" xfId="3" applyNumberFormat="1" applyFont="1" applyFill="1" applyBorder="1" applyAlignment="1">
      <alignment horizontal="center" vertical="top" wrapText="1"/>
    </xf>
    <xf numFmtId="165" fontId="13" fillId="0" borderId="0" xfId="3" applyNumberFormat="1" applyFont="1" applyFill="1" applyBorder="1" applyAlignment="1">
      <alignment horizontal="center" vertical="center" wrapText="1"/>
    </xf>
    <xf numFmtId="0" fontId="11" fillId="0" borderId="55" xfId="9" applyFont="1" applyBorder="1" applyAlignment="1">
      <alignment horizontal="left" vertical="top" wrapText="1"/>
    </xf>
    <xf numFmtId="0" fontId="15" fillId="0" borderId="0" xfId="9"/>
    <xf numFmtId="0" fontId="15" fillId="0" borderId="0" xfId="9" applyFont="1"/>
    <xf numFmtId="0" fontId="15" fillId="0" borderId="0" xfId="9" applyFont="1" applyFill="1"/>
    <xf numFmtId="0" fontId="42" fillId="0" borderId="0" xfId="9" applyFont="1" applyFill="1"/>
    <xf numFmtId="0" fontId="15" fillId="0" borderId="0" xfId="9" applyFill="1"/>
    <xf numFmtId="0" fontId="15" fillId="0" borderId="0" xfId="9" applyAlignment="1">
      <alignment horizontal="center"/>
    </xf>
    <xf numFmtId="2" fontId="43" fillId="0" borderId="0" xfId="9" applyNumberFormat="1" applyFont="1" applyFill="1" applyBorder="1" applyAlignment="1">
      <alignment horizontal="center" vertical="top" wrapText="1"/>
    </xf>
    <xf numFmtId="164" fontId="43" fillId="12" borderId="13" xfId="9" applyNumberFormat="1" applyFont="1" applyFill="1" applyBorder="1" applyAlignment="1">
      <alignment horizontal="center" vertical="top" wrapText="1"/>
    </xf>
    <xf numFmtId="2" fontId="43" fillId="12" borderId="13" xfId="9" applyNumberFormat="1" applyFont="1" applyFill="1" applyBorder="1" applyAlignment="1">
      <alignment horizontal="center" vertical="top" wrapText="1"/>
    </xf>
    <xf numFmtId="0" fontId="44" fillId="12" borderId="73" xfId="9" applyFont="1" applyFill="1" applyBorder="1" applyAlignment="1">
      <alignment vertical="top" wrapText="1"/>
    </xf>
    <xf numFmtId="0" fontId="44" fillId="12" borderId="72" xfId="9" applyFont="1" applyFill="1" applyBorder="1" applyAlignment="1">
      <alignment vertical="top" wrapText="1"/>
    </xf>
    <xf numFmtId="0" fontId="44" fillId="12" borderId="55" xfId="9" applyFont="1" applyFill="1" applyBorder="1" applyAlignment="1">
      <alignment vertical="top" wrapText="1"/>
    </xf>
    <xf numFmtId="2" fontId="31" fillId="0" borderId="0" xfId="9" applyNumberFormat="1" applyFont="1" applyFill="1" applyBorder="1" applyAlignment="1">
      <alignment horizontal="center" vertical="top" wrapText="1"/>
    </xf>
    <xf numFmtId="2" fontId="31" fillId="0" borderId="67" xfId="9" applyNumberFormat="1" applyFont="1" applyBorder="1" applyAlignment="1">
      <alignment horizontal="center" vertical="top" wrapText="1"/>
    </xf>
    <xf numFmtId="0" fontId="37" fillId="0" borderId="82" xfId="9" applyFont="1" applyBorder="1" applyAlignment="1">
      <alignment vertical="top" wrapText="1"/>
    </xf>
    <xf numFmtId="0" fontId="37" fillId="0" borderId="51" xfId="9" applyFont="1" applyBorder="1" applyAlignment="1">
      <alignment vertical="top" wrapText="1"/>
    </xf>
    <xf numFmtId="0" fontId="37" fillId="0" borderId="37" xfId="9" applyFont="1" applyBorder="1" applyAlignment="1">
      <alignment vertical="top" wrapText="1"/>
    </xf>
    <xf numFmtId="2" fontId="38" fillId="0" borderId="0" xfId="9" applyNumberFormat="1" applyFont="1" applyFill="1" applyBorder="1" applyAlignment="1">
      <alignment horizontal="center" vertical="top" wrapText="1"/>
    </xf>
    <xf numFmtId="2" fontId="38" fillId="6" borderId="13" xfId="9" applyNumberFormat="1" applyFont="1" applyFill="1" applyBorder="1" applyAlignment="1">
      <alignment horizontal="center" vertical="top" wrapText="1"/>
    </xf>
    <xf numFmtId="0" fontId="31" fillId="6" borderId="72" xfId="9" applyFont="1" applyFill="1" applyBorder="1" applyAlignment="1">
      <alignment vertical="top" wrapText="1"/>
    </xf>
    <xf numFmtId="0" fontId="31" fillId="6" borderId="55" xfId="9" applyFont="1" applyFill="1" applyBorder="1" applyAlignment="1">
      <alignment vertical="top" wrapText="1"/>
    </xf>
    <xf numFmtId="164" fontId="31" fillId="0" borderId="26" xfId="9" applyNumberFormat="1" applyFont="1" applyBorder="1" applyAlignment="1">
      <alignment horizontal="center" vertical="top" wrapText="1"/>
    </xf>
    <xf numFmtId="2" fontId="31" fillId="0" borderId="26" xfId="9" applyNumberFormat="1" applyFont="1" applyBorder="1" applyAlignment="1">
      <alignment horizontal="center" vertical="top" wrapText="1"/>
    </xf>
    <xf numFmtId="0" fontId="31" fillId="0" borderId="90" xfId="9" applyFont="1" applyBorder="1" applyAlignment="1">
      <alignment vertical="top" wrapText="1"/>
    </xf>
    <xf numFmtId="0" fontId="31" fillId="0" borderId="52" xfId="9" applyFont="1" applyBorder="1" applyAlignment="1">
      <alignment vertical="top" wrapText="1"/>
    </xf>
    <xf numFmtId="0" fontId="31" fillId="0" borderId="69" xfId="9" applyFont="1" applyBorder="1" applyAlignment="1">
      <alignment vertical="top" wrapText="1"/>
    </xf>
    <xf numFmtId="164" fontId="31" fillId="0" borderId="0" xfId="9" applyNumberFormat="1" applyFont="1" applyFill="1" applyBorder="1" applyAlignment="1">
      <alignment horizontal="center" vertical="top" wrapText="1"/>
    </xf>
    <xf numFmtId="164" fontId="31" fillId="0" borderId="68" xfId="9" applyNumberFormat="1" applyFont="1" applyFill="1" applyBorder="1" applyAlignment="1">
      <alignment horizontal="center" vertical="top" wrapText="1"/>
    </xf>
    <xf numFmtId="164" fontId="31" fillId="0" borderId="68" xfId="9" applyNumberFormat="1" applyFont="1" applyBorder="1" applyAlignment="1">
      <alignment horizontal="center" vertical="top" wrapText="1"/>
    </xf>
    <xf numFmtId="0" fontId="31" fillId="0" borderId="71" xfId="9" applyFont="1" applyBorder="1" applyAlignment="1">
      <alignment vertical="top" wrapText="1"/>
    </xf>
    <xf numFmtId="0" fontId="31" fillId="0" borderId="64" xfId="9" applyFont="1" applyBorder="1" applyAlignment="1">
      <alignment vertical="top" wrapText="1"/>
    </xf>
    <xf numFmtId="0" fontId="31" fillId="0" borderId="62" xfId="9" applyFont="1" applyBorder="1" applyAlignment="1">
      <alignment vertical="top" wrapText="1"/>
    </xf>
    <xf numFmtId="2" fontId="31" fillId="0" borderId="68" xfId="9" applyNumberFormat="1" applyFont="1" applyFill="1" applyBorder="1" applyAlignment="1">
      <alignment horizontal="center" vertical="top" wrapText="1"/>
    </xf>
    <xf numFmtId="2" fontId="31" fillId="0" borderId="68" xfId="9" applyNumberFormat="1" applyFont="1" applyBorder="1" applyAlignment="1">
      <alignment horizontal="center" vertical="top" wrapText="1"/>
    </xf>
    <xf numFmtId="2" fontId="31" fillId="0" borderId="66" xfId="9" applyNumberFormat="1" applyFont="1" applyFill="1" applyBorder="1" applyAlignment="1">
      <alignment horizontal="center" vertical="top" wrapText="1"/>
    </xf>
    <xf numFmtId="2" fontId="31" fillId="0" borderId="66" xfId="9" applyNumberFormat="1" applyFont="1" applyBorder="1" applyAlignment="1">
      <alignment horizontal="center" vertical="top" wrapText="1"/>
    </xf>
    <xf numFmtId="0" fontId="31" fillId="0" borderId="60" xfId="9" applyFont="1" applyBorder="1"/>
    <xf numFmtId="0" fontId="31" fillId="0" borderId="0" xfId="9" applyFont="1"/>
    <xf numFmtId="0" fontId="31" fillId="0" borderId="0" xfId="9" applyFont="1" applyBorder="1"/>
    <xf numFmtId="0" fontId="31" fillId="0" borderId="30" xfId="9" applyFont="1" applyBorder="1"/>
    <xf numFmtId="164" fontId="31" fillId="0" borderId="0" xfId="8" applyNumberFormat="1" applyFont="1" applyFill="1" applyBorder="1" applyAlignment="1">
      <alignment horizontal="center" vertical="top" wrapText="1"/>
    </xf>
    <xf numFmtId="164" fontId="31" fillId="0" borderId="66" xfId="8" applyNumberFormat="1" applyFont="1" applyFill="1" applyBorder="1" applyAlignment="1">
      <alignment horizontal="center" vertical="top" wrapText="1"/>
    </xf>
    <xf numFmtId="164" fontId="31" fillId="0" borderId="66" xfId="8" applyNumberFormat="1" applyFont="1" applyBorder="1" applyAlignment="1">
      <alignment horizontal="center" vertical="top" wrapText="1"/>
    </xf>
    <xf numFmtId="0" fontId="31" fillId="0" borderId="71" xfId="8" applyFont="1" applyBorder="1" applyAlignment="1">
      <alignment vertical="top" wrapText="1"/>
    </xf>
    <xf numFmtId="0" fontId="31" fillId="0" borderId="64" xfId="8" applyFont="1" applyBorder="1" applyAlignment="1">
      <alignment vertical="top" wrapText="1"/>
    </xf>
    <xf numFmtId="0" fontId="31" fillId="0" borderId="62" xfId="8" applyFont="1" applyBorder="1" applyAlignment="1">
      <alignment vertical="top" wrapText="1"/>
    </xf>
    <xf numFmtId="164" fontId="31" fillId="0" borderId="66" xfId="9" applyNumberFormat="1" applyFont="1" applyFill="1" applyBorder="1" applyAlignment="1">
      <alignment horizontal="center" vertical="top" wrapText="1"/>
    </xf>
    <xf numFmtId="164" fontId="31" fillId="0" borderId="66" xfId="9" applyNumberFormat="1" applyFont="1" applyBorder="1" applyAlignment="1">
      <alignment horizontal="center" vertical="top" wrapText="1"/>
    </xf>
    <xf numFmtId="2" fontId="31" fillId="0" borderId="1" xfId="9" applyNumberFormat="1" applyFont="1" applyFill="1" applyBorder="1" applyAlignment="1">
      <alignment horizontal="center" vertical="top" wrapText="1"/>
    </xf>
    <xf numFmtId="2" fontId="31" fillId="0" borderId="1" xfId="9" applyNumberFormat="1" applyFont="1" applyBorder="1" applyAlignment="1">
      <alignment horizontal="center" vertical="top" wrapText="1"/>
    </xf>
    <xf numFmtId="164" fontId="31" fillId="0" borderId="67" xfId="9" applyNumberFormat="1" applyFont="1" applyFill="1" applyBorder="1" applyAlignment="1">
      <alignment horizontal="center" vertical="top" wrapText="1"/>
    </xf>
    <xf numFmtId="164" fontId="31" fillId="0" borderId="67" xfId="9" applyNumberFormat="1" applyFont="1" applyBorder="1" applyAlignment="1">
      <alignment horizontal="center" vertical="top" wrapText="1"/>
    </xf>
    <xf numFmtId="164" fontId="43" fillId="0" borderId="0" xfId="9" applyNumberFormat="1" applyFont="1" applyFill="1" applyBorder="1" applyAlignment="1">
      <alignment horizontal="center" vertical="top" wrapText="1"/>
    </xf>
    <xf numFmtId="164" fontId="43" fillId="6" borderId="13" xfId="9" applyNumberFormat="1" applyFont="1" applyFill="1" applyBorder="1" applyAlignment="1">
      <alignment horizontal="center" vertical="top" wrapText="1"/>
    </xf>
    <xf numFmtId="0" fontId="36" fillId="6" borderId="82" xfId="9" applyFont="1" applyFill="1" applyBorder="1" applyAlignment="1">
      <alignment vertical="top" wrapText="1"/>
    </xf>
    <xf numFmtId="0" fontId="36" fillId="6" borderId="51" xfId="9" applyFont="1" applyFill="1" applyBorder="1" applyAlignment="1">
      <alignment vertical="top" wrapText="1"/>
    </xf>
    <xf numFmtId="0" fontId="36" fillId="6" borderId="37" xfId="9" applyFont="1" applyFill="1" applyBorder="1" applyAlignment="1">
      <alignment vertical="top" wrapText="1"/>
    </xf>
    <xf numFmtId="165" fontId="13" fillId="0" borderId="0" xfId="17" applyNumberFormat="1" applyFont="1" applyFill="1" applyBorder="1" applyAlignment="1">
      <alignment vertical="center" wrapText="1"/>
    </xf>
    <xf numFmtId="165" fontId="13" fillId="0" borderId="0" xfId="17" applyNumberFormat="1" applyFont="1" applyFill="1" applyBorder="1" applyAlignment="1">
      <alignment horizontal="center" vertical="center" wrapText="1"/>
    </xf>
    <xf numFmtId="0" fontId="13" fillId="0" borderId="13" xfId="17" applyFont="1" applyBorder="1" applyAlignment="1">
      <alignment vertical="center" wrapText="1"/>
    </xf>
    <xf numFmtId="0" fontId="15" fillId="0" borderId="72" xfId="9" applyBorder="1"/>
    <xf numFmtId="0" fontId="36" fillId="0" borderId="72" xfId="9" applyFont="1" applyBorder="1" applyAlignment="1">
      <alignment vertical="center" wrapText="1"/>
    </xf>
    <xf numFmtId="0" fontId="36" fillId="0" borderId="55" xfId="9" applyFont="1" applyBorder="1" applyAlignment="1">
      <alignment vertical="center" wrapText="1"/>
    </xf>
    <xf numFmtId="0" fontId="45" fillId="0" borderId="0" xfId="9" applyFont="1"/>
    <xf numFmtId="0" fontId="46" fillId="0" borderId="0" xfId="9" applyFont="1" applyAlignment="1">
      <alignment horizontal="center"/>
    </xf>
    <xf numFmtId="0" fontId="46" fillId="0" borderId="0" xfId="9" applyFont="1"/>
    <xf numFmtId="49" fontId="31" fillId="0" borderId="0" xfId="9" applyNumberFormat="1" applyFont="1" applyBorder="1" applyAlignment="1">
      <alignment vertical="top"/>
    </xf>
    <xf numFmtId="164" fontId="38" fillId="8" borderId="11" xfId="9" applyNumberFormat="1" applyFont="1" applyFill="1" applyBorder="1" applyAlignment="1">
      <alignment horizontal="center" vertical="top" wrapText="1"/>
    </xf>
    <xf numFmtId="0" fontId="38" fillId="8" borderId="31" xfId="9" applyFont="1" applyFill="1" applyBorder="1" applyAlignment="1">
      <alignment horizontal="center" vertical="top"/>
    </xf>
    <xf numFmtId="0" fontId="13" fillId="19" borderId="60" xfId="9" applyFont="1" applyFill="1" applyBorder="1" applyAlignment="1">
      <alignment horizontal="left" vertical="top" wrapText="1"/>
    </xf>
    <xf numFmtId="0" fontId="13" fillId="19" borderId="30" xfId="9" applyFont="1" applyFill="1" applyBorder="1" applyAlignment="1">
      <alignment horizontal="left" vertical="top" wrapText="1"/>
    </xf>
    <xf numFmtId="0" fontId="13" fillId="19" borderId="0" xfId="9" applyFont="1" applyFill="1" applyBorder="1" applyAlignment="1">
      <alignment horizontal="left" vertical="top" wrapText="1"/>
    </xf>
    <xf numFmtId="164" fontId="38" fillId="19" borderId="11" xfId="9" applyNumberFormat="1" applyFont="1" applyFill="1" applyBorder="1" applyAlignment="1">
      <alignment horizontal="center" vertical="top" wrapText="1"/>
    </xf>
    <xf numFmtId="0" fontId="38" fillId="19" borderId="31" xfId="9" applyFont="1" applyFill="1" applyBorder="1" applyAlignment="1">
      <alignment horizontal="center" vertical="top"/>
    </xf>
    <xf numFmtId="49" fontId="38" fillId="19" borderId="11" xfId="9" applyNumberFormat="1" applyFont="1" applyFill="1" applyBorder="1" applyAlignment="1">
      <alignment horizontal="center" vertical="top"/>
    </xf>
    <xf numFmtId="164" fontId="38" fillId="15" borderId="11" xfId="9" applyNumberFormat="1" applyFont="1" applyFill="1" applyBorder="1" applyAlignment="1">
      <alignment horizontal="center" vertical="top" wrapText="1"/>
    </xf>
    <xf numFmtId="0" fontId="38" fillId="15" borderId="31" xfId="9" applyFont="1" applyFill="1" applyBorder="1" applyAlignment="1">
      <alignment horizontal="center" vertical="top"/>
    </xf>
    <xf numFmtId="49" fontId="38" fillId="15" borderId="11" xfId="9" applyNumberFormat="1" applyFont="1" applyFill="1" applyBorder="1" applyAlignment="1">
      <alignment horizontal="center" vertical="top"/>
    </xf>
    <xf numFmtId="164" fontId="38" fillId="13" borderId="13" xfId="9" applyNumberFormat="1" applyFont="1" applyFill="1" applyBorder="1" applyAlignment="1">
      <alignment horizontal="center" vertical="top" wrapText="1"/>
    </xf>
    <xf numFmtId="0" fontId="38" fillId="13" borderId="55" xfId="9" applyFont="1" applyFill="1" applyBorder="1" applyAlignment="1">
      <alignment horizontal="center" vertical="top"/>
    </xf>
    <xf numFmtId="49" fontId="38" fillId="13" borderId="13" xfId="9" applyNumberFormat="1" applyFont="1" applyFill="1" applyBorder="1" applyAlignment="1">
      <alignment horizontal="center" vertical="top"/>
    </xf>
    <xf numFmtId="49" fontId="38" fillId="3" borderId="13" xfId="9" applyNumberFormat="1" applyFont="1" applyFill="1" applyBorder="1" applyAlignment="1">
      <alignment horizontal="center" vertical="top"/>
    </xf>
    <xf numFmtId="9" fontId="47" fillId="20" borderId="34" xfId="9" applyNumberFormat="1" applyFont="1" applyFill="1" applyBorder="1" applyAlignment="1">
      <alignment horizontal="center" vertical="top"/>
    </xf>
    <xf numFmtId="9" fontId="47" fillId="20" borderId="65" xfId="9" applyNumberFormat="1" applyFont="1" applyFill="1" applyBorder="1" applyAlignment="1">
      <alignment horizontal="center" vertical="top"/>
    </xf>
    <xf numFmtId="0" fontId="47" fillId="20" borderId="13" xfId="9" applyFont="1" applyFill="1" applyBorder="1" applyAlignment="1">
      <alignment horizontal="center" vertical="center"/>
    </xf>
    <xf numFmtId="0" fontId="47" fillId="20" borderId="28" xfId="9" applyFont="1" applyFill="1" applyBorder="1" applyAlignment="1">
      <alignment horizontal="left" vertical="top"/>
    </xf>
    <xf numFmtId="164" fontId="38" fillId="20" borderId="10" xfId="9" applyNumberFormat="1" applyFont="1" applyFill="1" applyBorder="1" applyAlignment="1">
      <alignment horizontal="center" vertical="top"/>
    </xf>
    <xf numFmtId="0" fontId="38" fillId="20" borderId="28" xfId="9" applyFont="1" applyFill="1" applyBorder="1" applyAlignment="1">
      <alignment horizontal="center" vertical="top"/>
    </xf>
    <xf numFmtId="0" fontId="44" fillId="9" borderId="1" xfId="9" applyFont="1" applyFill="1" applyBorder="1" applyAlignment="1">
      <alignment horizontal="center" vertical="top" wrapText="1"/>
    </xf>
    <xf numFmtId="0" fontId="44" fillId="11" borderId="0" xfId="9" applyFont="1" applyFill="1" applyBorder="1" applyAlignment="1">
      <alignment horizontal="center" vertical="top" wrapText="1"/>
    </xf>
    <xf numFmtId="0" fontId="47" fillId="9" borderId="58" xfId="9" applyFont="1" applyFill="1" applyBorder="1" applyAlignment="1">
      <alignment horizontal="center" vertical="top"/>
    </xf>
    <xf numFmtId="0" fontId="47" fillId="9" borderId="60" xfId="9" applyFont="1" applyFill="1" applyBorder="1" applyAlignment="1">
      <alignment horizontal="center" vertical="top"/>
    </xf>
    <xf numFmtId="0" fontId="11" fillId="9" borderId="1" xfId="9" applyFont="1" applyFill="1" applyBorder="1" applyAlignment="1">
      <alignment horizontal="center" vertical="center" wrapText="1"/>
    </xf>
    <xf numFmtId="0" fontId="11" fillId="9" borderId="30" xfId="9" applyFont="1" applyFill="1" applyBorder="1" applyAlignment="1">
      <alignment horizontal="left" vertical="top" wrapText="1"/>
    </xf>
    <xf numFmtId="164" fontId="31" fillId="9" borderId="30" xfId="9" applyNumberFormat="1" applyFont="1" applyFill="1" applyBorder="1" applyAlignment="1">
      <alignment horizontal="center" vertical="top"/>
    </xf>
    <xf numFmtId="164" fontId="31" fillId="0" borderId="1" xfId="9" applyNumberFormat="1" applyFont="1" applyFill="1" applyBorder="1" applyAlignment="1">
      <alignment horizontal="center" vertical="top"/>
    </xf>
    <xf numFmtId="164" fontId="31" fillId="9" borderId="1" xfId="9" applyNumberFormat="1" applyFont="1" applyFill="1" applyBorder="1" applyAlignment="1">
      <alignment horizontal="center" vertical="top"/>
    </xf>
    <xf numFmtId="0" fontId="31" fillId="9" borderId="68" xfId="9" applyFont="1" applyFill="1" applyBorder="1" applyAlignment="1">
      <alignment horizontal="center" vertical="top"/>
    </xf>
    <xf numFmtId="49" fontId="38" fillId="9" borderId="1" xfId="9" applyNumberFormat="1" applyFont="1" applyFill="1" applyBorder="1" applyAlignment="1">
      <alignment horizontal="center" vertical="top" wrapText="1"/>
    </xf>
    <xf numFmtId="49" fontId="38" fillId="11" borderId="0" xfId="9" applyNumberFormat="1" applyFont="1" applyFill="1" applyBorder="1" applyAlignment="1">
      <alignment horizontal="center" vertical="top" wrapText="1"/>
    </xf>
    <xf numFmtId="0" fontId="47" fillId="9" borderId="25" xfId="9" applyFont="1" applyFill="1" applyBorder="1" applyAlignment="1">
      <alignment horizontal="center" vertical="top"/>
    </xf>
    <xf numFmtId="0" fontId="47" fillId="9" borderId="75" xfId="9" applyFont="1" applyFill="1" applyBorder="1" applyAlignment="1">
      <alignment horizontal="center" vertical="top"/>
    </xf>
    <xf numFmtId="0" fontId="11" fillId="9" borderId="66" xfId="9" applyFont="1" applyFill="1" applyBorder="1" applyAlignment="1">
      <alignment horizontal="center" vertical="center" wrapText="1"/>
    </xf>
    <xf numFmtId="0" fontId="11" fillId="9" borderId="62" xfId="9" applyFont="1" applyFill="1" applyBorder="1" applyAlignment="1">
      <alignment wrapText="1"/>
    </xf>
    <xf numFmtId="164" fontId="31" fillId="9" borderId="61" xfId="9" applyNumberFormat="1" applyFont="1" applyFill="1" applyBorder="1" applyAlignment="1">
      <alignment horizontal="center" vertical="top"/>
    </xf>
    <xf numFmtId="164" fontId="31" fillId="0" borderId="22" xfId="9" applyNumberFormat="1" applyFont="1" applyFill="1" applyBorder="1" applyAlignment="1">
      <alignment horizontal="center" vertical="top"/>
    </xf>
    <xf numFmtId="164" fontId="31" fillId="9" borderId="22" xfId="9" applyNumberFormat="1" applyFont="1" applyFill="1" applyBorder="1" applyAlignment="1">
      <alignment horizontal="center" vertical="top"/>
    </xf>
    <xf numFmtId="0" fontId="31" fillId="9" borderId="66" xfId="9" applyFont="1" applyFill="1" applyBorder="1" applyAlignment="1">
      <alignment horizontal="center" vertical="top"/>
    </xf>
    <xf numFmtId="0" fontId="48" fillId="9" borderId="16" xfId="9" applyFont="1" applyFill="1" applyBorder="1" applyAlignment="1">
      <alignment horizontal="center" vertical="top"/>
    </xf>
    <xf numFmtId="0" fontId="48" fillId="9" borderId="82" xfId="9" applyFont="1" applyFill="1" applyBorder="1" applyAlignment="1">
      <alignment horizontal="center" vertical="top"/>
    </xf>
    <xf numFmtId="0" fontId="11" fillId="9" borderId="67" xfId="9" applyFont="1" applyFill="1" applyBorder="1" applyAlignment="1">
      <alignment horizontal="center" vertical="top" wrapText="1"/>
    </xf>
    <xf numFmtId="0" fontId="11" fillId="9" borderId="37" xfId="9" applyFont="1" applyFill="1" applyBorder="1" applyAlignment="1">
      <alignment horizontal="left" vertical="top" wrapText="1"/>
    </xf>
    <xf numFmtId="164" fontId="31" fillId="9" borderId="37" xfId="9" applyNumberFormat="1" applyFont="1" applyFill="1" applyBorder="1" applyAlignment="1">
      <alignment horizontal="center" vertical="top"/>
    </xf>
    <xf numFmtId="164" fontId="31" fillId="9" borderId="67" xfId="9" applyNumberFormat="1" applyFont="1" applyFill="1" applyBorder="1" applyAlignment="1">
      <alignment horizontal="center" vertical="top"/>
    </xf>
    <xf numFmtId="0" fontId="31" fillId="9" borderId="67" xfId="9" applyFont="1" applyFill="1" applyBorder="1" applyAlignment="1">
      <alignment horizontal="center" vertical="top"/>
    </xf>
    <xf numFmtId="49" fontId="38" fillId="9" borderId="10" xfId="9" applyNumberFormat="1" applyFont="1" applyFill="1" applyBorder="1" applyAlignment="1">
      <alignment horizontal="center" vertical="top" wrapText="1"/>
    </xf>
    <xf numFmtId="49" fontId="38" fillId="11" borderId="8" xfId="9" applyNumberFormat="1" applyFont="1" applyFill="1" applyBorder="1" applyAlignment="1">
      <alignment horizontal="center" vertical="top" wrapText="1"/>
    </xf>
    <xf numFmtId="9" fontId="47" fillId="20" borderId="36" xfId="9" applyNumberFormat="1" applyFont="1" applyFill="1" applyBorder="1" applyAlignment="1">
      <alignment horizontal="center" vertical="top"/>
    </xf>
    <xf numFmtId="9" fontId="47" fillId="20" borderId="73" xfId="9" applyNumberFormat="1" applyFont="1" applyFill="1" applyBorder="1" applyAlignment="1">
      <alignment horizontal="center" vertical="top"/>
    </xf>
    <xf numFmtId="0" fontId="47" fillId="20" borderId="55" xfId="9" applyFont="1" applyFill="1" applyBorder="1" applyAlignment="1">
      <alignment horizontal="left" vertical="top"/>
    </xf>
    <xf numFmtId="164" fontId="38" fillId="20" borderId="13" xfId="9" applyNumberFormat="1" applyFont="1" applyFill="1" applyBorder="1" applyAlignment="1">
      <alignment horizontal="center" vertical="top"/>
    </xf>
    <xf numFmtId="0" fontId="38" fillId="20" borderId="55" xfId="9" applyFont="1" applyFill="1" applyBorder="1" applyAlignment="1">
      <alignment horizontal="center" vertical="top"/>
    </xf>
    <xf numFmtId="0" fontId="49" fillId="11" borderId="78" xfId="9" applyFont="1" applyFill="1" applyBorder="1" applyAlignment="1">
      <alignment vertical="top" wrapText="1"/>
    </xf>
    <xf numFmtId="0" fontId="44" fillId="9" borderId="11" xfId="9" applyFont="1" applyFill="1" applyBorder="1" applyAlignment="1">
      <alignment horizontal="center" vertical="top" wrapText="1"/>
    </xf>
    <xf numFmtId="0" fontId="44" fillId="11" borderId="9" xfId="9" applyFont="1" applyFill="1" applyBorder="1" applyAlignment="1">
      <alignment horizontal="center" vertical="top" wrapText="1"/>
    </xf>
    <xf numFmtId="0" fontId="11" fillId="9" borderId="30" xfId="9" applyFont="1" applyFill="1" applyBorder="1" applyAlignment="1">
      <alignment wrapText="1"/>
    </xf>
    <xf numFmtId="0" fontId="31" fillId="9" borderId="30" xfId="9" applyFont="1" applyFill="1" applyBorder="1" applyAlignment="1">
      <alignment horizontal="center" vertical="top"/>
    </xf>
    <xf numFmtId="0" fontId="45" fillId="11" borderId="60" xfId="9" applyFont="1" applyFill="1" applyBorder="1" applyAlignment="1">
      <alignment horizontal="left" vertical="top" wrapText="1"/>
    </xf>
    <xf numFmtId="0" fontId="48" fillId="9" borderId="25" xfId="9" applyFont="1" applyFill="1" applyBorder="1" applyAlignment="1">
      <alignment horizontal="center" vertical="top"/>
    </xf>
    <xf numFmtId="0" fontId="48" fillId="9" borderId="75" xfId="9" applyFont="1" applyFill="1" applyBorder="1" applyAlignment="1">
      <alignment horizontal="center" vertical="top"/>
    </xf>
    <xf numFmtId="0" fontId="11" fillId="9" borderId="22" xfId="9" applyFont="1" applyFill="1" applyBorder="1" applyAlignment="1">
      <alignment horizontal="center" vertical="top" wrapText="1"/>
    </xf>
    <xf numFmtId="0" fontId="11" fillId="9" borderId="61" xfId="9" applyFont="1" applyFill="1" applyBorder="1" applyAlignment="1">
      <alignment horizontal="left" vertical="top" wrapText="1"/>
    </xf>
    <xf numFmtId="0" fontId="31" fillId="11" borderId="60" xfId="9" applyFont="1" applyFill="1" applyBorder="1" applyAlignment="1">
      <alignment horizontal="left" vertical="top" wrapText="1"/>
    </xf>
    <xf numFmtId="0" fontId="45" fillId="11" borderId="0" xfId="9" applyFont="1" applyFill="1" applyBorder="1" applyAlignment="1">
      <alignment vertical="top" wrapText="1"/>
    </xf>
    <xf numFmtId="49" fontId="38" fillId="10" borderId="1" xfId="9" applyNumberFormat="1" applyFont="1" applyFill="1" applyBorder="1" applyAlignment="1">
      <alignment horizontal="center" vertical="top" wrapText="1"/>
    </xf>
    <xf numFmtId="49" fontId="38" fillId="2" borderId="1" xfId="9" applyNumberFormat="1" applyFont="1" applyFill="1" applyBorder="1" applyAlignment="1">
      <alignment horizontal="center" vertical="top"/>
    </xf>
    <xf numFmtId="49" fontId="38" fillId="3" borderId="1" xfId="9" applyNumberFormat="1" applyFont="1" applyFill="1" applyBorder="1" applyAlignment="1">
      <alignment horizontal="center" vertical="top"/>
    </xf>
    <xf numFmtId="9" fontId="47" fillId="0" borderId="58" xfId="9" applyNumberFormat="1" applyFont="1" applyFill="1" applyBorder="1" applyAlignment="1">
      <alignment horizontal="center" vertical="top"/>
    </xf>
    <xf numFmtId="9" fontId="47" fillId="0" borderId="60" xfId="9" applyNumberFormat="1" applyFont="1" applyFill="1" applyBorder="1" applyAlignment="1">
      <alignment horizontal="center" vertical="top"/>
    </xf>
    <xf numFmtId="0" fontId="47" fillId="0" borderId="1" xfId="9" applyFont="1" applyFill="1" applyBorder="1" applyAlignment="1">
      <alignment horizontal="center" vertical="center"/>
    </xf>
    <xf numFmtId="0" fontId="47" fillId="0" borderId="30" xfId="9" applyFont="1" applyFill="1" applyBorder="1" applyAlignment="1">
      <alignment horizontal="left" vertical="top"/>
    </xf>
    <xf numFmtId="164" fontId="38" fillId="0" borderId="68" xfId="9" applyNumberFormat="1" applyFont="1" applyFill="1" applyBorder="1" applyAlignment="1">
      <alignment horizontal="center" vertical="top"/>
    </xf>
    <xf numFmtId="0" fontId="38" fillId="0" borderId="30" xfId="9" applyFont="1" applyFill="1" applyBorder="1" applyAlignment="1">
      <alignment horizontal="center" vertical="top"/>
    </xf>
    <xf numFmtId="164" fontId="38" fillId="0" borderId="66" xfId="9" applyNumberFormat="1" applyFont="1" applyFill="1" applyBorder="1" applyAlignment="1">
      <alignment horizontal="center" vertical="top"/>
    </xf>
    <xf numFmtId="0" fontId="38" fillId="0" borderId="66" xfId="9" applyFont="1" applyFill="1" applyBorder="1" applyAlignment="1">
      <alignment horizontal="center" vertical="top"/>
    </xf>
    <xf numFmtId="164" fontId="38" fillId="0" borderId="67" xfId="9" applyNumberFormat="1" applyFont="1" applyFill="1" applyBorder="1" applyAlignment="1">
      <alignment horizontal="center" vertical="top"/>
    </xf>
    <xf numFmtId="0" fontId="38" fillId="0" borderId="67" xfId="9" applyFont="1" applyFill="1" applyBorder="1" applyAlignment="1">
      <alignment horizontal="center" vertical="top"/>
    </xf>
    <xf numFmtId="0" fontId="11" fillId="11" borderId="0" xfId="18" applyFont="1" applyFill="1" applyAlignment="1">
      <alignment wrapText="1"/>
    </xf>
    <xf numFmtId="49" fontId="38" fillId="11" borderId="1" xfId="9" applyNumberFormat="1" applyFont="1" applyFill="1" applyBorder="1" applyAlignment="1">
      <alignment vertical="top" wrapText="1"/>
    </xf>
    <xf numFmtId="0" fontId="45" fillId="11" borderId="31" xfId="9" applyFont="1" applyFill="1" applyBorder="1" applyAlignment="1">
      <alignment vertical="top" wrapText="1"/>
    </xf>
    <xf numFmtId="0" fontId="11" fillId="9" borderId="59" xfId="9" applyFont="1" applyFill="1" applyBorder="1" applyAlignment="1">
      <alignment horizontal="center" vertical="top"/>
    </xf>
    <xf numFmtId="0" fontId="11" fillId="9" borderId="81" xfId="9" applyFont="1" applyFill="1" applyBorder="1" applyAlignment="1">
      <alignment horizontal="center" vertical="top"/>
    </xf>
    <xf numFmtId="0" fontId="11" fillId="9" borderId="68" xfId="9" applyFont="1" applyFill="1" applyBorder="1" applyAlignment="1">
      <alignment horizontal="center" vertical="center" wrapText="1"/>
    </xf>
    <xf numFmtId="0" fontId="11" fillId="9" borderId="79" xfId="9" applyFont="1" applyFill="1" applyBorder="1" applyAlignment="1">
      <alignment horizontal="left" vertical="top" wrapText="1"/>
    </xf>
    <xf numFmtId="164" fontId="31" fillId="9" borderId="79" xfId="9" applyNumberFormat="1" applyFont="1" applyFill="1" applyBorder="1" applyAlignment="1">
      <alignment horizontal="center" vertical="top"/>
    </xf>
    <xf numFmtId="164" fontId="31" fillId="9" borderId="68" xfId="9" applyNumberFormat="1" applyFont="1" applyFill="1" applyBorder="1" applyAlignment="1">
      <alignment horizontal="center" vertical="top"/>
    </xf>
    <xf numFmtId="0" fontId="45" fillId="11" borderId="30" xfId="9" applyFont="1" applyFill="1" applyBorder="1" applyAlignment="1">
      <alignment vertical="top" wrapText="1"/>
    </xf>
    <xf numFmtId="0" fontId="11" fillId="9" borderId="22" xfId="9" applyFont="1" applyFill="1" applyBorder="1" applyAlignment="1">
      <alignment horizontal="center" vertical="center" wrapText="1"/>
    </xf>
    <xf numFmtId="0" fontId="11" fillId="9" borderId="16" xfId="9" applyFont="1" applyFill="1" applyBorder="1" applyAlignment="1">
      <alignment horizontal="center" vertical="top"/>
    </xf>
    <xf numFmtId="0" fontId="11" fillId="9" borderId="82" xfId="9" applyFont="1" applyFill="1" applyBorder="1" applyAlignment="1">
      <alignment horizontal="center" vertical="top"/>
    </xf>
    <xf numFmtId="49" fontId="38" fillId="11" borderId="10" xfId="9" applyNumberFormat="1" applyFont="1" applyFill="1" applyBorder="1" applyAlignment="1">
      <alignment vertical="top" wrapText="1"/>
    </xf>
    <xf numFmtId="0" fontId="11" fillId="9" borderId="58" xfId="9" applyFont="1" applyFill="1" applyBorder="1" applyAlignment="1">
      <alignment horizontal="center" vertical="top"/>
    </xf>
    <xf numFmtId="0" fontId="11" fillId="9" borderId="60" xfId="9" applyFont="1" applyFill="1" applyBorder="1" applyAlignment="1">
      <alignment horizontal="center" vertical="top"/>
    </xf>
    <xf numFmtId="0" fontId="11" fillId="9" borderId="83" xfId="9" applyFont="1" applyFill="1" applyBorder="1" applyAlignment="1">
      <alignment horizontal="center" vertical="top"/>
    </xf>
    <xf numFmtId="0" fontId="11" fillId="9" borderId="71" xfId="9" applyFont="1" applyFill="1" applyBorder="1" applyAlignment="1">
      <alignment horizontal="center" vertical="top"/>
    </xf>
    <xf numFmtId="0" fontId="11" fillId="9" borderId="62" xfId="9" applyFont="1" applyFill="1" applyBorder="1" applyAlignment="1">
      <alignment horizontal="left" vertical="top" wrapText="1"/>
    </xf>
    <xf numFmtId="164" fontId="31" fillId="9" borderId="66" xfId="9" applyNumberFormat="1" applyFont="1" applyFill="1" applyBorder="1" applyAlignment="1">
      <alignment horizontal="center" vertical="top"/>
    </xf>
    <xf numFmtId="0" fontId="31" fillId="9" borderId="62" xfId="9" applyFont="1" applyFill="1" applyBorder="1" applyAlignment="1">
      <alignment horizontal="center" vertical="top"/>
    </xf>
    <xf numFmtId="164" fontId="31" fillId="9" borderId="62" xfId="9" applyNumberFormat="1" applyFont="1" applyFill="1" applyBorder="1" applyAlignment="1">
      <alignment horizontal="center" vertical="top"/>
    </xf>
    <xf numFmtId="0" fontId="11" fillId="9" borderId="25" xfId="9" applyFont="1" applyFill="1" applyBorder="1" applyAlignment="1">
      <alignment horizontal="center" vertical="top"/>
    </xf>
    <xf numFmtId="0" fontId="11" fillId="9" borderId="75" xfId="9" applyFont="1" applyFill="1" applyBorder="1" applyAlignment="1">
      <alignment horizontal="center" vertical="top"/>
    </xf>
    <xf numFmtId="9" fontId="47" fillId="0" borderId="78" xfId="9" applyNumberFormat="1" applyFont="1" applyFill="1" applyBorder="1" applyAlignment="1">
      <alignment horizontal="center" vertical="top"/>
    </xf>
    <xf numFmtId="9" fontId="47" fillId="0" borderId="31" xfId="9" applyNumberFormat="1" applyFont="1" applyFill="1" applyBorder="1" applyAlignment="1">
      <alignment horizontal="center" vertical="top"/>
    </xf>
    <xf numFmtId="9" fontId="47" fillId="21" borderId="36" xfId="9" applyNumberFormat="1" applyFont="1" applyFill="1" applyBorder="1" applyAlignment="1">
      <alignment horizontal="center" vertical="top"/>
    </xf>
    <xf numFmtId="9" fontId="47" fillId="21" borderId="73" xfId="9" applyNumberFormat="1" applyFont="1" applyFill="1" applyBorder="1" applyAlignment="1">
      <alignment horizontal="center" vertical="top"/>
    </xf>
    <xf numFmtId="0" fontId="47" fillId="21" borderId="13" xfId="9" applyFont="1" applyFill="1" applyBorder="1" applyAlignment="1">
      <alignment horizontal="center" vertical="center"/>
    </xf>
    <xf numFmtId="0" fontId="47" fillId="21" borderId="55" xfId="9" applyFont="1" applyFill="1" applyBorder="1" applyAlignment="1">
      <alignment horizontal="left" vertical="top"/>
    </xf>
    <xf numFmtId="164" fontId="38" fillId="21" borderId="13" xfId="9" applyNumberFormat="1" applyFont="1" applyFill="1" applyBorder="1" applyAlignment="1">
      <alignment horizontal="center" vertical="top"/>
    </xf>
    <xf numFmtId="0" fontId="38" fillId="21" borderId="55" xfId="9" applyFont="1" applyFill="1" applyBorder="1" applyAlignment="1">
      <alignment horizontal="center" vertical="top"/>
    </xf>
    <xf numFmtId="0" fontId="44" fillId="10" borderId="11" xfId="9" applyFont="1" applyFill="1" applyBorder="1" applyAlignment="1">
      <alignment vertical="top" wrapText="1"/>
    </xf>
    <xf numFmtId="0" fontId="11" fillId="0" borderId="60" xfId="9" applyFont="1" applyFill="1" applyBorder="1" applyAlignment="1">
      <alignment horizontal="center" vertical="top"/>
    </xf>
    <xf numFmtId="0" fontId="11" fillId="0" borderId="30" xfId="9" applyFont="1" applyFill="1" applyBorder="1" applyAlignment="1">
      <alignment horizontal="center" vertical="top"/>
    </xf>
    <xf numFmtId="164" fontId="31" fillId="10" borderId="1" xfId="9" applyNumberFormat="1" applyFont="1" applyFill="1" applyBorder="1" applyAlignment="1">
      <alignment horizontal="center" vertical="top"/>
    </xf>
    <xf numFmtId="0" fontId="38" fillId="10" borderId="30" xfId="9" applyFont="1" applyFill="1" applyBorder="1" applyAlignment="1">
      <alignment horizontal="center" vertical="top"/>
    </xf>
    <xf numFmtId="49" fontId="38" fillId="10" borderId="1" xfId="9" applyNumberFormat="1" applyFont="1" applyFill="1" applyBorder="1" applyAlignment="1">
      <alignment vertical="top" wrapText="1"/>
    </xf>
    <xf numFmtId="164" fontId="31" fillId="10" borderId="66" xfId="9" applyNumberFormat="1" applyFont="1" applyFill="1" applyBorder="1" applyAlignment="1">
      <alignment horizontal="center" vertical="top"/>
    </xf>
    <xf numFmtId="0" fontId="38" fillId="10" borderId="66" xfId="9" applyFont="1" applyFill="1" applyBorder="1" applyAlignment="1">
      <alignment horizontal="center" vertical="top"/>
    </xf>
    <xf numFmtId="0" fontId="47" fillId="0" borderId="60" xfId="9" applyFont="1" applyFill="1" applyBorder="1" applyAlignment="1">
      <alignment horizontal="center" vertical="top"/>
    </xf>
    <xf numFmtId="0" fontId="47" fillId="0" borderId="30" xfId="9" applyFont="1" applyFill="1" applyBorder="1" applyAlignment="1">
      <alignment horizontal="center" vertical="top"/>
    </xf>
    <xf numFmtId="164" fontId="31" fillId="10" borderId="22" xfId="9" applyNumberFormat="1" applyFont="1" applyFill="1" applyBorder="1" applyAlignment="1">
      <alignment horizontal="center" vertical="top"/>
    </xf>
    <xf numFmtId="0" fontId="47" fillId="9" borderId="61" xfId="9" applyFont="1" applyFill="1" applyBorder="1" applyAlignment="1">
      <alignment horizontal="left" vertical="top" wrapText="1"/>
    </xf>
    <xf numFmtId="0" fontId="48" fillId="0" borderId="60" xfId="9" applyFont="1" applyFill="1" applyBorder="1" applyAlignment="1">
      <alignment horizontal="center" vertical="top"/>
    </xf>
    <xf numFmtId="0" fontId="48" fillId="0" borderId="30" xfId="9" applyFont="1" applyFill="1" applyBorder="1" applyAlignment="1">
      <alignment horizontal="center" vertical="top"/>
    </xf>
    <xf numFmtId="164" fontId="31" fillId="10" borderId="67" xfId="9" applyNumberFormat="1" applyFont="1" applyFill="1" applyBorder="1" applyAlignment="1">
      <alignment horizontal="center" vertical="top"/>
    </xf>
    <xf numFmtId="0" fontId="38" fillId="10" borderId="67" xfId="9" applyFont="1" applyFill="1" applyBorder="1" applyAlignment="1">
      <alignment horizontal="center" vertical="top"/>
    </xf>
    <xf numFmtId="49" fontId="38" fillId="10" borderId="10" xfId="9" applyNumberFormat="1" applyFont="1" applyFill="1" applyBorder="1" applyAlignment="1">
      <alignment vertical="top" wrapText="1"/>
    </xf>
    <xf numFmtId="0" fontId="11" fillId="0" borderId="60" xfId="9" applyFont="1" applyFill="1" applyBorder="1" applyAlignment="1">
      <alignment horizontal="center" vertical="center"/>
    </xf>
    <xf numFmtId="0" fontId="11" fillId="0" borderId="30" xfId="9" applyFont="1" applyFill="1" applyBorder="1" applyAlignment="1">
      <alignment horizontal="center" vertical="center"/>
    </xf>
    <xf numFmtId="0" fontId="11" fillId="0" borderId="36" xfId="9" applyFont="1" applyBorder="1" applyAlignment="1">
      <alignment horizontal="center" vertical="center"/>
    </xf>
    <xf numFmtId="0" fontId="11" fillId="0" borderId="73" xfId="9" applyFont="1" applyBorder="1" applyAlignment="1">
      <alignment horizontal="center" vertical="center"/>
    </xf>
    <xf numFmtId="0" fontId="11" fillId="0" borderId="13" xfId="9" applyFont="1" applyBorder="1" applyAlignment="1">
      <alignment horizontal="center" vertical="center" wrapText="1"/>
    </xf>
    <xf numFmtId="0" fontId="11" fillId="0" borderId="72" xfId="9" applyFont="1" applyBorder="1" applyAlignment="1">
      <alignment vertical="center" wrapText="1"/>
    </xf>
    <xf numFmtId="0" fontId="38" fillId="9" borderId="73" xfId="9" applyFont="1" applyFill="1" applyBorder="1" applyAlignment="1">
      <alignment horizontal="left" vertical="top"/>
    </xf>
    <xf numFmtId="0" fontId="38" fillId="9" borderId="72" xfId="9" applyFont="1" applyFill="1" applyBorder="1" applyAlignment="1">
      <alignment horizontal="left" vertical="top"/>
    </xf>
    <xf numFmtId="0" fontId="38" fillId="9" borderId="55" xfId="9" applyFont="1" applyFill="1" applyBorder="1" applyAlignment="1">
      <alignment horizontal="left" vertical="top"/>
    </xf>
    <xf numFmtId="49" fontId="38" fillId="3" borderId="55" xfId="9" applyNumberFormat="1" applyFont="1" applyFill="1" applyBorder="1" applyAlignment="1">
      <alignment horizontal="center" vertical="top"/>
    </xf>
    <xf numFmtId="0" fontId="13" fillId="0" borderId="78" xfId="9" applyFont="1" applyFill="1" applyBorder="1" applyAlignment="1">
      <alignment vertical="top"/>
    </xf>
    <xf numFmtId="0" fontId="13" fillId="0" borderId="31" xfId="9" applyFont="1" applyFill="1" applyBorder="1" applyAlignment="1">
      <alignment vertical="top"/>
    </xf>
    <xf numFmtId="0" fontId="13" fillId="13" borderId="73" xfId="9" applyFont="1" applyFill="1" applyBorder="1" applyAlignment="1">
      <alignment vertical="top"/>
    </xf>
    <xf numFmtId="0" fontId="13" fillId="13" borderId="72" xfId="9" applyFont="1" applyFill="1" applyBorder="1" applyAlignment="1">
      <alignment vertical="top"/>
    </xf>
    <xf numFmtId="0" fontId="38" fillId="13" borderId="72" xfId="9" applyFont="1" applyFill="1" applyBorder="1" applyAlignment="1">
      <alignment vertical="top"/>
    </xf>
    <xf numFmtId="0" fontId="38" fillId="13" borderId="55" xfId="9" applyFont="1" applyFill="1" applyBorder="1" applyAlignment="1">
      <alignment vertical="top"/>
    </xf>
    <xf numFmtId="0" fontId="47" fillId="0" borderId="60" xfId="9" applyFont="1" applyFill="1" applyBorder="1" applyAlignment="1">
      <alignment horizontal="left" vertical="top"/>
    </xf>
    <xf numFmtId="0" fontId="47" fillId="0" borderId="36" xfId="9" applyFont="1" applyBorder="1" applyAlignment="1">
      <alignment horizontal="left" vertical="top"/>
    </xf>
    <xf numFmtId="0" fontId="47" fillId="0" borderId="73" xfId="9" applyFont="1" applyBorder="1" applyAlignment="1">
      <alignment horizontal="left" vertical="top"/>
    </xf>
    <xf numFmtId="0" fontId="11" fillId="9" borderId="72" xfId="9" applyFont="1" applyFill="1" applyBorder="1" applyAlignment="1">
      <alignment vertical="center" wrapText="1"/>
    </xf>
    <xf numFmtId="49" fontId="6" fillId="15" borderId="55" xfId="9" applyNumberFormat="1" applyFont="1" applyFill="1" applyBorder="1" applyAlignment="1">
      <alignment horizontal="center" vertical="top" wrapText="1"/>
    </xf>
    <xf numFmtId="0" fontId="13" fillId="0" borderId="60" xfId="9" applyFont="1" applyFill="1" applyBorder="1" applyAlignment="1">
      <alignment horizontal="left" vertical="top"/>
    </xf>
    <xf numFmtId="0" fontId="13" fillId="0" borderId="30" xfId="9" applyFont="1" applyFill="1" applyBorder="1" applyAlignment="1">
      <alignment horizontal="left" vertical="top"/>
    </xf>
    <xf numFmtId="49" fontId="38" fillId="15" borderId="13" xfId="9" applyNumberFormat="1" applyFont="1" applyFill="1" applyBorder="1" applyAlignment="1">
      <alignment horizontal="center" vertical="top" wrapText="1"/>
    </xf>
    <xf numFmtId="0" fontId="13" fillId="0" borderId="60" xfId="9" applyFont="1" applyFill="1" applyBorder="1" applyAlignment="1">
      <alignment horizontal="left" vertical="top" wrapText="1"/>
    </xf>
    <xf numFmtId="0" fontId="13" fillId="0" borderId="30" xfId="9" applyFont="1" applyFill="1" applyBorder="1" applyAlignment="1">
      <alignment horizontal="left" vertical="top" wrapText="1"/>
    </xf>
    <xf numFmtId="0" fontId="13" fillId="0" borderId="65" xfId="9" applyFont="1" applyFill="1" applyBorder="1" applyAlignment="1">
      <alignment horizontal="left" vertical="top" wrapText="1"/>
    </xf>
    <xf numFmtId="0" fontId="13" fillId="0" borderId="28" xfId="9" applyFont="1" applyFill="1" applyBorder="1" applyAlignment="1">
      <alignment horizontal="left" vertical="top" wrapText="1"/>
    </xf>
    <xf numFmtId="0" fontId="38" fillId="10" borderId="11" xfId="9" applyFont="1" applyFill="1" applyBorder="1" applyAlignment="1">
      <alignment horizontal="center" vertical="center" textRotation="90" wrapText="1"/>
    </xf>
    <xf numFmtId="0" fontId="44" fillId="11" borderId="11" xfId="9" applyFont="1" applyFill="1" applyBorder="1" applyAlignment="1">
      <alignment horizontal="center" vertical="top" wrapText="1"/>
    </xf>
    <xf numFmtId="49" fontId="38" fillId="10" borderId="31" xfId="9" applyNumberFormat="1" applyFont="1" applyFill="1" applyBorder="1" applyAlignment="1">
      <alignment horizontal="center" vertical="top" wrapText="1"/>
    </xf>
    <xf numFmtId="49" fontId="49" fillId="2" borderId="11" xfId="9" applyNumberFormat="1" applyFont="1" applyFill="1" applyBorder="1" applyAlignment="1">
      <alignment horizontal="center" vertical="top"/>
    </xf>
    <xf numFmtId="49" fontId="49" fillId="3" borderId="11" xfId="9" applyNumberFormat="1" applyFont="1" applyFill="1" applyBorder="1" applyAlignment="1">
      <alignment horizontal="center" vertical="top"/>
    </xf>
    <xf numFmtId="0" fontId="38" fillId="10" borderId="1" xfId="9" applyFont="1" applyFill="1" applyBorder="1" applyAlignment="1">
      <alignment horizontal="center" vertical="center" textRotation="90" wrapText="1"/>
    </xf>
    <xf numFmtId="49" fontId="38" fillId="11" borderId="1" xfId="9" applyNumberFormat="1" applyFont="1" applyFill="1" applyBorder="1" applyAlignment="1">
      <alignment horizontal="center" vertical="top" wrapText="1"/>
    </xf>
    <xf numFmtId="49" fontId="38" fillId="10" borderId="30" xfId="9" applyNumberFormat="1" applyFont="1" applyFill="1" applyBorder="1" applyAlignment="1">
      <alignment horizontal="center" vertical="top" wrapText="1"/>
    </xf>
    <xf numFmtId="49" fontId="49" fillId="2" borderId="1" xfId="9" applyNumberFormat="1" applyFont="1" applyFill="1" applyBorder="1" applyAlignment="1">
      <alignment horizontal="center" vertical="top"/>
    </xf>
    <xf numFmtId="49" fontId="49" fillId="3" borderId="1" xfId="9" applyNumberFormat="1" applyFont="1" applyFill="1" applyBorder="1" applyAlignment="1">
      <alignment horizontal="center" vertical="top"/>
    </xf>
    <xf numFmtId="0" fontId="11" fillId="9" borderId="25" xfId="9" applyFont="1" applyFill="1" applyBorder="1" applyAlignment="1">
      <alignment horizontal="center" vertical="center"/>
    </xf>
    <xf numFmtId="0" fontId="11" fillId="9" borderId="75" xfId="9" applyFont="1" applyFill="1" applyBorder="1" applyAlignment="1">
      <alignment horizontal="center" vertical="center"/>
    </xf>
    <xf numFmtId="2" fontId="31" fillId="9" borderId="61" xfId="9" applyNumberFormat="1" applyFont="1" applyFill="1" applyBorder="1" applyAlignment="1">
      <alignment horizontal="center" vertical="top"/>
    </xf>
    <xf numFmtId="2" fontId="31" fillId="9" borderId="22" xfId="9" applyNumberFormat="1" applyFont="1" applyFill="1" applyBorder="1" applyAlignment="1">
      <alignment horizontal="center" vertical="top"/>
    </xf>
    <xf numFmtId="0" fontId="38" fillId="10" borderId="10" xfId="9" applyFont="1" applyFill="1" applyBorder="1" applyAlignment="1">
      <alignment horizontal="center" vertical="center" textRotation="90" wrapText="1"/>
    </xf>
    <xf numFmtId="49" fontId="38" fillId="11" borderId="10" xfId="9" applyNumberFormat="1" applyFont="1" applyFill="1" applyBorder="1" applyAlignment="1">
      <alignment horizontal="center" vertical="top" wrapText="1"/>
    </xf>
    <xf numFmtId="49" fontId="38" fillId="10" borderId="8" xfId="9" applyNumberFormat="1" applyFont="1" applyFill="1" applyBorder="1" applyAlignment="1">
      <alignment vertical="top" wrapText="1"/>
    </xf>
    <xf numFmtId="49" fontId="38" fillId="2" borderId="10" xfId="9" applyNumberFormat="1" applyFont="1" applyFill="1" applyBorder="1" applyAlignment="1">
      <alignment vertical="top"/>
    </xf>
    <xf numFmtId="49" fontId="38" fillId="3" borderId="10" xfId="9" applyNumberFormat="1" applyFont="1" applyFill="1" applyBorder="1" applyAlignment="1">
      <alignment vertical="top"/>
    </xf>
    <xf numFmtId="0" fontId="38" fillId="10" borderId="11" xfId="9" applyFont="1" applyFill="1" applyBorder="1" applyAlignment="1">
      <alignment horizontal="left" vertical="top" textRotation="90" wrapText="1"/>
    </xf>
    <xf numFmtId="49" fontId="38" fillId="10" borderId="11" xfId="9" applyNumberFormat="1" applyFont="1" applyFill="1" applyBorder="1" applyAlignment="1">
      <alignment horizontal="center" vertical="top" wrapText="1"/>
    </xf>
    <xf numFmtId="0" fontId="38" fillId="10" borderId="1" xfId="9" applyFont="1" applyFill="1" applyBorder="1" applyAlignment="1">
      <alignment horizontal="left" vertical="top" textRotation="90" wrapText="1"/>
    </xf>
    <xf numFmtId="0" fontId="38" fillId="10" borderId="10" xfId="9" applyFont="1" applyFill="1" applyBorder="1" applyAlignment="1">
      <alignment horizontal="left" vertical="top" textRotation="90" wrapText="1"/>
    </xf>
    <xf numFmtId="49" fontId="31" fillId="9" borderId="1" xfId="9" applyNumberFormat="1" applyFont="1" applyFill="1" applyBorder="1" applyAlignment="1">
      <alignment vertical="top"/>
    </xf>
    <xf numFmtId="0" fontId="44" fillId="10" borderId="11" xfId="9" applyFont="1" applyFill="1" applyBorder="1" applyAlignment="1">
      <alignment horizontal="center" vertical="top" wrapText="1"/>
    </xf>
    <xf numFmtId="49" fontId="38" fillId="2" borderId="11" xfId="9" applyNumberFormat="1" applyFont="1" applyFill="1" applyBorder="1" applyAlignment="1">
      <alignment vertical="top"/>
    </xf>
    <xf numFmtId="49" fontId="38" fillId="3" borderId="11" xfId="9" applyNumberFormat="1" applyFont="1" applyFill="1" applyBorder="1" applyAlignment="1">
      <alignment horizontal="center" vertical="top"/>
    </xf>
    <xf numFmtId="49" fontId="38" fillId="2" borderId="1" xfId="9" applyNumberFormat="1" applyFont="1" applyFill="1" applyBorder="1" applyAlignment="1">
      <alignment vertical="top"/>
    </xf>
    <xf numFmtId="49" fontId="38" fillId="3" borderId="1" xfId="9" applyNumberFormat="1" applyFont="1" applyFill="1" applyBorder="1" applyAlignment="1">
      <alignment vertical="top"/>
    </xf>
    <xf numFmtId="9" fontId="47" fillId="0" borderId="30" xfId="9" applyNumberFormat="1" applyFont="1" applyFill="1" applyBorder="1" applyAlignment="1">
      <alignment horizontal="center" vertical="top"/>
    </xf>
    <xf numFmtId="0" fontId="44" fillId="10" borderId="31" xfId="9" applyFont="1" applyFill="1" applyBorder="1" applyAlignment="1">
      <alignment horizontal="center" vertical="top" wrapText="1"/>
    </xf>
    <xf numFmtId="49" fontId="38" fillId="10" borderId="0" xfId="9" applyNumberFormat="1" applyFont="1" applyFill="1" applyBorder="1" applyAlignment="1">
      <alignment vertical="top" wrapText="1"/>
    </xf>
    <xf numFmtId="0" fontId="47" fillId="9" borderId="30" xfId="9" applyFont="1" applyFill="1" applyBorder="1" applyAlignment="1">
      <alignment horizontal="center" vertical="top"/>
    </xf>
    <xf numFmtId="0" fontId="11" fillId="9" borderId="30" xfId="9" applyFont="1" applyFill="1" applyBorder="1" applyAlignment="1">
      <alignment horizontal="center" vertical="top"/>
    </xf>
    <xf numFmtId="0" fontId="11" fillId="0" borderId="60" xfId="9" applyFont="1" applyBorder="1" applyAlignment="1">
      <alignment horizontal="center" vertical="center"/>
    </xf>
    <xf numFmtId="0" fontId="11" fillId="0" borderId="30" xfId="9" applyFont="1" applyBorder="1" applyAlignment="1">
      <alignment horizontal="center" vertical="center"/>
    </xf>
    <xf numFmtId="0" fontId="11" fillId="0" borderId="13" xfId="9" applyFont="1" applyBorder="1" applyAlignment="1">
      <alignment vertical="center" wrapText="1"/>
    </xf>
    <xf numFmtId="0" fontId="38" fillId="9" borderId="9" xfId="9" applyFont="1" applyFill="1" applyBorder="1" applyAlignment="1">
      <alignment horizontal="left" vertical="top"/>
    </xf>
    <xf numFmtId="49" fontId="38" fillId="3" borderId="28" xfId="9" applyNumberFormat="1" applyFont="1" applyFill="1" applyBorder="1" applyAlignment="1">
      <alignment horizontal="center" vertical="top"/>
    </xf>
    <xf numFmtId="0" fontId="51" fillId="0" borderId="78" xfId="9" applyFont="1" applyFill="1" applyBorder="1" applyAlignment="1">
      <alignment vertical="top"/>
    </xf>
    <xf numFmtId="0" fontId="51" fillId="0" borderId="31" xfId="9" applyFont="1" applyFill="1" applyBorder="1" applyAlignment="1">
      <alignment vertical="top"/>
    </xf>
    <xf numFmtId="0" fontId="51" fillId="13" borderId="73" xfId="9" applyFont="1" applyFill="1" applyBorder="1" applyAlignment="1">
      <alignment vertical="top"/>
    </xf>
    <xf numFmtId="0" fontId="51" fillId="13" borderId="72" xfId="9" applyFont="1" applyFill="1" applyBorder="1" applyAlignment="1">
      <alignment vertical="top"/>
    </xf>
    <xf numFmtId="0" fontId="46" fillId="13" borderId="72" xfId="9" applyFont="1" applyFill="1" applyBorder="1" applyAlignment="1">
      <alignment vertical="top"/>
    </xf>
    <xf numFmtId="0" fontId="46" fillId="13" borderId="55" xfId="9" applyFont="1" applyFill="1" applyBorder="1" applyAlignment="1">
      <alignment vertical="top"/>
    </xf>
    <xf numFmtId="49" fontId="38" fillId="13" borderId="55" xfId="9" applyNumberFormat="1" applyFont="1" applyFill="1" applyBorder="1" applyAlignment="1">
      <alignment horizontal="center" vertical="top"/>
    </xf>
    <xf numFmtId="0" fontId="11" fillId="9" borderId="13" xfId="9" applyFont="1" applyFill="1" applyBorder="1" applyAlignment="1">
      <alignment vertical="center" wrapText="1"/>
    </xf>
    <xf numFmtId="0" fontId="38" fillId="0" borderId="72" xfId="9" applyFont="1" applyBorder="1" applyAlignment="1">
      <alignment horizontal="left" vertical="top"/>
    </xf>
    <xf numFmtId="0" fontId="31" fillId="0" borderId="72" xfId="9" applyFont="1" applyBorder="1" applyAlignment="1">
      <alignment horizontal="left" vertical="top"/>
    </xf>
    <xf numFmtId="0" fontId="38" fillId="0" borderId="55" xfId="9" applyFont="1" applyBorder="1" applyAlignment="1">
      <alignment vertical="top"/>
    </xf>
    <xf numFmtId="49" fontId="38" fillId="15" borderId="55" xfId="9" applyNumberFormat="1" applyFont="1" applyFill="1" applyBorder="1" applyAlignment="1">
      <alignment horizontal="center" vertical="top" wrapText="1"/>
    </xf>
    <xf numFmtId="164" fontId="13" fillId="15" borderId="11" xfId="9" applyNumberFormat="1" applyFont="1" applyFill="1" applyBorder="1" applyAlignment="1">
      <alignment horizontal="center" vertical="top" wrapText="1"/>
    </xf>
    <xf numFmtId="0" fontId="6" fillId="15" borderId="31" xfId="9" applyFont="1" applyFill="1" applyBorder="1" applyAlignment="1">
      <alignment horizontal="center" vertical="top"/>
    </xf>
    <xf numFmtId="49" fontId="4" fillId="15" borderId="11" xfId="9" applyNumberFormat="1" applyFont="1" applyFill="1" applyBorder="1" applyAlignment="1">
      <alignment horizontal="center" vertical="top"/>
    </xf>
    <xf numFmtId="164" fontId="13" fillId="13" borderId="11" xfId="9" applyNumberFormat="1" applyFont="1" applyFill="1" applyBorder="1" applyAlignment="1">
      <alignment horizontal="center" vertical="top" wrapText="1"/>
    </xf>
    <xf numFmtId="0" fontId="6" fillId="13" borderId="31" xfId="9" applyFont="1" applyFill="1" applyBorder="1" applyAlignment="1">
      <alignment horizontal="center" vertical="top"/>
    </xf>
    <xf numFmtId="49" fontId="4" fillId="13" borderId="11" xfId="9" applyNumberFormat="1" applyFont="1" applyFill="1" applyBorder="1" applyAlignment="1">
      <alignment horizontal="center" vertical="top"/>
    </xf>
    <xf numFmtId="49" fontId="4" fillId="3" borderId="11" xfId="9" applyNumberFormat="1" applyFont="1" applyFill="1" applyBorder="1" applyAlignment="1">
      <alignment horizontal="center" vertical="top"/>
    </xf>
    <xf numFmtId="9" fontId="28" fillId="20" borderId="36" xfId="9" applyNumberFormat="1" applyFont="1" applyFill="1" applyBorder="1" applyAlignment="1">
      <alignment horizontal="center" vertical="top"/>
    </xf>
    <xf numFmtId="9" fontId="28" fillId="20" borderId="73" xfId="9" applyNumberFormat="1" applyFont="1" applyFill="1" applyBorder="1" applyAlignment="1">
      <alignment horizontal="center" vertical="top"/>
    </xf>
    <xf numFmtId="0" fontId="28" fillId="20" borderId="13" xfId="9" applyFont="1" applyFill="1" applyBorder="1" applyAlignment="1">
      <alignment horizontal="center" vertical="center"/>
    </xf>
    <xf numFmtId="0" fontId="28" fillId="20" borderId="55" xfId="9" applyFont="1" applyFill="1" applyBorder="1" applyAlignment="1">
      <alignment horizontal="left" vertical="top"/>
    </xf>
    <xf numFmtId="164" fontId="6" fillId="20" borderId="13" xfId="9" applyNumberFormat="1" applyFont="1" applyFill="1" applyBorder="1" applyAlignment="1">
      <alignment horizontal="center" vertical="top"/>
    </xf>
    <xf numFmtId="0" fontId="6" fillId="20" borderId="55" xfId="9" applyFont="1" applyFill="1" applyBorder="1" applyAlignment="1">
      <alignment horizontal="center" vertical="top"/>
    </xf>
    <xf numFmtId="0" fontId="32" fillId="9" borderId="11" xfId="9" applyFont="1" applyFill="1" applyBorder="1" applyAlignment="1">
      <alignment horizontal="center" vertical="top" wrapText="1"/>
    </xf>
    <xf numFmtId="0" fontId="32" fillId="11" borderId="11" xfId="9" applyFont="1" applyFill="1" applyBorder="1" applyAlignment="1">
      <alignment horizontal="center" vertical="top" wrapText="1"/>
    </xf>
    <xf numFmtId="0" fontId="32" fillId="10" borderId="31" xfId="9" applyFont="1" applyFill="1" applyBorder="1" applyAlignment="1">
      <alignment horizontal="center" vertical="top" wrapText="1"/>
    </xf>
    <xf numFmtId="0" fontId="7" fillId="9" borderId="59" xfId="9" applyFont="1" applyFill="1" applyBorder="1" applyAlignment="1">
      <alignment horizontal="center" vertical="top"/>
    </xf>
    <xf numFmtId="0" fontId="7" fillId="9" borderId="81" xfId="9" applyFont="1" applyFill="1" applyBorder="1" applyAlignment="1">
      <alignment horizontal="center" vertical="top"/>
    </xf>
    <xf numFmtId="0" fontId="7" fillId="9" borderId="68" xfId="9" applyFont="1" applyFill="1" applyBorder="1" applyAlignment="1">
      <alignment horizontal="center" vertical="center" wrapText="1"/>
    </xf>
    <xf numFmtId="0" fontId="7" fillId="9" borderId="79" xfId="9" applyFont="1" applyFill="1" applyBorder="1" applyAlignment="1">
      <alignment horizontal="left" vertical="top" wrapText="1"/>
    </xf>
    <xf numFmtId="164" fontId="7" fillId="9" borderId="79" xfId="9" applyNumberFormat="1" applyFont="1" applyFill="1" applyBorder="1" applyAlignment="1">
      <alignment horizontal="center" vertical="top"/>
    </xf>
    <xf numFmtId="164" fontId="7" fillId="9" borderId="68" xfId="9" applyNumberFormat="1" applyFont="1" applyFill="1" applyBorder="1" applyAlignment="1">
      <alignment horizontal="center" vertical="top"/>
    </xf>
    <xf numFmtId="0" fontId="7" fillId="9" borderId="68" xfId="9" applyFont="1" applyFill="1" applyBorder="1" applyAlignment="1">
      <alignment horizontal="center" vertical="top"/>
    </xf>
    <xf numFmtId="49" fontId="6" fillId="9" borderId="1" xfId="9" applyNumberFormat="1" applyFont="1" applyFill="1" applyBorder="1" applyAlignment="1">
      <alignment horizontal="center" vertical="top" wrapText="1"/>
    </xf>
    <xf numFmtId="49" fontId="6" fillId="11" borderId="1" xfId="9" applyNumberFormat="1" applyFont="1" applyFill="1" applyBorder="1" applyAlignment="1">
      <alignment horizontal="center" vertical="top" wrapText="1"/>
    </xf>
    <xf numFmtId="49" fontId="6" fillId="10" borderId="0" xfId="9" applyNumberFormat="1" applyFont="1" applyFill="1" applyBorder="1" applyAlignment="1">
      <alignment vertical="top" wrapText="1"/>
    </xf>
    <xf numFmtId="49" fontId="4" fillId="3" borderId="1" xfId="9" applyNumberFormat="1" applyFont="1" applyFill="1" applyBorder="1" applyAlignment="1">
      <alignment vertical="top"/>
    </xf>
    <xf numFmtId="0" fontId="28" fillId="9" borderId="25" xfId="9" applyFont="1" applyFill="1" applyBorder="1" applyAlignment="1">
      <alignment horizontal="center" vertical="top"/>
    </xf>
    <xf numFmtId="0" fontId="28" fillId="9" borderId="75" xfId="9" applyFont="1" applyFill="1" applyBorder="1" applyAlignment="1">
      <alignment horizontal="center" vertical="top"/>
    </xf>
    <xf numFmtId="0" fontId="7" fillId="9" borderId="22" xfId="9" applyFont="1" applyFill="1" applyBorder="1" applyAlignment="1">
      <alignment horizontal="center" vertical="center" wrapText="1"/>
    </xf>
    <xf numFmtId="0" fontId="7" fillId="9" borderId="61" xfId="9" applyFont="1" applyFill="1" applyBorder="1" applyAlignment="1">
      <alignment horizontal="left" vertical="top" wrapText="1"/>
    </xf>
    <xf numFmtId="164" fontId="7" fillId="9" borderId="22" xfId="9" applyNumberFormat="1" applyFont="1" applyFill="1" applyBorder="1" applyAlignment="1">
      <alignment horizontal="center" vertical="top"/>
    </xf>
    <xf numFmtId="0" fontId="7" fillId="9" borderId="66" xfId="9" applyFont="1" applyFill="1" applyBorder="1" applyAlignment="1">
      <alignment horizontal="center" vertical="top"/>
    </xf>
    <xf numFmtId="164" fontId="7" fillId="9" borderId="61" xfId="9" applyNumberFormat="1" applyFont="1" applyFill="1" applyBorder="1" applyAlignment="1">
      <alignment horizontal="center" vertical="top"/>
    </xf>
    <xf numFmtId="0" fontId="7" fillId="9" borderId="25" xfId="9" applyFont="1" applyFill="1" applyBorder="1" applyAlignment="1">
      <alignment horizontal="center" vertical="top"/>
    </xf>
    <xf numFmtId="0" fontId="7" fillId="9" borderId="75" xfId="9" applyFont="1" applyFill="1" applyBorder="1" applyAlignment="1">
      <alignment horizontal="center" vertical="top"/>
    </xf>
    <xf numFmtId="0" fontId="7" fillId="9" borderId="66" xfId="9" applyFont="1" applyFill="1" applyBorder="1" applyAlignment="1">
      <alignment horizontal="center" vertical="center" wrapText="1"/>
    </xf>
    <xf numFmtId="0" fontId="7" fillId="9" borderId="62" xfId="9" applyFont="1" applyFill="1" applyBorder="1" applyAlignment="1">
      <alignment wrapText="1"/>
    </xf>
    <xf numFmtId="0" fontId="7" fillId="9" borderId="16" xfId="9" applyFont="1" applyFill="1" applyBorder="1" applyAlignment="1">
      <alignment horizontal="center" vertical="top"/>
    </xf>
    <xf numFmtId="0" fontId="7" fillId="9" borderId="82" xfId="9" applyFont="1" applyFill="1" applyBorder="1" applyAlignment="1">
      <alignment horizontal="center" vertical="top"/>
    </xf>
    <xf numFmtId="0" fontId="7" fillId="9" borderId="67" xfId="9" applyFont="1" applyFill="1" applyBorder="1" applyAlignment="1">
      <alignment horizontal="center" vertical="top" wrapText="1"/>
    </xf>
    <xf numFmtId="0" fontId="7" fillId="9" borderId="37" xfId="9" applyFont="1" applyFill="1" applyBorder="1" applyAlignment="1">
      <alignment horizontal="left" vertical="top" wrapText="1"/>
    </xf>
    <xf numFmtId="164" fontId="7" fillId="9" borderId="37" xfId="9" applyNumberFormat="1" applyFont="1" applyFill="1" applyBorder="1" applyAlignment="1">
      <alignment horizontal="center" vertical="top"/>
    </xf>
    <xf numFmtId="164" fontId="7" fillId="9" borderId="67" xfId="9" applyNumberFormat="1" applyFont="1" applyFill="1" applyBorder="1" applyAlignment="1">
      <alignment horizontal="center" vertical="top"/>
    </xf>
    <xf numFmtId="0" fontId="7" fillId="9" borderId="67" xfId="9" applyFont="1" applyFill="1" applyBorder="1" applyAlignment="1">
      <alignment horizontal="center" vertical="top"/>
    </xf>
    <xf numFmtId="49" fontId="6" fillId="9" borderId="10" xfId="9" applyNumberFormat="1" applyFont="1" applyFill="1" applyBorder="1" applyAlignment="1">
      <alignment horizontal="center" vertical="top" wrapText="1"/>
    </xf>
    <xf numFmtId="49" fontId="6" fillId="11" borderId="10" xfId="9" applyNumberFormat="1" applyFont="1" applyFill="1" applyBorder="1" applyAlignment="1">
      <alignment horizontal="center" vertical="top" wrapText="1"/>
    </xf>
    <xf numFmtId="49" fontId="6" fillId="10" borderId="8" xfId="9" applyNumberFormat="1" applyFont="1" applyFill="1" applyBorder="1" applyAlignment="1">
      <alignment vertical="top" wrapText="1"/>
    </xf>
    <xf numFmtId="49" fontId="4" fillId="3" borderId="10" xfId="9" applyNumberFormat="1" applyFont="1" applyFill="1" applyBorder="1" applyAlignment="1">
      <alignment vertical="top"/>
    </xf>
    <xf numFmtId="9" fontId="28" fillId="0" borderId="78" xfId="9" applyNumberFormat="1" applyFont="1" applyFill="1" applyBorder="1" applyAlignment="1">
      <alignment horizontal="center" vertical="top"/>
    </xf>
    <xf numFmtId="9" fontId="28" fillId="0" borderId="31" xfId="9" applyNumberFormat="1" applyFont="1" applyFill="1" applyBorder="1" applyAlignment="1">
      <alignment horizontal="center" vertical="top"/>
    </xf>
    <xf numFmtId="0" fontId="7" fillId="0" borderId="60" xfId="9" applyFont="1" applyFill="1" applyBorder="1" applyAlignment="1">
      <alignment horizontal="center" vertical="top"/>
    </xf>
    <xf numFmtId="0" fontId="7" fillId="0" borderId="30" xfId="9" applyFont="1" applyFill="1" applyBorder="1" applyAlignment="1">
      <alignment horizontal="center" vertical="top"/>
    </xf>
    <xf numFmtId="164" fontId="7" fillId="10" borderId="68" xfId="9" applyNumberFormat="1" applyFont="1" applyFill="1" applyBorder="1" applyAlignment="1">
      <alignment horizontal="center" vertical="top"/>
    </xf>
    <xf numFmtId="0" fontId="13" fillId="10" borderId="68" xfId="9" applyFont="1" applyFill="1" applyBorder="1" applyAlignment="1">
      <alignment horizontal="center" vertical="top"/>
    </xf>
    <xf numFmtId="0" fontId="28" fillId="0" borderId="60" xfId="9" applyFont="1" applyFill="1" applyBorder="1" applyAlignment="1">
      <alignment horizontal="center" vertical="top"/>
    </xf>
    <xf numFmtId="0" fontId="28" fillId="0" borderId="30" xfId="9" applyFont="1" applyFill="1" applyBorder="1" applyAlignment="1">
      <alignment horizontal="center" vertical="top"/>
    </xf>
    <xf numFmtId="164" fontId="7" fillId="10" borderId="22" xfId="9" applyNumberFormat="1" applyFont="1" applyFill="1" applyBorder="1" applyAlignment="1">
      <alignment horizontal="center" vertical="top"/>
    </xf>
    <xf numFmtId="0" fontId="13" fillId="10" borderId="66" xfId="9" applyFont="1" applyFill="1" applyBorder="1" applyAlignment="1">
      <alignment horizontal="center" vertical="top"/>
    </xf>
    <xf numFmtId="0" fontId="7" fillId="0" borderId="65" xfId="9" applyFont="1" applyFill="1" applyBorder="1" applyAlignment="1">
      <alignment horizontal="center" vertical="top"/>
    </xf>
    <xf numFmtId="0" fontId="7" fillId="0" borderId="28" xfId="9" applyFont="1" applyFill="1" applyBorder="1" applyAlignment="1">
      <alignment horizontal="center" vertical="top"/>
    </xf>
    <xf numFmtId="164" fontId="7" fillId="10" borderId="67" xfId="9" applyNumberFormat="1" applyFont="1" applyFill="1" applyBorder="1" applyAlignment="1">
      <alignment horizontal="center" vertical="top"/>
    </xf>
    <xf numFmtId="0" fontId="13" fillId="10" borderId="67" xfId="9" applyFont="1" applyFill="1" applyBorder="1" applyAlignment="1">
      <alignment horizontal="center" vertical="top"/>
    </xf>
    <xf numFmtId="0" fontId="31" fillId="0" borderId="78" xfId="17" applyFont="1" applyBorder="1" applyAlignment="1">
      <alignment vertical="top" wrapText="1"/>
    </xf>
    <xf numFmtId="0" fontId="31" fillId="0" borderId="31" xfId="17" applyFont="1" applyBorder="1" applyAlignment="1">
      <alignment vertical="top" wrapText="1"/>
    </xf>
    <xf numFmtId="49" fontId="31" fillId="9" borderId="11" xfId="9" applyNumberFormat="1" applyFont="1" applyFill="1" applyBorder="1" applyAlignment="1">
      <alignment horizontal="center" vertical="top"/>
    </xf>
    <xf numFmtId="9" fontId="47" fillId="0" borderId="73" xfId="9" applyNumberFormat="1" applyFont="1" applyFill="1" applyBorder="1" applyAlignment="1">
      <alignment horizontal="center" vertical="top"/>
    </xf>
    <xf numFmtId="9" fontId="47" fillId="0" borderId="55" xfId="9" applyNumberFormat="1" applyFont="1" applyFill="1" applyBorder="1" applyAlignment="1">
      <alignment horizontal="center" vertical="top"/>
    </xf>
    <xf numFmtId="164" fontId="31" fillId="10" borderId="68" xfId="9" applyNumberFormat="1" applyFont="1" applyFill="1" applyBorder="1" applyAlignment="1">
      <alignment horizontal="center" vertical="top"/>
    </xf>
    <xf numFmtId="0" fontId="38" fillId="10" borderId="68" xfId="9" applyFont="1" applyFill="1" applyBorder="1" applyAlignment="1">
      <alignment horizontal="center" vertical="top"/>
    </xf>
    <xf numFmtId="0" fontId="11" fillId="0" borderId="78" xfId="9" applyFont="1" applyFill="1" applyBorder="1" applyAlignment="1">
      <alignment horizontal="center" vertical="center"/>
    </xf>
    <xf numFmtId="0" fontId="11" fillId="0" borderId="31" xfId="9" applyFont="1" applyFill="1" applyBorder="1" applyAlignment="1">
      <alignment horizontal="center" vertical="center"/>
    </xf>
    <xf numFmtId="0" fontId="51" fillId="0" borderId="60" xfId="9" applyFont="1" applyFill="1" applyBorder="1" applyAlignment="1">
      <alignment vertical="top"/>
    </xf>
    <xf numFmtId="0" fontId="51" fillId="0" borderId="30" xfId="9" applyFont="1" applyFill="1" applyBorder="1" applyAlignment="1">
      <alignment vertical="top"/>
    </xf>
    <xf numFmtId="49" fontId="38" fillId="13" borderId="28" xfId="9" applyNumberFormat="1" applyFont="1" applyFill="1" applyBorder="1" applyAlignment="1">
      <alignment horizontal="center" vertical="top"/>
    </xf>
    <xf numFmtId="0" fontId="11" fillId="0" borderId="73" xfId="9" applyFont="1" applyBorder="1" applyAlignment="1">
      <alignment horizontal="center" vertical="top"/>
    </xf>
    <xf numFmtId="164" fontId="38" fillId="13" borderId="11" xfId="9" applyNumberFormat="1" applyFont="1" applyFill="1" applyBorder="1" applyAlignment="1">
      <alignment horizontal="center" vertical="top" wrapText="1"/>
    </xf>
    <xf numFmtId="0" fontId="38" fillId="13" borderId="31" xfId="9" applyFont="1" applyFill="1" applyBorder="1" applyAlignment="1">
      <alignment horizontal="center" vertical="top"/>
    </xf>
    <xf numFmtId="49" fontId="38" fillId="13" borderId="11" xfId="9" applyNumberFormat="1" applyFont="1" applyFill="1" applyBorder="1" applyAlignment="1">
      <alignment horizontal="center" vertical="top"/>
    </xf>
    <xf numFmtId="9" fontId="47" fillId="20" borderId="78" xfId="9" applyNumberFormat="1" applyFont="1" applyFill="1" applyBorder="1" applyAlignment="1">
      <alignment horizontal="center" vertical="top"/>
    </xf>
    <xf numFmtId="0" fontId="47" fillId="20" borderId="11" xfId="9" applyFont="1" applyFill="1" applyBorder="1" applyAlignment="1">
      <alignment horizontal="center" vertical="center"/>
    </xf>
    <xf numFmtId="0" fontId="47" fillId="20" borderId="9" xfId="9" applyFont="1" applyFill="1" applyBorder="1" applyAlignment="1">
      <alignment horizontal="left" vertical="top"/>
    </xf>
    <xf numFmtId="0" fontId="47" fillId="0" borderId="11" xfId="9" applyFont="1" applyFill="1" applyBorder="1" applyAlignment="1">
      <alignment horizontal="center" vertical="center"/>
    </xf>
    <xf numFmtId="0" fontId="47" fillId="0" borderId="9" xfId="9" applyFont="1" applyFill="1" applyBorder="1" applyAlignment="1">
      <alignment horizontal="left" vertical="top"/>
    </xf>
    <xf numFmtId="9" fontId="47" fillId="0" borderId="71" xfId="9" applyNumberFormat="1" applyFont="1" applyFill="1" applyBorder="1" applyAlignment="1">
      <alignment horizontal="center" vertical="top"/>
    </xf>
    <xf numFmtId="0" fontId="47" fillId="0" borderId="66" xfId="9" applyFont="1" applyFill="1" applyBorder="1" applyAlignment="1">
      <alignment horizontal="center" vertical="center"/>
    </xf>
    <xf numFmtId="0" fontId="47" fillId="0" borderId="62" xfId="9" applyFont="1" applyFill="1" applyBorder="1" applyAlignment="1">
      <alignment horizontal="left" vertical="top"/>
    </xf>
    <xf numFmtId="9" fontId="47" fillId="0" borderId="82" xfId="9" applyNumberFormat="1" applyFont="1" applyFill="1" applyBorder="1" applyAlignment="1">
      <alignment horizontal="center" vertical="top"/>
    </xf>
    <xf numFmtId="0" fontId="47" fillId="0" borderId="67" xfId="9" applyFont="1" applyFill="1" applyBorder="1" applyAlignment="1">
      <alignment horizontal="center" vertical="center"/>
    </xf>
    <xf numFmtId="0" fontId="47" fillId="0" borderId="37" xfId="9" applyFont="1" applyFill="1" applyBorder="1" applyAlignment="1">
      <alignment horizontal="left" vertical="top"/>
    </xf>
    <xf numFmtId="0" fontId="38" fillId="11" borderId="11" xfId="9" applyFont="1" applyFill="1" applyBorder="1" applyAlignment="1">
      <alignment vertical="top" wrapText="1"/>
    </xf>
    <xf numFmtId="0" fontId="52" fillId="11" borderId="1" xfId="9" applyFont="1" applyFill="1" applyBorder="1" applyAlignment="1">
      <alignment vertical="top" wrapText="1"/>
    </xf>
    <xf numFmtId="0" fontId="31" fillId="11" borderId="1" xfId="9" applyFont="1" applyFill="1" applyBorder="1" applyAlignment="1">
      <alignment horizontal="left" vertical="top" wrapText="1"/>
    </xf>
    <xf numFmtId="49" fontId="31" fillId="9" borderId="10" xfId="9" applyNumberFormat="1" applyFont="1" applyFill="1" applyBorder="1" applyAlignment="1">
      <alignment vertical="top"/>
    </xf>
    <xf numFmtId="9" fontId="47" fillId="20" borderId="21" xfId="9" applyNumberFormat="1" applyFont="1" applyFill="1" applyBorder="1" applyAlignment="1">
      <alignment horizontal="center" vertical="top"/>
    </xf>
    <xf numFmtId="0" fontId="47" fillId="20" borderId="31" xfId="9" applyFont="1" applyFill="1" applyBorder="1" applyAlignment="1">
      <alignment horizontal="left" vertical="top"/>
    </xf>
    <xf numFmtId="0" fontId="49" fillId="11" borderId="1" xfId="9" applyFont="1" applyFill="1" applyBorder="1" applyAlignment="1">
      <alignment vertical="top" wrapText="1"/>
    </xf>
    <xf numFmtId="164" fontId="31" fillId="0" borderId="61" xfId="9" applyNumberFormat="1" applyFont="1" applyFill="1" applyBorder="1" applyAlignment="1">
      <alignment horizontal="center" vertical="top"/>
    </xf>
    <xf numFmtId="9" fontId="11" fillId="20" borderId="36" xfId="9" applyNumberFormat="1" applyFont="1" applyFill="1" applyBorder="1" applyAlignment="1">
      <alignment horizontal="center" vertical="top"/>
    </xf>
    <xf numFmtId="9" fontId="11" fillId="20" borderId="73" xfId="9" applyNumberFormat="1" applyFont="1" applyFill="1" applyBorder="1" applyAlignment="1">
      <alignment horizontal="center" vertical="top"/>
    </xf>
    <xf numFmtId="0" fontId="11" fillId="9" borderId="67" xfId="9" applyFont="1" applyFill="1" applyBorder="1" applyAlignment="1">
      <alignment horizontal="center" vertical="center" wrapText="1"/>
    </xf>
    <xf numFmtId="0" fontId="11" fillId="0" borderId="25" xfId="9" applyFont="1" applyFill="1" applyBorder="1" applyAlignment="1">
      <alignment horizontal="center" vertical="top"/>
    </xf>
    <xf numFmtId="0" fontId="11" fillId="0" borderId="75" xfId="9" applyFont="1" applyFill="1" applyBorder="1" applyAlignment="1">
      <alignment horizontal="center" vertical="top"/>
    </xf>
    <xf numFmtId="0" fontId="31" fillId="11" borderId="1" xfId="9" applyFont="1" applyFill="1" applyBorder="1" applyAlignment="1">
      <alignment vertical="top" wrapText="1"/>
    </xf>
    <xf numFmtId="164" fontId="31" fillId="0" borderId="79" xfId="9" applyNumberFormat="1" applyFont="1" applyFill="1" applyBorder="1" applyAlignment="1">
      <alignment horizontal="center" vertical="top"/>
    </xf>
    <xf numFmtId="164" fontId="23" fillId="0" borderId="22" xfId="9" applyNumberFormat="1" applyFont="1" applyFill="1" applyBorder="1" applyAlignment="1">
      <alignment horizontal="center" vertical="top"/>
    </xf>
    <xf numFmtId="164" fontId="37" fillId="9" borderId="67" xfId="9" applyNumberFormat="1" applyFont="1" applyFill="1" applyBorder="1" applyAlignment="1">
      <alignment horizontal="center" vertical="top"/>
    </xf>
    <xf numFmtId="0" fontId="11" fillId="0" borderId="21" xfId="9" applyFont="1" applyBorder="1" applyAlignment="1">
      <alignment horizontal="center" vertical="top"/>
    </xf>
    <xf numFmtId="0" fontId="11" fillId="0" borderId="78" xfId="9" applyFont="1" applyBorder="1" applyAlignment="1">
      <alignment horizontal="center" vertical="top"/>
    </xf>
    <xf numFmtId="0" fontId="11" fillId="0" borderId="11" xfId="9" applyFont="1" applyBorder="1" applyAlignment="1">
      <alignment horizontal="center" vertical="center" wrapText="1"/>
    </xf>
    <xf numFmtId="0" fontId="11" fillId="0" borderId="9" xfId="9" applyFont="1" applyBorder="1" applyAlignment="1">
      <alignment vertical="center" wrapText="1"/>
    </xf>
    <xf numFmtId="0" fontId="38" fillId="9" borderId="78" xfId="9" applyFont="1" applyFill="1" applyBorder="1" applyAlignment="1">
      <alignment horizontal="left" vertical="top"/>
    </xf>
    <xf numFmtId="0" fontId="38" fillId="9" borderId="31" xfId="9" applyFont="1" applyFill="1" applyBorder="1" applyAlignment="1">
      <alignment horizontal="left" vertical="top"/>
    </xf>
    <xf numFmtId="0" fontId="36" fillId="13" borderId="55" xfId="9" applyFont="1" applyFill="1" applyBorder="1" applyAlignment="1">
      <alignment horizontal="center" vertical="top"/>
    </xf>
    <xf numFmtId="49" fontId="36" fillId="13" borderId="11" xfId="9" applyNumberFormat="1" applyFont="1" applyFill="1" applyBorder="1" applyAlignment="1">
      <alignment horizontal="center" vertical="top"/>
    </xf>
    <xf numFmtId="49" fontId="36" fillId="3" borderId="11" xfId="9" applyNumberFormat="1" applyFont="1" applyFill="1" applyBorder="1" applyAlignment="1">
      <alignment horizontal="center" vertical="top"/>
    </xf>
    <xf numFmtId="164" fontId="36" fillId="20" borderId="13" xfId="9" applyNumberFormat="1" applyFont="1" applyFill="1" applyBorder="1" applyAlignment="1">
      <alignment horizontal="center" vertical="top"/>
    </xf>
    <xf numFmtId="0" fontId="36" fillId="20" borderId="55" xfId="9" applyFont="1" applyFill="1" applyBorder="1" applyAlignment="1">
      <alignment horizontal="center" vertical="top"/>
    </xf>
    <xf numFmtId="0" fontId="53" fillId="9" borderId="11" xfId="9" applyFont="1" applyFill="1" applyBorder="1" applyAlignment="1">
      <alignment horizontal="center" vertical="top" wrapText="1"/>
    </xf>
    <xf numFmtId="0" fontId="53" fillId="11" borderId="9" xfId="9" applyFont="1" applyFill="1" applyBorder="1" applyAlignment="1">
      <alignment horizontal="center" vertical="top" wrapText="1"/>
    </xf>
    <xf numFmtId="164" fontId="37" fillId="9" borderId="79" xfId="9" applyNumberFormat="1" applyFont="1" applyFill="1" applyBorder="1" applyAlignment="1">
      <alignment horizontal="center" vertical="top"/>
    </xf>
    <xf numFmtId="164" fontId="37" fillId="9" borderId="68" xfId="9" applyNumberFormat="1" applyFont="1" applyFill="1" applyBorder="1" applyAlignment="1">
      <alignment horizontal="center" vertical="top"/>
    </xf>
    <xf numFmtId="0" fontId="37" fillId="9" borderId="68" xfId="9" applyFont="1" applyFill="1" applyBorder="1" applyAlignment="1">
      <alignment horizontal="center" vertical="top"/>
    </xf>
    <xf numFmtId="49" fontId="36" fillId="9" borderId="1" xfId="9" applyNumberFormat="1" applyFont="1" applyFill="1" applyBorder="1" applyAlignment="1">
      <alignment horizontal="center" vertical="top" wrapText="1"/>
    </xf>
    <xf numFmtId="49" fontId="36" fillId="11" borderId="0" xfId="9" applyNumberFormat="1" applyFont="1" applyFill="1" applyBorder="1" applyAlignment="1">
      <alignment horizontal="center" vertical="top" wrapText="1"/>
    </xf>
    <xf numFmtId="0" fontId="7" fillId="0" borderId="25" xfId="9" applyFont="1" applyFill="1" applyBorder="1" applyAlignment="1">
      <alignment horizontal="center" vertical="top"/>
    </xf>
    <xf numFmtId="0" fontId="7" fillId="0" borderId="75" xfId="9" applyFont="1" applyFill="1" applyBorder="1" applyAlignment="1">
      <alignment horizontal="center" vertical="top"/>
    </xf>
    <xf numFmtId="0" fontId="7" fillId="0" borderId="22" xfId="9" applyFont="1" applyFill="1" applyBorder="1" applyAlignment="1">
      <alignment horizontal="center" vertical="center" wrapText="1"/>
    </xf>
    <xf numFmtId="164" fontId="37" fillId="9" borderId="61" xfId="9" applyNumberFormat="1" applyFont="1" applyFill="1" applyBorder="1" applyAlignment="1">
      <alignment horizontal="center" vertical="top"/>
    </xf>
    <xf numFmtId="164" fontId="37" fillId="9" borderId="22" xfId="9" applyNumberFormat="1" applyFont="1" applyFill="1" applyBorder="1" applyAlignment="1">
      <alignment horizontal="center" vertical="top"/>
    </xf>
    <xf numFmtId="0" fontId="37" fillId="9" borderId="66" xfId="9" applyFont="1" applyFill="1" applyBorder="1" applyAlignment="1">
      <alignment horizontal="center" vertical="top"/>
    </xf>
    <xf numFmtId="164" fontId="37" fillId="9" borderId="66" xfId="9" applyNumberFormat="1" applyFont="1" applyFill="1" applyBorder="1" applyAlignment="1">
      <alignment horizontal="center" vertical="top"/>
    </xf>
    <xf numFmtId="0" fontId="7" fillId="0" borderId="83" xfId="9" applyFont="1" applyFill="1" applyBorder="1" applyAlignment="1">
      <alignment horizontal="center" vertical="top"/>
    </xf>
    <xf numFmtId="0" fontId="7" fillId="0" borderId="71" xfId="9" applyFont="1" applyFill="1" applyBorder="1" applyAlignment="1">
      <alignment horizontal="center" vertical="top"/>
    </xf>
    <xf numFmtId="0" fontId="7" fillId="0" borderId="66" xfId="9" applyFont="1" applyFill="1" applyBorder="1" applyAlignment="1">
      <alignment horizontal="center" vertical="center" wrapText="1"/>
    </xf>
    <xf numFmtId="0" fontId="11" fillId="0" borderId="62" xfId="9" applyFont="1" applyFill="1" applyBorder="1" applyAlignment="1">
      <alignment wrapText="1"/>
    </xf>
    <xf numFmtId="164" fontId="37" fillId="9" borderId="62" xfId="9" applyNumberFormat="1" applyFont="1" applyFill="1" applyBorder="1" applyAlignment="1">
      <alignment horizontal="center" vertical="top"/>
    </xf>
    <xf numFmtId="0" fontId="7" fillId="0" borderId="22" xfId="9" applyFont="1" applyFill="1" applyBorder="1" applyAlignment="1">
      <alignment horizontal="center" vertical="top" wrapText="1"/>
    </xf>
    <xf numFmtId="0" fontId="7" fillId="0" borderId="61" xfId="9" applyFont="1" applyFill="1" applyBorder="1" applyAlignment="1">
      <alignment horizontal="left" vertical="top" wrapText="1"/>
    </xf>
    <xf numFmtId="0" fontId="37" fillId="9" borderId="67" xfId="9" applyFont="1" applyFill="1" applyBorder="1" applyAlignment="1">
      <alignment horizontal="center" vertical="top"/>
    </xf>
    <xf numFmtId="49" fontId="36" fillId="9" borderId="10" xfId="9" applyNumberFormat="1" applyFont="1" applyFill="1" applyBorder="1" applyAlignment="1">
      <alignment horizontal="center" vertical="top" wrapText="1"/>
    </xf>
    <xf numFmtId="49" fontId="36" fillId="11" borderId="8" xfId="9" applyNumberFormat="1" applyFont="1" applyFill="1" applyBorder="1" applyAlignment="1">
      <alignment horizontal="center" vertical="top" wrapText="1"/>
    </xf>
    <xf numFmtId="164" fontId="36" fillId="21" borderId="13" xfId="9" applyNumberFormat="1" applyFont="1" applyFill="1" applyBorder="1" applyAlignment="1">
      <alignment horizontal="center" vertical="top"/>
    </xf>
    <xf numFmtId="0" fontId="36" fillId="21" borderId="55" xfId="9" applyFont="1" applyFill="1" applyBorder="1" applyAlignment="1">
      <alignment horizontal="center" vertical="top"/>
    </xf>
    <xf numFmtId="0" fontId="7" fillId="0" borderId="59" xfId="9" applyFont="1" applyFill="1" applyBorder="1" applyAlignment="1">
      <alignment horizontal="center" vertical="top"/>
    </xf>
    <xf numFmtId="0" fontId="7" fillId="0" borderId="81" xfId="9" applyFont="1" applyFill="1" applyBorder="1" applyAlignment="1">
      <alignment horizontal="center" vertical="top"/>
    </xf>
    <xf numFmtId="0" fontId="7" fillId="0" borderId="68" xfId="9" applyFont="1" applyFill="1" applyBorder="1" applyAlignment="1">
      <alignment horizontal="center" vertical="center" wrapText="1"/>
    </xf>
    <xf numFmtId="0" fontId="7" fillId="0" borderId="79" xfId="9" applyFont="1" applyFill="1" applyBorder="1" applyAlignment="1">
      <alignment horizontal="left" vertical="top" wrapText="1"/>
    </xf>
    <xf numFmtId="164" fontId="37" fillId="10" borderId="68" xfId="9" applyNumberFormat="1" applyFont="1" applyFill="1" applyBorder="1" applyAlignment="1">
      <alignment horizontal="center" vertical="top"/>
    </xf>
    <xf numFmtId="0" fontId="28" fillId="0" borderId="25" xfId="9" applyFont="1" applyFill="1" applyBorder="1" applyAlignment="1">
      <alignment horizontal="center" vertical="top"/>
    </xf>
    <xf numFmtId="0" fontId="28" fillId="0" borderId="75" xfId="9" applyFont="1" applyFill="1" applyBorder="1" applyAlignment="1">
      <alignment horizontal="center" vertical="top"/>
    </xf>
    <xf numFmtId="164" fontId="37" fillId="10" borderId="22" xfId="9" applyNumberFormat="1" applyFont="1" applyFill="1" applyBorder="1" applyAlignment="1">
      <alignment horizontal="center" vertical="top"/>
    </xf>
    <xf numFmtId="0" fontId="7" fillId="0" borderId="60" xfId="9" applyFont="1" applyFill="1" applyBorder="1" applyAlignment="1">
      <alignment horizontal="center" vertical="center"/>
    </xf>
    <xf numFmtId="0" fontId="7" fillId="0" borderId="30" xfId="9" applyFont="1" applyFill="1" applyBorder="1" applyAlignment="1">
      <alignment horizontal="center" vertical="center"/>
    </xf>
    <xf numFmtId="0" fontId="7" fillId="0" borderId="25" xfId="9" applyFont="1" applyFill="1" applyBorder="1" applyAlignment="1">
      <alignment horizontal="center" vertical="center"/>
    </xf>
    <xf numFmtId="0" fontId="7" fillId="0" borderId="75" xfId="9" applyFont="1" applyFill="1" applyBorder="1" applyAlignment="1">
      <alignment horizontal="center" vertical="center"/>
    </xf>
    <xf numFmtId="0" fontId="11" fillId="0" borderId="61" xfId="9" applyFont="1" applyFill="1" applyBorder="1" applyAlignment="1">
      <alignment horizontal="left" vertical="top" wrapText="1"/>
    </xf>
    <xf numFmtId="164" fontId="37" fillId="10" borderId="67" xfId="9" applyNumberFormat="1" applyFont="1" applyFill="1" applyBorder="1" applyAlignment="1">
      <alignment horizontal="center" vertical="top"/>
    </xf>
    <xf numFmtId="0" fontId="11" fillId="0" borderId="55" xfId="9" applyFont="1" applyBorder="1" applyAlignment="1">
      <alignment horizontal="center" vertical="top"/>
    </xf>
    <xf numFmtId="0" fontId="11" fillId="0" borderId="36" xfId="9" applyFont="1" applyBorder="1" applyAlignment="1">
      <alignment horizontal="center" vertical="top"/>
    </xf>
    <xf numFmtId="49" fontId="36" fillId="13" borderId="13" xfId="9" applyNumberFormat="1" applyFont="1" applyFill="1" applyBorder="1" applyAlignment="1">
      <alignment horizontal="center" vertical="top"/>
    </xf>
    <xf numFmtId="49" fontId="36" fillId="3" borderId="55" xfId="9" applyNumberFormat="1" applyFont="1" applyFill="1" applyBorder="1" applyAlignment="1">
      <alignment horizontal="center" vertical="top"/>
    </xf>
    <xf numFmtId="0" fontId="36" fillId="13" borderId="31" xfId="9" applyFont="1" applyFill="1" applyBorder="1" applyAlignment="1">
      <alignment horizontal="center" vertical="top"/>
    </xf>
    <xf numFmtId="0" fontId="11" fillId="9" borderId="61" xfId="9" applyFont="1" applyFill="1" applyBorder="1" applyAlignment="1">
      <alignment vertical="top" wrapText="1"/>
    </xf>
    <xf numFmtId="0" fontId="11" fillId="9" borderId="62" xfId="9" applyFont="1" applyFill="1" applyBorder="1" applyAlignment="1">
      <alignment vertical="top" wrapText="1"/>
    </xf>
    <xf numFmtId="0" fontId="47" fillId="0" borderId="30" xfId="9" applyFont="1" applyFill="1" applyBorder="1" applyAlignment="1">
      <alignment horizontal="left" vertical="center"/>
    </xf>
    <xf numFmtId="0" fontId="48" fillId="0" borderId="65" xfId="9" applyFont="1" applyFill="1" applyBorder="1" applyAlignment="1">
      <alignment horizontal="center" vertical="top"/>
    </xf>
    <xf numFmtId="0" fontId="48" fillId="0" borderId="28" xfId="9" applyFont="1" applyFill="1" applyBorder="1" applyAlignment="1">
      <alignment horizontal="center" vertical="top"/>
    </xf>
    <xf numFmtId="0" fontId="11" fillId="0" borderId="78" xfId="9" applyFont="1" applyFill="1" applyBorder="1" applyAlignment="1">
      <alignment horizontal="left" vertical="top"/>
    </xf>
    <xf numFmtId="0" fontId="11" fillId="0" borderId="31" xfId="9" applyFont="1" applyFill="1" applyBorder="1" applyAlignment="1">
      <alignment horizontal="left" vertical="top"/>
    </xf>
    <xf numFmtId="0" fontId="11" fillId="0" borderId="36" xfId="9" applyFont="1" applyBorder="1" applyAlignment="1">
      <alignment horizontal="left" vertical="top"/>
    </xf>
    <xf numFmtId="0" fontId="11" fillId="0" borderId="73" xfId="9" applyFont="1" applyBorder="1" applyAlignment="1">
      <alignment horizontal="left" vertical="top"/>
    </xf>
    <xf numFmtId="0" fontId="11" fillId="0" borderId="0" xfId="9" applyFont="1" applyFill="1" applyBorder="1" applyAlignment="1">
      <alignment horizontal="center" vertical="center"/>
    </xf>
    <xf numFmtId="0" fontId="11" fillId="0" borderId="60" xfId="9" applyFont="1" applyFill="1" applyBorder="1" applyAlignment="1">
      <alignment horizontal="left" vertical="top"/>
    </xf>
    <xf numFmtId="0" fontId="11" fillId="0" borderId="35" xfId="17" applyFont="1" applyFill="1" applyBorder="1" applyAlignment="1">
      <alignment horizontal="center" vertical="center"/>
    </xf>
    <xf numFmtId="0" fontId="11" fillId="9" borderId="73" xfId="9" applyFont="1" applyFill="1" applyBorder="1" applyAlignment="1">
      <alignment horizontal="center" vertical="center"/>
    </xf>
    <xf numFmtId="0" fontId="38" fillId="0" borderId="73" xfId="9" applyFont="1" applyBorder="1" applyAlignment="1">
      <alignment horizontal="left" vertical="top"/>
    </xf>
    <xf numFmtId="0" fontId="15" fillId="0" borderId="0" xfId="9" applyBorder="1"/>
    <xf numFmtId="0" fontId="32" fillId="9" borderId="9" xfId="9" applyFont="1" applyFill="1" applyBorder="1" applyAlignment="1">
      <alignment horizontal="center" vertical="top" wrapText="1"/>
    </xf>
    <xf numFmtId="0" fontId="32" fillId="10" borderId="11" xfId="9" applyFont="1" applyFill="1" applyBorder="1" applyAlignment="1">
      <alignment horizontal="center" vertical="top" wrapText="1"/>
    </xf>
    <xf numFmtId="49" fontId="6" fillId="9" borderId="0" xfId="9" applyNumberFormat="1" applyFont="1" applyFill="1" applyBorder="1" applyAlignment="1">
      <alignment horizontal="center" vertical="top" wrapText="1"/>
    </xf>
    <xf numFmtId="49" fontId="6" fillId="10" borderId="1" xfId="9" applyNumberFormat="1" applyFont="1" applyFill="1" applyBorder="1" applyAlignment="1">
      <alignment vertical="top" wrapText="1"/>
    </xf>
    <xf numFmtId="164" fontId="7" fillId="0" borderId="22" xfId="9" applyNumberFormat="1" applyFont="1" applyFill="1" applyBorder="1" applyAlignment="1">
      <alignment horizontal="center" vertical="top"/>
    </xf>
    <xf numFmtId="49" fontId="6" fillId="9" borderId="8" xfId="9" applyNumberFormat="1" applyFont="1" applyFill="1" applyBorder="1" applyAlignment="1">
      <alignment horizontal="center" vertical="top" wrapText="1"/>
    </xf>
    <xf numFmtId="49" fontId="6" fillId="10" borderId="10" xfId="9" applyNumberFormat="1" applyFont="1" applyFill="1" applyBorder="1" applyAlignment="1">
      <alignment vertical="top" wrapText="1"/>
    </xf>
    <xf numFmtId="0" fontId="11" fillId="0" borderId="65" xfId="9" applyFont="1" applyFill="1" applyBorder="1" applyAlignment="1">
      <alignment horizontal="center" vertical="top"/>
    </xf>
    <xf numFmtId="0" fontId="11" fillId="0" borderId="28" xfId="9" applyFont="1" applyFill="1" applyBorder="1" applyAlignment="1">
      <alignment horizontal="center" vertical="top"/>
    </xf>
    <xf numFmtId="0" fontId="11" fillId="9" borderId="63" xfId="9" applyFont="1" applyFill="1" applyBorder="1" applyAlignment="1">
      <alignment vertical="center" wrapText="1"/>
    </xf>
    <xf numFmtId="0" fontId="13" fillId="9" borderId="9" xfId="9" applyFont="1" applyFill="1" applyBorder="1" applyAlignment="1">
      <alignment horizontal="left" vertical="top"/>
    </xf>
    <xf numFmtId="49" fontId="4" fillId="13" borderId="13" xfId="9" applyNumberFormat="1" applyFont="1" applyFill="1" applyBorder="1" applyAlignment="1">
      <alignment horizontal="center" vertical="top"/>
    </xf>
    <xf numFmtId="49" fontId="4" fillId="3" borderId="28" xfId="9" applyNumberFormat="1" applyFont="1" applyFill="1" applyBorder="1" applyAlignment="1">
      <alignment horizontal="center" vertical="top"/>
    </xf>
    <xf numFmtId="49" fontId="4" fillId="13" borderId="28" xfId="9" applyNumberFormat="1" applyFont="1" applyFill="1" applyBorder="1" applyAlignment="1">
      <alignment horizontal="center" vertical="top"/>
    </xf>
    <xf numFmtId="0" fontId="53" fillId="11" borderId="11" xfId="9" applyFont="1" applyFill="1" applyBorder="1" applyAlignment="1">
      <alignment horizontal="center" vertical="top" wrapText="1"/>
    </xf>
    <xf numFmtId="0" fontId="53" fillId="10" borderId="31" xfId="9" applyFont="1" applyFill="1" applyBorder="1" applyAlignment="1">
      <alignment horizontal="center" vertical="top" wrapText="1"/>
    </xf>
    <xf numFmtId="49" fontId="36" fillId="11" borderId="1" xfId="9" applyNumberFormat="1" applyFont="1" applyFill="1" applyBorder="1" applyAlignment="1">
      <alignment horizontal="center" vertical="top" wrapText="1"/>
    </xf>
    <xf numFmtId="49" fontId="36" fillId="10" borderId="0" xfId="9" applyNumberFormat="1" applyFont="1" applyFill="1" applyBorder="1" applyAlignment="1">
      <alignment vertical="top" wrapText="1"/>
    </xf>
    <xf numFmtId="49" fontId="36" fillId="3" borderId="1" xfId="9" applyNumberFormat="1" applyFont="1" applyFill="1" applyBorder="1" applyAlignment="1">
      <alignment vertical="top"/>
    </xf>
    <xf numFmtId="164" fontId="37" fillId="9" borderId="37" xfId="9" applyNumberFormat="1" applyFont="1" applyFill="1" applyBorder="1" applyAlignment="1">
      <alignment horizontal="center" vertical="top"/>
    </xf>
    <xf numFmtId="49" fontId="36" fillId="11" borderId="10" xfId="9" applyNumberFormat="1" applyFont="1" applyFill="1" applyBorder="1" applyAlignment="1">
      <alignment horizontal="center" vertical="top" wrapText="1"/>
    </xf>
    <xf numFmtId="49" fontId="36" fillId="10" borderId="8" xfId="9" applyNumberFormat="1" applyFont="1" applyFill="1" applyBorder="1" applyAlignment="1">
      <alignment vertical="top" wrapText="1"/>
    </xf>
    <xf numFmtId="49" fontId="36" fillId="3" borderId="10" xfId="9" applyNumberFormat="1" applyFont="1" applyFill="1" applyBorder="1" applyAlignment="1">
      <alignment vertical="top"/>
    </xf>
    <xf numFmtId="49" fontId="36" fillId="3" borderId="28" xfId="9" applyNumberFormat="1" applyFont="1" applyFill="1" applyBorder="1" applyAlignment="1">
      <alignment horizontal="center" vertical="top"/>
    </xf>
    <xf numFmtId="0" fontId="44" fillId="10" borderId="9" xfId="9" applyFont="1" applyFill="1" applyBorder="1" applyAlignment="1">
      <alignment horizontal="center" vertical="top" wrapText="1"/>
    </xf>
    <xf numFmtId="49" fontId="38" fillId="10" borderId="0" xfId="9" applyNumberFormat="1" applyFont="1" applyFill="1" applyBorder="1" applyAlignment="1">
      <alignment horizontal="center" vertical="top" wrapText="1"/>
    </xf>
    <xf numFmtId="49" fontId="38" fillId="10" borderId="8" xfId="9" applyNumberFormat="1" applyFont="1" applyFill="1" applyBorder="1" applyAlignment="1">
      <alignment horizontal="center" vertical="top" wrapText="1"/>
    </xf>
    <xf numFmtId="0" fontId="11" fillId="0" borderId="30" xfId="9" applyFont="1" applyFill="1" applyBorder="1" applyAlignment="1">
      <alignment horizontal="left" vertical="top"/>
    </xf>
    <xf numFmtId="0" fontId="6" fillId="0" borderId="73" xfId="9" applyFont="1" applyBorder="1" applyAlignment="1">
      <alignment horizontal="left" vertical="top"/>
    </xf>
    <xf numFmtId="0" fontId="6" fillId="0" borderId="72" xfId="9" applyFont="1" applyBorder="1" applyAlignment="1">
      <alignment horizontal="left" vertical="top"/>
    </xf>
    <xf numFmtId="0" fontId="36" fillId="0" borderId="72" xfId="9" applyFont="1" applyBorder="1" applyAlignment="1">
      <alignment horizontal="left" vertical="top"/>
    </xf>
    <xf numFmtId="0" fontId="37" fillId="0" borderId="72" xfId="9" applyFont="1" applyBorder="1" applyAlignment="1">
      <alignment horizontal="left" vertical="top"/>
    </xf>
    <xf numFmtId="0" fontId="36" fillId="0" borderId="55" xfId="9" applyFont="1" applyBorder="1" applyAlignment="1">
      <alignment vertical="top"/>
    </xf>
    <xf numFmtId="9" fontId="11" fillId="20" borderId="13" xfId="9" applyNumberFormat="1" applyFont="1" applyFill="1" applyBorder="1" applyAlignment="1">
      <alignment horizontal="center" vertical="top"/>
    </xf>
    <xf numFmtId="0" fontId="11" fillId="20" borderId="13" xfId="9" applyFont="1" applyFill="1" applyBorder="1" applyAlignment="1">
      <alignment horizontal="center" vertical="center"/>
    </xf>
    <xf numFmtId="0" fontId="11" fillId="20" borderId="55" xfId="9" applyFont="1" applyFill="1" applyBorder="1" applyAlignment="1">
      <alignment horizontal="left" vertical="top"/>
    </xf>
    <xf numFmtId="164" fontId="38" fillId="20" borderId="31" xfId="9" applyNumberFormat="1" applyFont="1" applyFill="1" applyBorder="1" applyAlignment="1">
      <alignment horizontal="center" vertical="top"/>
    </xf>
    <xf numFmtId="9" fontId="11" fillId="0" borderId="59" xfId="9" applyNumberFormat="1" applyFont="1" applyFill="1" applyBorder="1" applyAlignment="1">
      <alignment horizontal="center" vertical="top"/>
    </xf>
    <xf numFmtId="9" fontId="11" fillId="0" borderId="81" xfId="9" applyNumberFormat="1" applyFont="1" applyFill="1" applyBorder="1" applyAlignment="1">
      <alignment horizontal="center" vertical="top"/>
    </xf>
    <xf numFmtId="0" fontId="11" fillId="0" borderId="68" xfId="9" applyFont="1" applyFill="1" applyBorder="1" applyAlignment="1">
      <alignment horizontal="center" vertical="center"/>
    </xf>
    <xf numFmtId="0" fontId="11" fillId="0" borderId="70" xfId="9" applyFont="1" applyFill="1" applyBorder="1" applyAlignment="1">
      <alignment horizontal="left" vertical="top"/>
    </xf>
    <xf numFmtId="164" fontId="38" fillId="0" borderId="11" xfId="9" applyNumberFormat="1" applyFont="1" applyFill="1" applyBorder="1" applyAlignment="1">
      <alignment horizontal="center" vertical="top"/>
    </xf>
    <xf numFmtId="164" fontId="38" fillId="0" borderId="31" xfId="9" applyNumberFormat="1" applyFont="1" applyFill="1" applyBorder="1" applyAlignment="1">
      <alignment horizontal="center" vertical="top"/>
    </xf>
    <xf numFmtId="164" fontId="31" fillId="0" borderId="11" xfId="9" applyNumberFormat="1" applyFont="1" applyFill="1" applyBorder="1" applyAlignment="1">
      <alignment horizontal="center" vertical="top"/>
    </xf>
    <xf numFmtId="0" fontId="31" fillId="9" borderId="79" xfId="9" applyFont="1" applyFill="1" applyBorder="1" applyAlignment="1">
      <alignment horizontal="center" vertical="top"/>
    </xf>
    <xf numFmtId="9" fontId="11" fillId="0" borderId="83" xfId="9" applyNumberFormat="1" applyFont="1" applyFill="1" applyBorder="1" applyAlignment="1">
      <alignment horizontal="center" vertical="top"/>
    </xf>
    <xf numFmtId="9" fontId="11" fillId="0" borderId="71" xfId="9" applyNumberFormat="1" applyFont="1" applyFill="1" applyBorder="1" applyAlignment="1">
      <alignment horizontal="center" vertical="top"/>
    </xf>
    <xf numFmtId="0" fontId="11" fillId="0" borderId="66" xfId="9" applyFont="1" applyFill="1" applyBorder="1" applyAlignment="1">
      <alignment horizontal="center" vertical="center"/>
    </xf>
    <xf numFmtId="0" fontId="11" fillId="0" borderId="64" xfId="9" applyFont="1" applyFill="1" applyBorder="1" applyAlignment="1">
      <alignment horizontal="left" vertical="top"/>
    </xf>
    <xf numFmtId="164" fontId="38" fillId="0" borderId="22" xfId="9" applyNumberFormat="1" applyFont="1" applyFill="1" applyBorder="1" applyAlignment="1">
      <alignment horizontal="center" vertical="top"/>
    </xf>
    <xf numFmtId="164" fontId="38" fillId="0" borderId="61" xfId="9" applyNumberFormat="1" applyFont="1" applyFill="1" applyBorder="1" applyAlignment="1">
      <alignment horizontal="center" vertical="top"/>
    </xf>
    <xf numFmtId="164" fontId="38" fillId="0" borderId="62" xfId="9" applyNumberFormat="1" applyFont="1" applyFill="1" applyBorder="1" applyAlignment="1">
      <alignment horizontal="center" vertical="top"/>
    </xf>
    <xf numFmtId="164" fontId="31" fillId="0" borderId="66" xfId="9" applyNumberFormat="1" applyFont="1" applyFill="1" applyBorder="1" applyAlignment="1">
      <alignment horizontal="center" vertical="top"/>
    </xf>
    <xf numFmtId="0" fontId="31" fillId="9" borderId="16" xfId="17" applyFont="1" applyFill="1" applyBorder="1" applyAlignment="1">
      <alignment horizontal="center" vertical="top"/>
    </xf>
    <xf numFmtId="0" fontId="31" fillId="9" borderId="82" xfId="17" applyFont="1" applyFill="1" applyBorder="1" applyAlignment="1">
      <alignment horizontal="center" vertical="top"/>
    </xf>
    <xf numFmtId="0" fontId="31" fillId="9" borderId="67" xfId="17" applyFont="1" applyFill="1" applyBorder="1" applyAlignment="1">
      <alignment horizontal="center" vertical="center" wrapText="1"/>
    </xf>
    <xf numFmtId="0" fontId="31" fillId="9" borderId="37" xfId="17" applyFont="1" applyFill="1" applyBorder="1" applyAlignment="1">
      <alignment wrapText="1"/>
    </xf>
    <xf numFmtId="164" fontId="38" fillId="0" borderId="37" xfId="9" applyNumberFormat="1" applyFont="1" applyFill="1" applyBorder="1" applyAlignment="1">
      <alignment horizontal="center" vertical="top"/>
    </xf>
    <xf numFmtId="164" fontId="31" fillId="0" borderId="67" xfId="9" applyNumberFormat="1" applyFont="1" applyFill="1" applyBorder="1" applyAlignment="1">
      <alignment horizontal="center" vertical="top"/>
    </xf>
    <xf numFmtId="0" fontId="31" fillId="9" borderId="37" xfId="9" applyFont="1" applyFill="1" applyBorder="1" applyAlignment="1">
      <alignment horizontal="center" vertical="top"/>
    </xf>
    <xf numFmtId="9" fontId="11" fillId="20" borderId="78" xfId="9" applyNumberFormat="1" applyFont="1" applyFill="1" applyBorder="1" applyAlignment="1">
      <alignment horizontal="center" vertical="top"/>
    </xf>
    <xf numFmtId="164" fontId="38" fillId="20" borderId="55" xfId="9" applyNumberFormat="1" applyFont="1" applyFill="1" applyBorder="1" applyAlignment="1">
      <alignment horizontal="center" vertical="top"/>
    </xf>
    <xf numFmtId="0" fontId="44" fillId="9" borderId="78" xfId="9" applyFont="1" applyFill="1" applyBorder="1" applyAlignment="1">
      <alignment horizontal="center" vertical="top" wrapText="1"/>
    </xf>
    <xf numFmtId="9" fontId="11" fillId="0" borderId="78" xfId="9" applyNumberFormat="1" applyFont="1" applyFill="1" applyBorder="1" applyAlignment="1">
      <alignment horizontal="center" vertical="top"/>
    </xf>
    <xf numFmtId="49" fontId="38" fillId="9" borderId="60" xfId="9" applyNumberFormat="1" applyFont="1" applyFill="1" applyBorder="1" applyAlignment="1">
      <alignment horizontal="center" vertical="top" wrapText="1"/>
    </xf>
    <xf numFmtId="9" fontId="11" fillId="0" borderId="22" xfId="9" applyNumberFormat="1" applyFont="1" applyFill="1" applyBorder="1" applyAlignment="1">
      <alignment horizontal="center" vertical="top"/>
    </xf>
    <xf numFmtId="9" fontId="11" fillId="0" borderId="66" xfId="9" applyNumberFormat="1" applyFont="1" applyFill="1" applyBorder="1" applyAlignment="1">
      <alignment horizontal="center" vertical="top"/>
    </xf>
    <xf numFmtId="164" fontId="31" fillId="0" borderId="37" xfId="9" applyNumberFormat="1" applyFont="1" applyFill="1" applyBorder="1" applyAlignment="1">
      <alignment horizontal="center" vertical="top"/>
    </xf>
    <xf numFmtId="49" fontId="38" fillId="9" borderId="65" xfId="9" applyNumberFormat="1" applyFont="1" applyFill="1" applyBorder="1" applyAlignment="1">
      <alignment horizontal="center" vertical="top" wrapText="1"/>
    </xf>
    <xf numFmtId="0" fontId="44" fillId="9" borderId="9" xfId="9" applyFont="1" applyFill="1" applyBorder="1" applyAlignment="1">
      <alignment horizontal="center" vertical="top" wrapText="1"/>
    </xf>
    <xf numFmtId="49" fontId="38" fillId="9" borderId="0" xfId="9" applyNumberFormat="1" applyFont="1" applyFill="1" applyBorder="1" applyAlignment="1">
      <alignment horizontal="center" vertical="top" wrapText="1"/>
    </xf>
    <xf numFmtId="49" fontId="38" fillId="9" borderId="8" xfId="9" applyNumberFormat="1" applyFont="1" applyFill="1" applyBorder="1" applyAlignment="1">
      <alignment horizontal="center" vertical="top" wrapText="1"/>
    </xf>
    <xf numFmtId="0" fontId="31" fillId="11" borderId="10" xfId="9" applyFont="1" applyFill="1" applyBorder="1" applyAlignment="1">
      <alignment horizontal="left" vertical="top" wrapText="1"/>
    </xf>
    <xf numFmtId="0" fontId="15" fillId="0" borderId="0" xfId="9" applyAlignment="1">
      <alignment vertical="top" wrapText="1"/>
    </xf>
    <xf numFmtId="0" fontId="45" fillId="0" borderId="0" xfId="18" applyFont="1" applyAlignment="1">
      <alignment vertical="top" wrapText="1"/>
    </xf>
    <xf numFmtId="0" fontId="45" fillId="0" borderId="0" xfId="18" applyFont="1"/>
    <xf numFmtId="0" fontId="47" fillId="9" borderId="79" xfId="9" applyFont="1" applyFill="1" applyBorder="1" applyAlignment="1">
      <alignment horizontal="left" vertical="top" wrapText="1"/>
    </xf>
    <xf numFmtId="0" fontId="15" fillId="0" borderId="0" xfId="9" applyAlignment="1">
      <alignment vertical="top"/>
    </xf>
    <xf numFmtId="0" fontId="45" fillId="0" borderId="0" xfId="18" applyFont="1" applyAlignment="1">
      <alignment vertical="top"/>
    </xf>
    <xf numFmtId="0" fontId="15" fillId="0" borderId="0" xfId="9" applyAlignment="1">
      <alignment wrapText="1"/>
    </xf>
    <xf numFmtId="49" fontId="38" fillId="10" borderId="28" xfId="9" applyNumberFormat="1" applyFont="1" applyFill="1" applyBorder="1" applyAlignment="1">
      <alignment horizontal="center" vertical="top" wrapText="1"/>
    </xf>
    <xf numFmtId="0" fontId="6" fillId="0" borderId="60" xfId="9" applyFont="1" applyFill="1" applyBorder="1" applyAlignment="1">
      <alignment horizontal="left" vertical="top"/>
    </xf>
    <xf numFmtId="0" fontId="6" fillId="0" borderId="30" xfId="9" applyFont="1" applyFill="1" applyBorder="1" applyAlignment="1">
      <alignment horizontal="left" vertical="top"/>
    </xf>
    <xf numFmtId="49" fontId="6" fillId="15" borderId="13" xfId="9" applyNumberFormat="1" applyFont="1" applyFill="1" applyBorder="1" applyAlignment="1">
      <alignment horizontal="center" vertical="top" wrapText="1"/>
    </xf>
    <xf numFmtId="164" fontId="13" fillId="20" borderId="13" xfId="9" applyNumberFormat="1" applyFont="1" applyFill="1" applyBorder="1" applyAlignment="1">
      <alignment horizontal="center" vertical="top"/>
    </xf>
    <xf numFmtId="164" fontId="11" fillId="9" borderId="68" xfId="9" applyNumberFormat="1" applyFont="1" applyFill="1" applyBorder="1" applyAlignment="1">
      <alignment horizontal="center" vertical="top"/>
    </xf>
    <xf numFmtId="164" fontId="11" fillId="9" borderId="22" xfId="9" applyNumberFormat="1" applyFont="1" applyFill="1" applyBorder="1" applyAlignment="1">
      <alignment horizontal="center" vertical="top"/>
    </xf>
    <xf numFmtId="164" fontId="11" fillId="9" borderId="67" xfId="9" applyNumberFormat="1" applyFont="1" applyFill="1" applyBorder="1" applyAlignment="1">
      <alignment horizontal="center" vertical="top"/>
    </xf>
    <xf numFmtId="0" fontId="32" fillId="10" borderId="0" xfId="9" applyFont="1" applyFill="1" applyBorder="1" applyAlignment="1">
      <alignment horizontal="center" vertical="top" wrapText="1"/>
    </xf>
    <xf numFmtId="49" fontId="6" fillId="10" borderId="0" xfId="9" applyNumberFormat="1" applyFont="1" applyFill="1" applyBorder="1" applyAlignment="1">
      <alignment horizontal="center" vertical="top" wrapText="1"/>
    </xf>
    <xf numFmtId="49" fontId="6" fillId="10" borderId="30" xfId="9" applyNumberFormat="1" applyFont="1" applyFill="1" applyBorder="1" applyAlignment="1">
      <alignment horizontal="center" vertical="top" wrapText="1"/>
    </xf>
    <xf numFmtId="0" fontId="13" fillId="10" borderId="22" xfId="9" applyFont="1" applyFill="1" applyBorder="1" applyAlignment="1">
      <alignment horizontal="center" vertical="top"/>
    </xf>
    <xf numFmtId="49" fontId="4" fillId="13" borderId="55" xfId="9" applyNumberFormat="1" applyFont="1" applyFill="1" applyBorder="1" applyAlignment="1">
      <alignment horizontal="center" vertical="top"/>
    </xf>
    <xf numFmtId="49" fontId="4" fillId="3" borderId="55" xfId="9" applyNumberFormat="1" applyFont="1" applyFill="1" applyBorder="1" applyAlignment="1">
      <alignment horizontal="center" vertical="top"/>
    </xf>
    <xf numFmtId="9" fontId="47" fillId="20" borderId="27" xfId="9" applyNumberFormat="1" applyFont="1" applyFill="1" applyBorder="1" applyAlignment="1">
      <alignment horizontal="center" vertical="top"/>
    </xf>
    <xf numFmtId="9" fontId="47" fillId="20" borderId="90" xfId="9" applyNumberFormat="1" applyFont="1" applyFill="1" applyBorder="1" applyAlignment="1">
      <alignment horizontal="center" vertical="top"/>
    </xf>
    <xf numFmtId="0" fontId="47" fillId="20" borderId="26" xfId="9" applyFont="1" applyFill="1" applyBorder="1" applyAlignment="1">
      <alignment horizontal="center" vertical="center"/>
    </xf>
    <xf numFmtId="0" fontId="47" fillId="20" borderId="69" xfId="9" applyFont="1" applyFill="1" applyBorder="1" applyAlignment="1">
      <alignment horizontal="left" vertical="top"/>
    </xf>
    <xf numFmtId="164" fontId="38" fillId="20" borderId="26" xfId="9" applyNumberFormat="1" applyFont="1" applyFill="1" applyBorder="1" applyAlignment="1">
      <alignment horizontal="center" vertical="top"/>
    </xf>
    <xf numFmtId="0" fontId="38" fillId="20" borderId="52" xfId="9" applyFont="1" applyFill="1" applyBorder="1" applyAlignment="1">
      <alignment horizontal="center" vertical="top"/>
    </xf>
    <xf numFmtId="0" fontId="44" fillId="10" borderId="0" xfId="9" applyFont="1" applyFill="1" applyBorder="1" applyAlignment="1">
      <alignment horizontal="center" vertical="top" wrapText="1"/>
    </xf>
    <xf numFmtId="0" fontId="38" fillId="10" borderId="22" xfId="9" applyFont="1" applyFill="1" applyBorder="1" applyAlignment="1">
      <alignment horizontal="center" vertical="top"/>
    </xf>
    <xf numFmtId="0" fontId="11" fillId="0" borderId="65" xfId="9" applyFont="1" applyBorder="1" applyAlignment="1">
      <alignment horizontal="center" vertical="center"/>
    </xf>
    <xf numFmtId="0" fontId="11" fillId="0" borderId="28" xfId="9" applyFont="1" applyBorder="1" applyAlignment="1">
      <alignment horizontal="center" vertical="center"/>
    </xf>
    <xf numFmtId="0" fontId="31" fillId="0" borderId="35" xfId="17" applyFont="1" applyBorder="1" applyAlignment="1">
      <alignment horizontal="center" vertical="center"/>
    </xf>
    <xf numFmtId="0" fontId="31" fillId="0" borderId="91" xfId="17" applyFont="1" applyBorder="1" applyAlignment="1">
      <alignment horizontal="center" vertical="center"/>
    </xf>
    <xf numFmtId="164" fontId="38" fillId="20" borderId="11" xfId="9" applyNumberFormat="1" applyFont="1" applyFill="1" applyBorder="1" applyAlignment="1">
      <alignment horizontal="center" vertical="top"/>
    </xf>
    <xf numFmtId="0" fontId="38" fillId="20" borderId="55" xfId="17" applyFont="1" applyFill="1" applyBorder="1" applyAlignment="1">
      <alignment horizontal="center" vertical="top"/>
    </xf>
    <xf numFmtId="9" fontId="47" fillId="0" borderId="75" xfId="9" applyNumberFormat="1" applyFont="1" applyFill="1" applyBorder="1" applyAlignment="1">
      <alignment horizontal="center" vertical="top"/>
    </xf>
    <xf numFmtId="0" fontId="47" fillId="0" borderId="22" xfId="9" applyFont="1" applyFill="1" applyBorder="1" applyAlignment="1">
      <alignment horizontal="center" vertical="center"/>
    </xf>
    <xf numFmtId="0" fontId="47" fillId="0" borderId="61" xfId="9" applyFont="1" applyFill="1" applyBorder="1" applyAlignment="1">
      <alignment horizontal="left" vertical="top"/>
    </xf>
    <xf numFmtId="0" fontId="31" fillId="9" borderId="68" xfId="17" applyFont="1" applyFill="1" applyBorder="1" applyAlignment="1">
      <alignment horizontal="center" vertical="top"/>
    </xf>
    <xf numFmtId="0" fontId="31" fillId="9" borderId="66" xfId="17" applyFont="1" applyFill="1" applyBorder="1" applyAlignment="1">
      <alignment horizontal="center" vertical="top"/>
    </xf>
    <xf numFmtId="0" fontId="31" fillId="9" borderId="67" xfId="17" applyFont="1" applyFill="1" applyBorder="1" applyAlignment="1">
      <alignment horizontal="center" vertical="top"/>
    </xf>
    <xf numFmtId="0" fontId="31" fillId="11" borderId="11" xfId="9" applyFont="1" applyFill="1" applyBorder="1" applyAlignment="1">
      <alignment horizontal="left" vertical="top" wrapText="1"/>
    </xf>
    <xf numFmtId="164" fontId="31" fillId="10" borderId="26" xfId="9" applyNumberFormat="1" applyFont="1" applyFill="1" applyBorder="1" applyAlignment="1">
      <alignment horizontal="center" vertical="top"/>
    </xf>
    <xf numFmtId="0" fontId="11" fillId="0" borderId="82" xfId="9" applyFont="1" applyFill="1" applyBorder="1" applyAlignment="1">
      <alignment horizontal="center" vertical="top"/>
    </xf>
    <xf numFmtId="0" fontId="11" fillId="0" borderId="60" xfId="9" applyFont="1" applyFill="1" applyBorder="1" applyAlignment="1">
      <alignment horizontal="center" vertical="top" wrapText="1"/>
    </xf>
    <xf numFmtId="0" fontId="11" fillId="0" borderId="30" xfId="9" applyFont="1" applyFill="1" applyBorder="1" applyAlignment="1">
      <alignment horizontal="center" vertical="top" wrapText="1"/>
    </xf>
    <xf numFmtId="0" fontId="11" fillId="0" borderId="34" xfId="9" applyFont="1" applyBorder="1" applyAlignment="1">
      <alignment horizontal="center" vertical="top" wrapText="1"/>
    </xf>
    <xf numFmtId="0" fontId="11" fillId="0" borderId="65" xfId="9" applyFont="1" applyFill="1" applyBorder="1" applyAlignment="1">
      <alignment horizontal="center" vertical="top" wrapText="1"/>
    </xf>
    <xf numFmtId="0" fontId="11" fillId="0" borderId="10" xfId="9" applyFont="1" applyBorder="1" applyAlignment="1">
      <alignment horizontal="center" vertical="top" wrapText="1"/>
    </xf>
    <xf numFmtId="0" fontId="38" fillId="9" borderId="78" xfId="9" applyFont="1" applyFill="1" applyBorder="1" applyAlignment="1">
      <alignment vertical="top"/>
    </xf>
    <xf numFmtId="0" fontId="38" fillId="9" borderId="9" xfId="9" applyFont="1" applyFill="1" applyBorder="1" applyAlignment="1">
      <alignment vertical="top"/>
    </xf>
    <xf numFmtId="0" fontId="38" fillId="9" borderId="31" xfId="9" applyFont="1" applyFill="1" applyBorder="1" applyAlignment="1">
      <alignment vertical="top"/>
    </xf>
    <xf numFmtId="0" fontId="11" fillId="0" borderId="60" xfId="9" applyFont="1" applyFill="1" applyBorder="1" applyAlignment="1">
      <alignment horizontal="center" vertical="center" wrapText="1"/>
    </xf>
    <xf numFmtId="0" fontId="11" fillId="0" borderId="30" xfId="9" applyFont="1" applyFill="1" applyBorder="1" applyAlignment="1">
      <alignment horizontal="center" vertical="center" wrapText="1"/>
    </xf>
    <xf numFmtId="0" fontId="11" fillId="0" borderId="36" xfId="9" applyFont="1" applyBorder="1" applyAlignment="1">
      <alignment horizontal="center" vertical="center" wrapText="1"/>
    </xf>
    <xf numFmtId="0" fontId="11" fillId="0" borderId="73" xfId="9" applyFont="1" applyFill="1" applyBorder="1" applyAlignment="1">
      <alignment horizontal="center" vertical="center" wrapText="1"/>
    </xf>
    <xf numFmtId="0" fontId="11" fillId="0" borderId="13" xfId="9" applyFont="1" applyBorder="1" applyAlignment="1">
      <alignment horizontal="center" vertical="top" wrapText="1"/>
    </xf>
    <xf numFmtId="0" fontId="11" fillId="0" borderId="28" xfId="9" applyFont="1" applyBorder="1" applyAlignment="1">
      <alignment vertical="top"/>
    </xf>
    <xf numFmtId="0" fontId="38" fillId="9" borderId="65" xfId="9" applyFont="1" applyFill="1" applyBorder="1" applyAlignment="1">
      <alignment vertical="top"/>
    </xf>
    <xf numFmtId="0" fontId="38" fillId="9" borderId="8" xfId="9" applyFont="1" applyFill="1" applyBorder="1" applyAlignment="1">
      <alignment vertical="top"/>
    </xf>
    <xf numFmtId="0" fontId="38" fillId="9" borderId="28" xfId="9" applyFont="1" applyFill="1" applyBorder="1" applyAlignment="1">
      <alignment vertical="top"/>
    </xf>
    <xf numFmtId="0" fontId="46" fillId="13" borderId="0" xfId="9" applyFont="1" applyFill="1" applyBorder="1" applyAlignment="1">
      <alignment vertical="top"/>
    </xf>
    <xf numFmtId="0" fontId="46" fillId="13" borderId="30" xfId="9" applyFont="1" applyFill="1" applyBorder="1" applyAlignment="1">
      <alignment vertical="top"/>
    </xf>
    <xf numFmtId="49" fontId="38" fillId="13" borderId="30" xfId="9" applyNumberFormat="1" applyFont="1" applyFill="1" applyBorder="1" applyAlignment="1">
      <alignment horizontal="center" vertical="top"/>
    </xf>
    <xf numFmtId="0" fontId="11" fillId="0" borderId="73" xfId="9" applyFont="1" applyFill="1" applyBorder="1" applyAlignment="1">
      <alignment horizontal="center" vertical="top"/>
    </xf>
    <xf numFmtId="0" fontId="11" fillId="9" borderId="61" xfId="9" applyFont="1" applyFill="1" applyBorder="1" applyAlignment="1">
      <alignment horizontal="left" vertical="center" wrapText="1"/>
    </xf>
    <xf numFmtId="0" fontId="11" fillId="9" borderId="62" xfId="9" applyFont="1" applyFill="1" applyBorder="1" applyAlignment="1">
      <alignment horizontal="left" vertical="center" wrapText="1"/>
    </xf>
    <xf numFmtId="0" fontId="38" fillId="20" borderId="13" xfId="9" applyFont="1" applyFill="1" applyBorder="1" applyAlignment="1">
      <alignment horizontal="center" vertical="top"/>
    </xf>
    <xf numFmtId="0" fontId="11" fillId="9" borderId="53" xfId="9" applyFont="1" applyFill="1" applyBorder="1" applyAlignment="1">
      <alignment horizontal="left" vertical="top" wrapText="1"/>
    </xf>
    <xf numFmtId="49" fontId="38" fillId="2" borderId="10" xfId="9" applyNumberFormat="1" applyFont="1" applyFill="1" applyBorder="1" applyAlignment="1">
      <alignment horizontal="center" vertical="top"/>
    </xf>
    <xf numFmtId="49" fontId="38" fillId="3" borderId="10" xfId="9" applyNumberFormat="1" applyFont="1" applyFill="1" applyBorder="1" applyAlignment="1">
      <alignment horizontal="center" vertical="top"/>
    </xf>
    <xf numFmtId="0" fontId="47" fillId="9" borderId="25" xfId="9" applyFont="1" applyFill="1" applyBorder="1" applyAlignment="1">
      <alignment vertical="top"/>
    </xf>
    <xf numFmtId="0" fontId="47" fillId="9" borderId="75" xfId="9" applyFont="1" applyFill="1" applyBorder="1" applyAlignment="1">
      <alignment vertical="top"/>
    </xf>
    <xf numFmtId="0" fontId="11" fillId="9" borderId="22" xfId="9" applyFont="1" applyFill="1" applyBorder="1" applyAlignment="1">
      <alignment vertical="center" wrapText="1"/>
    </xf>
    <xf numFmtId="0" fontId="11" fillId="9" borderId="61" xfId="9" applyFont="1" applyFill="1" applyBorder="1" applyAlignment="1">
      <alignment wrapText="1"/>
    </xf>
    <xf numFmtId="0" fontId="47" fillId="9" borderId="83" xfId="9" applyFont="1" applyFill="1" applyBorder="1" applyAlignment="1">
      <alignment vertical="top"/>
    </xf>
    <xf numFmtId="0" fontId="47" fillId="9" borderId="71" xfId="9" applyFont="1" applyFill="1" applyBorder="1" applyAlignment="1">
      <alignment vertical="top"/>
    </xf>
    <xf numFmtId="164" fontId="31" fillId="0" borderId="68" xfId="9" applyNumberFormat="1" applyFont="1" applyFill="1" applyBorder="1" applyAlignment="1">
      <alignment horizontal="center" vertical="top"/>
    </xf>
    <xf numFmtId="0" fontId="11" fillId="9" borderId="37" xfId="9" applyFont="1" applyFill="1" applyBorder="1" applyAlignment="1">
      <alignment vertical="top" wrapText="1"/>
    </xf>
    <xf numFmtId="0" fontId="13" fillId="3" borderId="0" xfId="9" applyFont="1" applyFill="1" applyBorder="1" applyAlignment="1">
      <alignment horizontal="left" vertical="top"/>
    </xf>
    <xf numFmtId="0" fontId="13" fillId="3" borderId="65" xfId="9" applyFont="1" applyFill="1" applyBorder="1" applyAlignment="1">
      <alignment horizontal="left" vertical="top"/>
    </xf>
    <xf numFmtId="0" fontId="15" fillId="15" borderId="8" xfId="9" applyFont="1" applyFill="1" applyBorder="1"/>
    <xf numFmtId="0" fontId="44" fillId="15" borderId="8" xfId="9" applyFont="1" applyFill="1" applyBorder="1"/>
    <xf numFmtId="0" fontId="38" fillId="3" borderId="8" xfId="9" applyFont="1" applyFill="1" applyBorder="1" applyAlignment="1">
      <alignment horizontal="left" vertical="top"/>
    </xf>
    <xf numFmtId="0" fontId="50" fillId="3" borderId="8" xfId="9" applyFont="1" applyFill="1" applyBorder="1" applyAlignment="1">
      <alignment horizontal="left" vertical="top"/>
    </xf>
    <xf numFmtId="0" fontId="46" fillId="15" borderId="8" xfId="9" applyFont="1" applyFill="1" applyBorder="1" applyAlignment="1">
      <alignment horizontal="left" vertical="top"/>
    </xf>
    <xf numFmtId="0" fontId="38" fillId="15" borderId="8" xfId="9" applyFont="1" applyFill="1" applyBorder="1" applyAlignment="1">
      <alignment vertical="top"/>
    </xf>
    <xf numFmtId="49" fontId="38" fillId="19" borderId="13" xfId="9" applyNumberFormat="1" applyFont="1" applyFill="1" applyBorder="1" applyAlignment="1">
      <alignment horizontal="center" vertical="top" wrapText="1"/>
    </xf>
    <xf numFmtId="0" fontId="11" fillId="0" borderId="0" xfId="18" applyFont="1" applyBorder="1" applyAlignment="1"/>
    <xf numFmtId="0" fontId="11" fillId="0" borderId="9" xfId="18" applyFont="1" applyBorder="1" applyAlignment="1"/>
    <xf numFmtId="0" fontId="26" fillId="0" borderId="9" xfId="9" applyFont="1" applyBorder="1" applyAlignment="1">
      <alignment horizontal="center" vertical="center"/>
    </xf>
    <xf numFmtId="0" fontId="26" fillId="0" borderId="0" xfId="9" applyFont="1" applyAlignment="1">
      <alignment horizontal="center" vertical="center"/>
    </xf>
    <xf numFmtId="0" fontId="13" fillId="0" borderId="0" xfId="17" applyFont="1" applyFill="1" applyAlignment="1">
      <alignment vertical="center" wrapText="1"/>
    </xf>
    <xf numFmtId="0" fontId="11" fillId="0" borderId="0" xfId="3" applyFont="1" applyAlignment="1">
      <alignment vertical="top" wrapText="1"/>
    </xf>
    <xf numFmtId="2" fontId="58" fillId="12" borderId="13" xfId="9" applyNumberFormat="1" applyFont="1" applyFill="1" applyBorder="1" applyAlignment="1">
      <alignment horizontal="center" vertical="top" wrapText="1"/>
    </xf>
    <xf numFmtId="0" fontId="15" fillId="12" borderId="73" xfId="9" applyFont="1" applyFill="1" applyBorder="1" applyAlignment="1">
      <alignment vertical="top" wrapText="1"/>
    </xf>
    <xf numFmtId="0" fontId="15" fillId="12" borderId="72" xfId="9" applyFont="1" applyFill="1" applyBorder="1" applyAlignment="1">
      <alignment vertical="top" wrapText="1"/>
    </xf>
    <xf numFmtId="0" fontId="15" fillId="12" borderId="55" xfId="9" applyFont="1" applyFill="1" applyBorder="1" applyAlignment="1">
      <alignment vertical="top" wrapText="1"/>
    </xf>
    <xf numFmtId="2" fontId="59" fillId="0" borderId="1" xfId="9" applyNumberFormat="1" applyFont="1" applyBorder="1" applyAlignment="1">
      <alignment vertical="top" wrapText="1"/>
    </xf>
    <xf numFmtId="2" fontId="59" fillId="0" borderId="0" xfId="9" applyNumberFormat="1" applyFont="1" applyBorder="1" applyAlignment="1">
      <alignment vertical="top" wrapText="1"/>
    </xf>
    <xf numFmtId="2" fontId="59" fillId="0" borderId="67" xfId="9" applyNumberFormat="1" applyFont="1" applyBorder="1" applyAlignment="1">
      <alignment vertical="top" wrapText="1"/>
    </xf>
    <xf numFmtId="0" fontId="5" fillId="0" borderId="82" xfId="9" applyFont="1" applyBorder="1" applyAlignment="1">
      <alignment vertical="top" wrapText="1"/>
    </xf>
    <xf numFmtId="0" fontId="5" fillId="0" borderId="51" xfId="9" applyFont="1" applyBorder="1" applyAlignment="1">
      <alignment vertical="top" wrapText="1"/>
    </xf>
    <xf numFmtId="0" fontId="5" fillId="0" borderId="37" xfId="9" applyFont="1" applyBorder="1" applyAlignment="1">
      <alignment vertical="top" wrapText="1"/>
    </xf>
    <xf numFmtId="0" fontId="14" fillId="0" borderId="0" xfId="9" applyFont="1" applyAlignment="1">
      <alignment vertical="top"/>
    </xf>
    <xf numFmtId="2" fontId="60" fillId="6" borderId="13" xfId="9" applyNumberFormat="1" applyFont="1" applyFill="1" applyBorder="1" applyAlignment="1">
      <alignment horizontal="center" vertical="top" wrapText="1"/>
    </xf>
    <xf numFmtId="0" fontId="11" fillId="6" borderId="72" xfId="9" applyFont="1" applyFill="1" applyBorder="1" applyAlignment="1">
      <alignment vertical="top" wrapText="1"/>
    </xf>
    <xf numFmtId="0" fontId="11" fillId="6" borderId="55" xfId="9" applyFont="1" applyFill="1" applyBorder="1" applyAlignment="1">
      <alignment vertical="top" wrapText="1"/>
    </xf>
    <xf numFmtId="2" fontId="59" fillId="0" borderId="26" xfId="9" applyNumberFormat="1" applyFont="1" applyBorder="1" applyAlignment="1">
      <alignment horizontal="center" vertical="top" wrapText="1"/>
    </xf>
    <xf numFmtId="0" fontId="9" fillId="0" borderId="90" xfId="9" applyFont="1" applyBorder="1" applyAlignment="1">
      <alignment vertical="top" wrapText="1"/>
    </xf>
    <xf numFmtId="0" fontId="9" fillId="0" borderId="52" xfId="9" applyFont="1" applyBorder="1" applyAlignment="1">
      <alignment vertical="top" wrapText="1"/>
    </xf>
    <xf numFmtId="0" fontId="9" fillId="0" borderId="69" xfId="9" applyFont="1" applyBorder="1" applyAlignment="1">
      <alignment vertical="top" wrapText="1"/>
    </xf>
    <xf numFmtId="0" fontId="61" fillId="0" borderId="0" xfId="9" applyFont="1" applyAlignment="1">
      <alignment vertical="top"/>
    </xf>
    <xf numFmtId="0" fontId="9" fillId="0" borderId="66" xfId="9" applyFont="1" applyBorder="1" applyAlignment="1">
      <alignment vertical="top" wrapText="1"/>
    </xf>
    <xf numFmtId="0" fontId="9" fillId="0" borderId="64" xfId="9" applyFont="1" applyBorder="1" applyAlignment="1">
      <alignment vertical="top" wrapText="1"/>
    </xf>
    <xf numFmtId="0" fontId="9" fillId="0" borderId="71" xfId="9" applyFont="1" applyBorder="1" applyAlignment="1">
      <alignment vertical="top" wrapText="1"/>
    </xf>
    <xf numFmtId="0" fontId="9" fillId="0" borderId="62" xfId="9" applyFont="1" applyBorder="1" applyAlignment="1">
      <alignment vertical="top" wrapText="1"/>
    </xf>
    <xf numFmtId="0" fontId="62" fillId="0" borderId="0" xfId="9" applyFont="1" applyAlignment="1">
      <alignment vertical="top"/>
    </xf>
    <xf numFmtId="0" fontId="4" fillId="0" borderId="0" xfId="9" applyFont="1" applyAlignment="1">
      <alignment horizontal="right" vertical="top" wrapText="1"/>
    </xf>
    <xf numFmtId="0" fontId="9" fillId="0" borderId="1" xfId="9" applyFont="1" applyBorder="1"/>
    <xf numFmtId="0" fontId="9" fillId="0" borderId="0" xfId="9" applyFont="1" applyBorder="1"/>
    <xf numFmtId="0" fontId="9" fillId="0" borderId="60" xfId="9" applyFont="1" applyBorder="1"/>
    <xf numFmtId="0" fontId="9" fillId="0" borderId="0" xfId="9" applyFont="1"/>
    <xf numFmtId="0" fontId="9" fillId="0" borderId="30" xfId="9" applyFont="1" applyBorder="1"/>
    <xf numFmtId="0" fontId="9" fillId="0" borderId="66" xfId="8" applyFont="1" applyBorder="1" applyAlignment="1">
      <alignment vertical="top" wrapText="1"/>
    </xf>
    <xf numFmtId="0" fontId="9" fillId="0" borderId="64" xfId="8" applyFont="1" applyBorder="1" applyAlignment="1">
      <alignment vertical="top" wrapText="1"/>
    </xf>
    <xf numFmtId="0" fontId="9" fillId="0" borderId="71" xfId="8" applyFont="1" applyBorder="1" applyAlignment="1">
      <alignment vertical="top" wrapText="1"/>
    </xf>
    <xf numFmtId="0" fontId="9" fillId="0" borderId="62" xfId="8" applyFont="1" applyBorder="1" applyAlignment="1">
      <alignment vertical="top" wrapText="1"/>
    </xf>
    <xf numFmtId="2" fontId="59" fillId="0" borderId="67" xfId="9" applyNumberFormat="1" applyFont="1" applyBorder="1" applyAlignment="1">
      <alignment horizontal="center" vertical="top" wrapText="1"/>
    </xf>
    <xf numFmtId="2" fontId="59" fillId="0" borderId="37" xfId="9" applyNumberFormat="1" applyFont="1" applyBorder="1" applyAlignment="1">
      <alignment horizontal="center" vertical="top" wrapText="1"/>
    </xf>
    <xf numFmtId="164" fontId="14" fillId="0" borderId="0" xfId="9" applyNumberFormat="1" applyFont="1" applyAlignment="1">
      <alignment vertical="top"/>
    </xf>
    <xf numFmtId="0" fontId="6" fillId="6" borderId="82" xfId="9" applyFont="1" applyFill="1" applyBorder="1" applyAlignment="1">
      <alignment vertical="top" wrapText="1"/>
    </xf>
    <xf numFmtId="0" fontId="6" fillId="6" borderId="51" xfId="9" applyFont="1" applyFill="1" applyBorder="1" applyAlignment="1">
      <alignment vertical="top" wrapText="1"/>
    </xf>
    <xf numFmtId="0" fontId="6" fillId="6" borderId="37" xfId="9" applyFont="1" applyFill="1" applyBorder="1" applyAlignment="1">
      <alignment vertical="top" wrapText="1"/>
    </xf>
    <xf numFmtId="0" fontId="13" fillId="0" borderId="0" xfId="20" applyFont="1" applyBorder="1" applyAlignment="1">
      <alignment vertical="center" wrapText="1"/>
    </xf>
    <xf numFmtId="165" fontId="13" fillId="0" borderId="0" xfId="20" applyNumberFormat="1" applyFont="1" applyFill="1" applyBorder="1" applyAlignment="1">
      <alignment horizontal="center" vertical="center" wrapText="1"/>
    </xf>
    <xf numFmtId="165" fontId="13" fillId="0" borderId="0" xfId="20" applyNumberFormat="1" applyFont="1" applyFill="1" applyBorder="1" applyAlignment="1">
      <alignment vertical="center" wrapText="1"/>
    </xf>
    <xf numFmtId="165" fontId="13" fillId="0" borderId="13" xfId="20" applyNumberFormat="1" applyFont="1" applyFill="1" applyBorder="1" applyAlignment="1">
      <alignment horizontal="center" vertical="center" wrapText="1"/>
    </xf>
    <xf numFmtId="165" fontId="13" fillId="0" borderId="55" xfId="20" applyNumberFormat="1" applyFont="1" applyFill="1" applyBorder="1" applyAlignment="1">
      <alignment horizontal="center" vertical="center" wrapText="1"/>
    </xf>
    <xf numFmtId="0" fontId="13" fillId="0" borderId="13" xfId="3" applyFont="1" applyBorder="1" applyAlignment="1">
      <alignment horizontal="center" vertical="center" wrapText="1"/>
    </xf>
    <xf numFmtId="0" fontId="6" fillId="0" borderId="72" xfId="9" applyFont="1" applyBorder="1" applyAlignment="1">
      <alignment vertical="center" wrapText="1"/>
    </xf>
    <xf numFmtId="0" fontId="6" fillId="0" borderId="55" xfId="9" applyFont="1" applyBorder="1" applyAlignment="1">
      <alignment vertical="center" wrapText="1"/>
    </xf>
    <xf numFmtId="49" fontId="63" fillId="0" borderId="0" xfId="9" applyNumberFormat="1" applyFont="1" applyAlignment="1">
      <alignment vertical="top" wrapText="1"/>
    </xf>
    <xf numFmtId="49" fontId="63" fillId="0" borderId="0" xfId="9" applyNumberFormat="1" applyFont="1" applyBorder="1" applyAlignment="1">
      <alignment horizontal="center" vertical="top" wrapText="1"/>
    </xf>
    <xf numFmtId="0" fontId="28" fillId="0" borderId="0" xfId="9" applyFont="1" applyAlignment="1">
      <alignment horizontal="center" vertical="top"/>
    </xf>
    <xf numFmtId="49" fontId="7" fillId="0" borderId="0" xfId="9" applyNumberFormat="1" applyFont="1" applyAlignment="1">
      <alignment vertical="top"/>
    </xf>
    <xf numFmtId="49" fontId="7" fillId="0" borderId="8" xfId="9" applyNumberFormat="1" applyFont="1" applyBorder="1" applyAlignment="1">
      <alignment vertical="top"/>
    </xf>
    <xf numFmtId="2" fontId="6" fillId="8" borderId="55" xfId="9" applyNumberFormat="1" applyFont="1" applyFill="1" applyBorder="1" applyAlignment="1">
      <alignment horizontal="center" vertical="top"/>
    </xf>
    <xf numFmtId="164" fontId="13" fillId="13" borderId="31" xfId="9" applyNumberFormat="1" applyFont="1" applyFill="1" applyBorder="1" applyAlignment="1">
      <alignment horizontal="center" vertical="top" wrapText="1"/>
    </xf>
    <xf numFmtId="164" fontId="6" fillId="15" borderId="31" xfId="9" applyNumberFormat="1" applyFont="1" applyFill="1" applyBorder="1" applyAlignment="1">
      <alignment horizontal="center" vertical="top"/>
    </xf>
    <xf numFmtId="0" fontId="6" fillId="15" borderId="11" xfId="9" applyFont="1" applyFill="1" applyBorder="1" applyAlignment="1">
      <alignment horizontal="center" vertical="top"/>
    </xf>
    <xf numFmtId="49" fontId="6" fillId="15" borderId="11" xfId="9" applyNumberFormat="1" applyFont="1" applyFill="1" applyBorder="1" applyAlignment="1">
      <alignment horizontal="center" vertical="top"/>
    </xf>
    <xf numFmtId="9" fontId="47" fillId="9" borderId="60" xfId="9" applyNumberFormat="1" applyFont="1" applyFill="1" applyBorder="1" applyAlignment="1">
      <alignment horizontal="center" vertical="top"/>
    </xf>
    <xf numFmtId="9" fontId="47" fillId="9" borderId="30" xfId="9" applyNumberFormat="1" applyFont="1" applyFill="1" applyBorder="1" applyAlignment="1">
      <alignment horizontal="center" vertical="top"/>
    </xf>
    <xf numFmtId="9" fontId="47" fillId="9" borderId="78" xfId="9" applyNumberFormat="1" applyFont="1" applyFill="1" applyBorder="1" applyAlignment="1">
      <alignment horizontal="center" vertical="top"/>
    </xf>
    <xf numFmtId="0" fontId="47" fillId="9" borderId="18" xfId="9" applyFont="1" applyFill="1" applyBorder="1" applyAlignment="1">
      <alignment horizontal="center" vertical="top"/>
    </xf>
    <xf numFmtId="0" fontId="47" fillId="9" borderId="20" xfId="9" applyFont="1" applyFill="1" applyBorder="1" applyAlignment="1">
      <alignment horizontal="center" vertical="top"/>
    </xf>
    <xf numFmtId="0" fontId="47" fillId="9" borderId="31" xfId="9" applyFont="1" applyFill="1" applyBorder="1" applyAlignment="1">
      <alignment horizontal="left" vertical="top" wrapText="1"/>
    </xf>
    <xf numFmtId="164" fontId="6" fillId="0" borderId="31" xfId="9" applyNumberFormat="1" applyFont="1" applyFill="1" applyBorder="1" applyAlignment="1">
      <alignment horizontal="center" vertical="top"/>
    </xf>
    <xf numFmtId="0" fontId="6" fillId="0" borderId="26" xfId="9" applyFont="1" applyFill="1" applyBorder="1" applyAlignment="1">
      <alignment horizontal="center" vertical="top"/>
    </xf>
    <xf numFmtId="0" fontId="32" fillId="10" borderId="9" xfId="9" applyFont="1" applyFill="1" applyBorder="1" applyAlignment="1">
      <alignment horizontal="center" vertical="top" wrapText="1"/>
    </xf>
    <xf numFmtId="9" fontId="47" fillId="9" borderId="71" xfId="9" applyNumberFormat="1" applyFont="1" applyFill="1" applyBorder="1" applyAlignment="1">
      <alignment horizontal="center" vertical="top"/>
    </xf>
    <xf numFmtId="0" fontId="47" fillId="9" borderId="29" xfId="9" applyFont="1" applyFill="1" applyBorder="1" applyAlignment="1">
      <alignment horizontal="center" vertical="top"/>
    </xf>
    <xf numFmtId="0" fontId="47" fillId="9" borderId="62" xfId="9" applyFont="1" applyFill="1" applyBorder="1" applyAlignment="1">
      <alignment horizontal="left" vertical="top" wrapText="1"/>
    </xf>
    <xf numFmtId="49" fontId="6" fillId="11" borderId="10" xfId="9" applyNumberFormat="1" applyFont="1" applyFill="1" applyBorder="1" applyAlignment="1">
      <alignment vertical="top"/>
    </xf>
    <xf numFmtId="164" fontId="6" fillId="7" borderId="69" xfId="9" applyNumberFormat="1" applyFont="1" applyFill="1" applyBorder="1" applyAlignment="1">
      <alignment horizontal="center" vertical="top"/>
    </xf>
    <xf numFmtId="0" fontId="6" fillId="7" borderId="26" xfId="9" applyFont="1" applyFill="1" applyBorder="1" applyAlignment="1">
      <alignment horizontal="center" vertical="top"/>
    </xf>
    <xf numFmtId="0" fontId="13" fillId="10" borderId="31" xfId="9" applyFont="1" applyFill="1" applyBorder="1" applyAlignment="1">
      <alignment vertical="top" wrapText="1"/>
    </xf>
    <xf numFmtId="0" fontId="11" fillId="9" borderId="29" xfId="9" applyFont="1" applyFill="1" applyBorder="1" applyAlignment="1">
      <alignment horizontal="center" vertical="top" wrapText="1"/>
    </xf>
    <xf numFmtId="0" fontId="11" fillId="0" borderId="92" xfId="9" applyFont="1" applyBorder="1" applyAlignment="1">
      <alignment vertical="top" wrapText="1"/>
    </xf>
    <xf numFmtId="164" fontId="7" fillId="9" borderId="62" xfId="9" applyNumberFormat="1" applyFont="1" applyFill="1" applyBorder="1" applyAlignment="1">
      <alignment horizontal="center" vertical="top"/>
    </xf>
    <xf numFmtId="0" fontId="28" fillId="10" borderId="30" xfId="9" applyFont="1" applyFill="1" applyBorder="1" applyAlignment="1">
      <alignment vertical="top" wrapText="1"/>
    </xf>
    <xf numFmtId="0" fontId="11" fillId="9" borderId="24" xfId="9" applyFont="1" applyFill="1" applyBorder="1" applyAlignment="1">
      <alignment horizontal="center" vertical="top" wrapText="1"/>
    </xf>
    <xf numFmtId="0" fontId="13" fillId="10" borderId="30" xfId="9" applyFont="1" applyFill="1" applyBorder="1" applyAlignment="1">
      <alignment vertical="top" wrapText="1"/>
    </xf>
    <xf numFmtId="0" fontId="11" fillId="0" borderId="61" xfId="9" applyFont="1" applyBorder="1" applyAlignment="1">
      <alignment vertical="top" wrapText="1"/>
    </xf>
    <xf numFmtId="0" fontId="13" fillId="10" borderId="28" xfId="9" applyFont="1" applyFill="1" applyBorder="1" applyAlignment="1">
      <alignment vertical="top" wrapText="1"/>
    </xf>
    <xf numFmtId="9" fontId="47" fillId="9" borderId="73" xfId="9" applyNumberFormat="1" applyFont="1" applyFill="1" applyBorder="1" applyAlignment="1">
      <alignment horizontal="center" vertical="top"/>
    </xf>
    <xf numFmtId="9" fontId="47" fillId="9" borderId="35" xfId="9" applyNumberFormat="1" applyFont="1" applyFill="1" applyBorder="1" applyAlignment="1">
      <alignment horizontal="center" vertical="top"/>
    </xf>
    <xf numFmtId="0" fontId="47" fillId="9" borderId="35" xfId="9" applyFont="1" applyFill="1" applyBorder="1" applyAlignment="1">
      <alignment horizontal="center" vertical="top"/>
    </xf>
    <xf numFmtId="0" fontId="47" fillId="9" borderId="55" xfId="9" applyFont="1" applyFill="1" applyBorder="1" applyAlignment="1">
      <alignment horizontal="left" vertical="top"/>
    </xf>
    <xf numFmtId="164" fontId="6" fillId="0" borderId="11" xfId="9" applyNumberFormat="1" applyFont="1" applyFill="1" applyBorder="1" applyAlignment="1">
      <alignment horizontal="center" vertical="top"/>
    </xf>
    <xf numFmtId="0" fontId="13" fillId="11" borderId="11" xfId="9" applyFont="1" applyFill="1" applyBorder="1" applyAlignment="1">
      <alignment vertical="top" wrapText="1"/>
    </xf>
    <xf numFmtId="9" fontId="47" fillId="9" borderId="81" xfId="9" applyNumberFormat="1" applyFont="1" applyFill="1" applyBorder="1" applyAlignment="1">
      <alignment horizontal="center" vertical="top"/>
    </xf>
    <xf numFmtId="9" fontId="47" fillId="9" borderId="2" xfId="9" applyNumberFormat="1" applyFont="1" applyFill="1" applyBorder="1" applyAlignment="1">
      <alignment horizontal="center" vertical="top"/>
    </xf>
    <xf numFmtId="0" fontId="47" fillId="9" borderId="2" xfId="9" applyFont="1" applyFill="1" applyBorder="1" applyAlignment="1">
      <alignment horizontal="center" vertical="top"/>
    </xf>
    <xf numFmtId="0" fontId="47" fillId="9" borderId="79" xfId="9" applyFont="1" applyFill="1" applyBorder="1" applyAlignment="1">
      <alignment horizontal="left" vertical="top"/>
    </xf>
    <xf numFmtId="164" fontId="6" fillId="0" borderId="67" xfId="9" applyNumberFormat="1" applyFont="1" applyFill="1" applyBorder="1" applyAlignment="1">
      <alignment horizontal="center" vertical="top"/>
    </xf>
    <xf numFmtId="0" fontId="13" fillId="11" borderId="10" xfId="9" applyFont="1" applyFill="1" applyBorder="1" applyAlignment="1">
      <alignment vertical="top" wrapText="1"/>
    </xf>
    <xf numFmtId="0" fontId="32" fillId="9" borderId="0" xfId="9" applyFont="1" applyFill="1" applyBorder="1" applyAlignment="1">
      <alignment horizontal="center" vertical="top" wrapText="1"/>
    </xf>
    <xf numFmtId="9" fontId="47" fillId="9" borderId="64" xfId="9" applyNumberFormat="1" applyFont="1" applyFill="1" applyBorder="1" applyAlignment="1">
      <alignment horizontal="center" vertical="top"/>
    </xf>
    <xf numFmtId="9" fontId="47" fillId="9" borderId="29" xfId="9" applyNumberFormat="1" applyFont="1" applyFill="1" applyBorder="1" applyAlignment="1">
      <alignment horizontal="center" vertical="top"/>
    </xf>
    <xf numFmtId="0" fontId="47" fillId="9" borderId="62" xfId="9" applyFont="1" applyFill="1" applyBorder="1" applyAlignment="1">
      <alignment horizontal="left" vertical="top"/>
    </xf>
    <xf numFmtId="164" fontId="6" fillId="7" borderId="13" xfId="9" applyNumberFormat="1" applyFont="1" applyFill="1" applyBorder="1" applyAlignment="1">
      <alignment horizontal="center" vertical="top"/>
    </xf>
    <xf numFmtId="164" fontId="6" fillId="7" borderId="55" xfId="9" applyNumberFormat="1" applyFont="1" applyFill="1" applyBorder="1" applyAlignment="1">
      <alignment horizontal="center" vertical="top"/>
    </xf>
    <xf numFmtId="0" fontId="6" fillId="7" borderId="13" xfId="9" applyFont="1" applyFill="1" applyBorder="1" applyAlignment="1">
      <alignment horizontal="center" vertical="top"/>
    </xf>
    <xf numFmtId="0" fontId="13" fillId="10" borderId="11" xfId="9" applyFont="1" applyFill="1" applyBorder="1" applyAlignment="1">
      <alignment vertical="top" wrapText="1"/>
    </xf>
    <xf numFmtId="0" fontId="47" fillId="9" borderId="64" xfId="9" applyFont="1" applyFill="1" applyBorder="1" applyAlignment="1">
      <alignment horizontal="center" vertical="top"/>
    </xf>
    <xf numFmtId="0" fontId="13" fillId="10" borderId="1" xfId="9" applyFont="1" applyFill="1" applyBorder="1" applyAlignment="1">
      <alignment vertical="top" wrapText="1"/>
    </xf>
    <xf numFmtId="0" fontId="47" fillId="9" borderId="51" xfId="9" applyFont="1" applyFill="1" applyBorder="1" applyAlignment="1">
      <alignment horizontal="center" vertical="top"/>
    </xf>
    <xf numFmtId="0" fontId="47" fillId="9" borderId="15" xfId="9" applyFont="1" applyFill="1" applyBorder="1" applyAlignment="1">
      <alignment horizontal="center" vertical="top"/>
    </xf>
    <xf numFmtId="0" fontId="11" fillId="9" borderId="15" xfId="9" applyFont="1" applyFill="1" applyBorder="1" applyAlignment="1">
      <alignment horizontal="center" vertical="top" wrapText="1"/>
    </xf>
    <xf numFmtId="0" fontId="11" fillId="0" borderId="93" xfId="9" applyFont="1" applyBorder="1" applyAlignment="1">
      <alignment vertical="top" wrapText="1"/>
    </xf>
    <xf numFmtId="0" fontId="13" fillId="10" borderId="10" xfId="9" applyFont="1" applyFill="1" applyBorder="1" applyAlignment="1">
      <alignment vertical="top" wrapText="1"/>
    </xf>
    <xf numFmtId="9" fontId="47" fillId="9" borderId="0" xfId="9" applyNumberFormat="1" applyFont="1" applyFill="1" applyBorder="1" applyAlignment="1">
      <alignment horizontal="center" vertical="top"/>
    </xf>
    <xf numFmtId="9" fontId="47" fillId="9" borderId="20" xfId="9" applyNumberFormat="1" applyFont="1" applyFill="1" applyBorder="1" applyAlignment="1">
      <alignment horizontal="center" vertical="top"/>
    </xf>
    <xf numFmtId="0" fontId="47" fillId="9" borderId="31" xfId="9" applyFont="1" applyFill="1" applyBorder="1" applyAlignment="1">
      <alignment horizontal="left" vertical="top"/>
    </xf>
    <xf numFmtId="164" fontId="6" fillId="0" borderId="1" xfId="9" applyNumberFormat="1" applyFont="1" applyFill="1" applyBorder="1" applyAlignment="1">
      <alignment horizontal="center" vertical="top"/>
    </xf>
    <xf numFmtId="0" fontId="6" fillId="0" borderId="68" xfId="9" applyFont="1" applyFill="1" applyBorder="1" applyAlignment="1">
      <alignment horizontal="center" vertical="top"/>
    </xf>
    <xf numFmtId="0" fontId="13" fillId="11" borderId="1" xfId="9" applyFont="1" applyFill="1" applyBorder="1" applyAlignment="1">
      <alignment vertical="top" wrapText="1"/>
    </xf>
    <xf numFmtId="0" fontId="32" fillId="11" borderId="1" xfId="9" applyFont="1" applyFill="1" applyBorder="1" applyAlignment="1">
      <alignment horizontal="center" vertical="top" wrapText="1"/>
    </xf>
    <xf numFmtId="0" fontId="32" fillId="10" borderId="9" xfId="9" applyFont="1" applyFill="1" applyBorder="1" applyAlignment="1">
      <alignment vertical="top" wrapText="1"/>
    </xf>
    <xf numFmtId="0" fontId="47" fillId="9" borderId="0" xfId="9" applyFont="1" applyFill="1" applyBorder="1" applyAlignment="1">
      <alignment horizontal="center" vertical="top"/>
    </xf>
    <xf numFmtId="0" fontId="47" fillId="9" borderId="71" xfId="9" applyFont="1" applyFill="1" applyBorder="1" applyAlignment="1">
      <alignment horizontal="center" vertical="top"/>
    </xf>
    <xf numFmtId="164" fontId="7" fillId="9" borderId="1" xfId="9" applyNumberFormat="1" applyFont="1" applyFill="1" applyBorder="1" applyAlignment="1">
      <alignment horizontal="center" vertical="top"/>
    </xf>
    <xf numFmtId="164" fontId="7" fillId="9" borderId="30" xfId="9" applyNumberFormat="1" applyFont="1" applyFill="1" applyBorder="1" applyAlignment="1">
      <alignment horizontal="center" vertical="top"/>
    </xf>
    <xf numFmtId="0" fontId="47" fillId="9" borderId="24" xfId="9" applyFont="1" applyFill="1" applyBorder="1" applyAlignment="1">
      <alignment horizontal="center" vertical="top"/>
    </xf>
    <xf numFmtId="0" fontId="7" fillId="9" borderId="22" xfId="9" applyFont="1" applyFill="1" applyBorder="1" applyAlignment="1">
      <alignment horizontal="center" vertical="top"/>
    </xf>
    <xf numFmtId="0" fontId="11" fillId="0" borderId="90" xfId="9" applyFont="1" applyBorder="1" applyAlignment="1">
      <alignment horizontal="left" vertical="top"/>
    </xf>
    <xf numFmtId="0" fontId="11" fillId="0" borderId="18" xfId="9" applyFont="1" applyBorder="1" applyAlignment="1">
      <alignment horizontal="left" vertical="top"/>
    </xf>
    <xf numFmtId="0" fontId="11" fillId="0" borderId="18" xfId="9" applyFont="1" applyBorder="1" applyAlignment="1">
      <alignment horizontal="center" vertical="top" wrapText="1"/>
    </xf>
    <xf numFmtId="0" fontId="11" fillId="0" borderId="69" xfId="9" applyFont="1" applyBorder="1" applyAlignment="1">
      <alignment vertical="top" wrapText="1"/>
    </xf>
    <xf numFmtId="0" fontId="11" fillId="0" borderId="82" xfId="9" applyFont="1" applyBorder="1" applyAlignment="1">
      <alignment horizontal="left" vertical="top"/>
    </xf>
    <xf numFmtId="0" fontId="11" fillId="0" borderId="15" xfId="9" applyFont="1" applyBorder="1" applyAlignment="1">
      <alignment horizontal="left" vertical="top"/>
    </xf>
    <xf numFmtId="0" fontId="11" fillId="0" borderId="15" xfId="9" applyFont="1" applyBorder="1" applyAlignment="1">
      <alignment horizontal="center" vertical="top" wrapText="1"/>
    </xf>
    <xf numFmtId="0" fontId="11" fillId="0" borderId="37" xfId="9" applyFont="1" applyBorder="1" applyAlignment="1">
      <alignment vertical="top" wrapText="1"/>
    </xf>
    <xf numFmtId="0" fontId="11" fillId="0" borderId="73" xfId="9" applyFont="1" applyFill="1" applyBorder="1" applyAlignment="1">
      <alignment horizontal="left" vertical="top"/>
    </xf>
    <xf numFmtId="0" fontId="11" fillId="0" borderId="55" xfId="9" applyFont="1" applyFill="1" applyBorder="1" applyAlignment="1">
      <alignment horizontal="left" vertical="top"/>
    </xf>
    <xf numFmtId="0" fontId="11" fillId="13" borderId="72" xfId="9" applyFont="1" applyFill="1" applyBorder="1" applyAlignment="1">
      <alignment horizontal="left" vertical="top"/>
    </xf>
    <xf numFmtId="0" fontId="11" fillId="13" borderId="35" xfId="9" applyFont="1" applyFill="1" applyBorder="1" applyAlignment="1">
      <alignment horizontal="left" vertical="top"/>
    </xf>
    <xf numFmtId="0" fontId="11" fillId="13" borderId="91" xfId="9" applyFont="1" applyFill="1" applyBorder="1" applyAlignment="1">
      <alignment horizontal="center" vertical="center" wrapText="1"/>
    </xf>
    <xf numFmtId="0" fontId="13" fillId="13" borderId="91" xfId="9" applyFont="1" applyFill="1" applyBorder="1" applyAlignment="1">
      <alignment vertical="top"/>
    </xf>
    <xf numFmtId="0" fontId="13" fillId="0" borderId="78" xfId="9" applyFont="1" applyFill="1" applyBorder="1" applyAlignment="1">
      <alignment horizontal="left" vertical="top" wrapText="1"/>
    </xf>
    <xf numFmtId="0" fontId="13" fillId="0" borderId="31" xfId="9" applyFont="1" applyFill="1" applyBorder="1" applyAlignment="1">
      <alignment horizontal="left" vertical="top" wrapText="1"/>
    </xf>
    <xf numFmtId="0" fontId="13" fillId="13" borderId="9" xfId="9" applyFont="1" applyFill="1" applyBorder="1" applyAlignment="1">
      <alignment horizontal="left" vertical="top" wrapText="1"/>
    </xf>
    <xf numFmtId="0" fontId="13" fillId="13" borderId="86" xfId="9" applyFont="1" applyFill="1" applyBorder="1" applyAlignment="1">
      <alignment horizontal="left" vertical="top" wrapText="1"/>
    </xf>
    <xf numFmtId="0" fontId="13" fillId="13" borderId="31" xfId="9" applyFont="1" applyFill="1" applyBorder="1" applyAlignment="1">
      <alignment horizontal="left" vertical="top" wrapText="1"/>
    </xf>
    <xf numFmtId="0" fontId="28" fillId="15" borderId="9" xfId="9" applyFont="1" applyFill="1" applyBorder="1" applyAlignment="1">
      <alignment horizontal="center" vertical="top"/>
    </xf>
    <xf numFmtId="0" fontId="28" fillId="15" borderId="86" xfId="9" applyFont="1" applyFill="1" applyBorder="1" applyAlignment="1">
      <alignment horizontal="center" vertical="top"/>
    </xf>
    <xf numFmtId="0" fontId="28" fillId="15" borderId="31" xfId="9" applyFont="1" applyFill="1" applyBorder="1" applyAlignment="1">
      <alignment horizontal="left" vertical="top" wrapText="1"/>
    </xf>
    <xf numFmtId="164" fontId="6" fillId="15" borderId="11" xfId="9" applyNumberFormat="1" applyFont="1" applyFill="1" applyBorder="1" applyAlignment="1">
      <alignment horizontal="center" vertical="top"/>
    </xf>
    <xf numFmtId="9" fontId="7" fillId="9" borderId="60" xfId="9" applyNumberFormat="1" applyFont="1" applyFill="1" applyBorder="1" applyAlignment="1">
      <alignment horizontal="center" vertical="top"/>
    </xf>
    <xf numFmtId="9" fontId="7" fillId="9" borderId="30" xfId="9" applyNumberFormat="1" applyFont="1" applyFill="1" applyBorder="1" applyAlignment="1">
      <alignment horizontal="center" vertical="top"/>
    </xf>
    <xf numFmtId="9" fontId="7" fillId="9" borderId="9" xfId="9" applyNumberFormat="1" applyFont="1" applyFill="1" applyBorder="1" applyAlignment="1">
      <alignment horizontal="center" vertical="top"/>
    </xf>
    <xf numFmtId="9" fontId="7" fillId="9" borderId="86" xfId="9" applyNumberFormat="1" applyFont="1" applyFill="1" applyBorder="1" applyAlignment="1">
      <alignment horizontal="center" vertical="top"/>
    </xf>
    <xf numFmtId="0" fontId="7" fillId="9" borderId="20" xfId="9" applyFont="1" applyFill="1" applyBorder="1" applyAlignment="1">
      <alignment horizontal="left" vertical="top"/>
    </xf>
    <xf numFmtId="0" fontId="11" fillId="9" borderId="31" xfId="9" applyFont="1" applyFill="1" applyBorder="1" applyAlignment="1">
      <alignment horizontal="left" vertical="top" wrapText="1"/>
    </xf>
    <xf numFmtId="164" fontId="6" fillId="9" borderId="11" xfId="9" applyNumberFormat="1" applyFont="1" applyFill="1" applyBorder="1" applyAlignment="1">
      <alignment horizontal="center" vertical="top"/>
    </xf>
    <xf numFmtId="9" fontId="7" fillId="9" borderId="64" xfId="9" applyNumberFormat="1" applyFont="1" applyFill="1" applyBorder="1" applyAlignment="1">
      <alignment horizontal="center" vertical="top"/>
    </xf>
    <xf numFmtId="9" fontId="7" fillId="9" borderId="80" xfId="9" applyNumberFormat="1" applyFont="1" applyFill="1" applyBorder="1" applyAlignment="1">
      <alignment horizontal="center" vertical="top"/>
    </xf>
    <xf numFmtId="0" fontId="7" fillId="9" borderId="29" xfId="9" applyFont="1" applyFill="1" applyBorder="1" applyAlignment="1">
      <alignment horizontal="left" vertical="top"/>
    </xf>
    <xf numFmtId="9" fontId="7" fillId="9" borderId="29" xfId="9" applyNumberFormat="1" applyFont="1" applyFill="1" applyBorder="1" applyAlignment="1">
      <alignment horizontal="center" vertical="top"/>
    </xf>
    <xf numFmtId="0" fontId="7" fillId="9" borderId="80" xfId="9" applyFont="1" applyFill="1" applyBorder="1" applyAlignment="1">
      <alignment horizontal="left" vertical="top"/>
    </xf>
    <xf numFmtId="0" fontId="11" fillId="9" borderId="32" xfId="9" applyFont="1" applyFill="1" applyBorder="1" applyAlignment="1">
      <alignment horizontal="left" vertical="top" wrapText="1"/>
    </xf>
    <xf numFmtId="164" fontId="6" fillId="9" borderId="31" xfId="9" applyNumberFormat="1" applyFont="1" applyFill="1" applyBorder="1" applyAlignment="1">
      <alignment horizontal="center" vertical="top"/>
    </xf>
    <xf numFmtId="9" fontId="7" fillId="9" borderId="70" xfId="9" applyNumberFormat="1" applyFont="1" applyFill="1" applyBorder="1" applyAlignment="1">
      <alignment horizontal="center" vertical="top"/>
    </xf>
    <xf numFmtId="9" fontId="7" fillId="9" borderId="2" xfId="9" applyNumberFormat="1" applyFont="1" applyFill="1" applyBorder="1" applyAlignment="1">
      <alignment horizontal="center" vertical="top"/>
    </xf>
    <xf numFmtId="0" fontId="7" fillId="9" borderId="2" xfId="9" applyFont="1" applyFill="1" applyBorder="1" applyAlignment="1">
      <alignment horizontal="left" vertical="top"/>
    </xf>
    <xf numFmtId="0" fontId="11" fillId="9" borderId="48" xfId="9" applyFont="1" applyFill="1" applyBorder="1" applyAlignment="1">
      <alignment horizontal="left" vertical="top" wrapText="1"/>
    </xf>
    <xf numFmtId="9" fontId="11" fillId="9" borderId="60" xfId="9" applyNumberFormat="1" applyFont="1" applyFill="1" applyBorder="1" applyAlignment="1">
      <alignment horizontal="center" vertical="top"/>
    </xf>
    <xf numFmtId="9" fontId="11" fillId="9" borderId="30" xfId="9" applyNumberFormat="1" applyFont="1" applyFill="1" applyBorder="1" applyAlignment="1">
      <alignment horizontal="center" vertical="top"/>
    </xf>
    <xf numFmtId="9" fontId="11" fillId="9" borderId="64" xfId="9" applyNumberFormat="1" applyFont="1" applyFill="1" applyBorder="1" applyAlignment="1">
      <alignment horizontal="center" vertical="top"/>
    </xf>
    <xf numFmtId="9" fontId="11" fillId="9" borderId="29" xfId="9" applyNumberFormat="1" applyFont="1" applyFill="1" applyBorder="1" applyAlignment="1">
      <alignment horizontal="center" vertical="top"/>
    </xf>
    <xf numFmtId="0" fontId="11" fillId="9" borderId="64" xfId="9" applyNumberFormat="1" applyFont="1" applyFill="1" applyBorder="1" applyAlignment="1">
      <alignment horizontal="center" vertical="top"/>
    </xf>
    <xf numFmtId="0" fontId="11" fillId="9" borderId="29" xfId="9" applyNumberFormat="1" applyFont="1" applyFill="1" applyBorder="1" applyAlignment="1">
      <alignment horizontal="center" vertical="top"/>
    </xf>
    <xf numFmtId="9" fontId="11" fillId="9" borderId="74" xfId="9" applyNumberFormat="1" applyFont="1" applyFill="1" applyBorder="1" applyAlignment="1">
      <alignment horizontal="center" vertical="top"/>
    </xf>
    <xf numFmtId="9" fontId="11" fillId="9" borderId="24" xfId="9" applyNumberFormat="1" applyFont="1" applyFill="1" applyBorder="1" applyAlignment="1">
      <alignment horizontal="center" vertical="top"/>
    </xf>
    <xf numFmtId="0" fontId="7" fillId="9" borderId="24" xfId="9" applyFont="1" applyFill="1" applyBorder="1" applyAlignment="1">
      <alignment horizontal="left" vertical="top"/>
    </xf>
    <xf numFmtId="0" fontId="11" fillId="9" borderId="23" xfId="9" applyFont="1" applyFill="1" applyBorder="1" applyAlignment="1">
      <alignment horizontal="left" vertical="top" wrapText="1"/>
    </xf>
    <xf numFmtId="164" fontId="6" fillId="9" borderId="55" xfId="9" applyNumberFormat="1" applyFont="1" applyFill="1" applyBorder="1" applyAlignment="1">
      <alignment horizontal="center" vertical="top"/>
    </xf>
    <xf numFmtId="9" fontId="11" fillId="9" borderId="71" xfId="9" applyNumberFormat="1" applyFont="1" applyFill="1" applyBorder="1" applyAlignment="1">
      <alignment horizontal="center" vertical="top"/>
    </xf>
    <xf numFmtId="0" fontId="11" fillId="9" borderId="70" xfId="9" applyFont="1" applyFill="1" applyBorder="1" applyAlignment="1">
      <alignment horizontal="center" vertical="top" wrapText="1"/>
    </xf>
    <xf numFmtId="0" fontId="11" fillId="9" borderId="2" xfId="9" applyFont="1" applyFill="1" applyBorder="1" applyAlignment="1">
      <alignment horizontal="center" vertical="top" wrapText="1"/>
    </xf>
    <xf numFmtId="164" fontId="7" fillId="9" borderId="89" xfId="9" applyNumberFormat="1" applyFont="1" applyFill="1" applyBorder="1" applyAlignment="1">
      <alignment horizontal="left" vertical="center" wrapText="1"/>
    </xf>
    <xf numFmtId="164" fontId="11" fillId="9" borderId="48" xfId="9" applyNumberFormat="1" applyFont="1" applyFill="1" applyBorder="1" applyAlignment="1">
      <alignment horizontal="left" vertical="center" wrapText="1"/>
    </xf>
    <xf numFmtId="0" fontId="6" fillId="0" borderId="13" xfId="9" applyFont="1" applyFill="1" applyBorder="1" applyAlignment="1">
      <alignment horizontal="center" vertical="top"/>
    </xf>
    <xf numFmtId="0" fontId="11" fillId="9" borderId="64" xfId="9" applyFont="1" applyFill="1" applyBorder="1" applyAlignment="1">
      <alignment horizontal="center" vertical="top" wrapText="1"/>
    </xf>
    <xf numFmtId="164" fontId="7" fillId="9" borderId="80" xfId="9" applyNumberFormat="1" applyFont="1" applyFill="1" applyBorder="1" applyAlignment="1">
      <alignment horizontal="left" vertical="center" wrapText="1"/>
    </xf>
    <xf numFmtId="164" fontId="11" fillId="9" borderId="32" xfId="9" applyNumberFormat="1" applyFont="1" applyFill="1" applyBorder="1" applyAlignment="1">
      <alignment horizontal="left" vertical="center" wrapText="1"/>
    </xf>
    <xf numFmtId="0" fontId="6" fillId="0" borderId="11" xfId="9" applyFont="1" applyFill="1" applyBorder="1" applyAlignment="1">
      <alignment horizontal="center" vertical="top"/>
    </xf>
    <xf numFmtId="0" fontId="7" fillId="9" borderId="13" xfId="9" applyFont="1" applyFill="1" applyBorder="1" applyAlignment="1">
      <alignment horizontal="center" vertical="top"/>
    </xf>
    <xf numFmtId="0" fontId="11" fillId="9" borderId="74" xfId="9" applyNumberFormat="1" applyFont="1" applyFill="1" applyBorder="1" applyAlignment="1">
      <alignment horizontal="center" vertical="top"/>
    </xf>
    <xf numFmtId="0" fontId="11" fillId="9" borderId="24" xfId="9" applyNumberFormat="1" applyFont="1" applyFill="1" applyBorder="1" applyAlignment="1">
      <alignment horizontal="center" vertical="top"/>
    </xf>
    <xf numFmtId="0" fontId="15" fillId="0" borderId="60" xfId="9" applyBorder="1"/>
    <xf numFmtId="0" fontId="15" fillId="0" borderId="30" xfId="9" applyBorder="1"/>
    <xf numFmtId="0" fontId="15" fillId="0" borderId="74" xfId="9" applyBorder="1"/>
    <xf numFmtId="0" fontId="15" fillId="0" borderId="24" xfId="9" applyBorder="1"/>
    <xf numFmtId="0" fontId="15" fillId="0" borderId="49" xfId="9" applyBorder="1"/>
    <xf numFmtId="0" fontId="15" fillId="0" borderId="23" xfId="9" applyBorder="1"/>
    <xf numFmtId="164" fontId="6" fillId="10" borderId="26" xfId="9" applyNumberFormat="1" applyFont="1" applyFill="1" applyBorder="1" applyAlignment="1">
      <alignment horizontal="center" vertical="top"/>
    </xf>
    <xf numFmtId="0" fontId="6" fillId="10" borderId="26" xfId="9" applyFont="1" applyFill="1" applyBorder="1" applyAlignment="1">
      <alignment horizontal="center" vertical="top"/>
    </xf>
    <xf numFmtId="0" fontId="32" fillId="10" borderId="11" xfId="9" applyFont="1" applyFill="1" applyBorder="1" applyAlignment="1">
      <alignment vertical="top" wrapText="1"/>
    </xf>
    <xf numFmtId="0" fontId="15" fillId="0" borderId="46" xfId="9" applyBorder="1"/>
    <xf numFmtId="0" fontId="15" fillId="0" borderId="87" xfId="9" applyBorder="1"/>
    <xf numFmtId="0" fontId="15" fillId="0" borderId="17" xfId="9" applyBorder="1"/>
    <xf numFmtId="0" fontId="7" fillId="10" borderId="68" xfId="9" applyFont="1" applyFill="1" applyBorder="1" applyAlignment="1">
      <alignment horizontal="center" vertical="top"/>
    </xf>
    <xf numFmtId="0" fontId="15" fillId="0" borderId="48" xfId="9" applyBorder="1"/>
    <xf numFmtId="164" fontId="7" fillId="10" borderId="66" xfId="9" applyNumberFormat="1" applyFont="1" applyFill="1" applyBorder="1" applyAlignment="1">
      <alignment horizontal="center" vertical="top"/>
    </xf>
    <xf numFmtId="0" fontId="7" fillId="10" borderId="66" xfId="9" applyFont="1" applyFill="1" applyBorder="1" applyAlignment="1">
      <alignment horizontal="center" vertical="top"/>
    </xf>
    <xf numFmtId="0" fontId="7" fillId="0" borderId="60" xfId="9" applyFont="1" applyFill="1" applyBorder="1" applyAlignment="1">
      <alignment horizontal="center" vertical="top" wrapText="1"/>
    </xf>
    <xf numFmtId="0" fontId="7" fillId="0" borderId="30" xfId="9" applyFont="1" applyFill="1" applyBorder="1" applyAlignment="1">
      <alignment horizontal="center" vertical="top" wrapText="1"/>
    </xf>
    <xf numFmtId="0" fontId="7" fillId="0" borderId="74" xfId="9" applyFont="1" applyFill="1" applyBorder="1" applyAlignment="1">
      <alignment horizontal="center" vertical="top" wrapText="1"/>
    </xf>
    <xf numFmtId="0" fontId="7" fillId="0" borderId="24" xfId="9" applyFont="1" applyFill="1" applyBorder="1" applyAlignment="1">
      <alignment horizontal="center" vertical="top" wrapText="1"/>
    </xf>
    <xf numFmtId="0" fontId="7" fillId="0" borderId="24" xfId="9" applyFont="1" applyFill="1" applyBorder="1" applyAlignment="1">
      <alignment horizontal="center" vertical="center" wrapText="1"/>
    </xf>
    <xf numFmtId="164" fontId="7" fillId="0" borderId="23" xfId="9" applyNumberFormat="1" applyFont="1" applyFill="1" applyBorder="1" applyAlignment="1">
      <alignment horizontal="left" vertical="center" wrapText="1"/>
    </xf>
    <xf numFmtId="0" fontId="7" fillId="10" borderId="22" xfId="9" applyFont="1" applyFill="1" applyBorder="1" applyAlignment="1">
      <alignment horizontal="center" vertical="top"/>
    </xf>
    <xf numFmtId="0" fontId="28" fillId="9" borderId="78" xfId="9" applyFont="1" applyFill="1" applyBorder="1" applyAlignment="1">
      <alignment vertical="top"/>
    </xf>
    <xf numFmtId="0" fontId="28" fillId="9" borderId="31" xfId="9" applyFont="1" applyFill="1" applyBorder="1" applyAlignment="1">
      <alignment vertical="top"/>
    </xf>
    <xf numFmtId="9" fontId="7" fillId="9" borderId="20" xfId="9" applyNumberFormat="1" applyFont="1" applyFill="1" applyBorder="1" applyAlignment="1">
      <alignment horizontal="center" vertical="top"/>
    </xf>
    <xf numFmtId="0" fontId="7" fillId="9" borderId="86" xfId="9" applyFont="1" applyFill="1" applyBorder="1" applyAlignment="1">
      <alignment horizontal="center" vertical="center"/>
    </xf>
    <xf numFmtId="0" fontId="7" fillId="9" borderId="7" xfId="9" applyFont="1" applyFill="1" applyBorder="1" applyAlignment="1">
      <alignment horizontal="left" vertical="top"/>
    </xf>
    <xf numFmtId="0" fontId="7" fillId="11" borderId="78" xfId="9" applyFont="1" applyFill="1" applyBorder="1" applyAlignment="1">
      <alignment vertical="top" wrapText="1"/>
    </xf>
    <xf numFmtId="0" fontId="28" fillId="9" borderId="65" xfId="9" applyFont="1" applyFill="1" applyBorder="1" applyAlignment="1">
      <alignment vertical="top"/>
    </xf>
    <xf numFmtId="0" fontId="28" fillId="9" borderId="28" xfId="9" applyFont="1" applyFill="1" applyBorder="1" applyAlignment="1">
      <alignment vertical="top"/>
    </xf>
    <xf numFmtId="9" fontId="7" fillId="9" borderId="8" xfId="9" applyNumberFormat="1" applyFont="1" applyFill="1" applyBorder="1" applyAlignment="1">
      <alignment horizontal="center" vertical="top"/>
    </xf>
    <xf numFmtId="9" fontId="7" fillId="9" borderId="33" xfId="9" applyNumberFormat="1" applyFont="1" applyFill="1" applyBorder="1" applyAlignment="1">
      <alignment horizontal="center" vertical="top"/>
    </xf>
    <xf numFmtId="0" fontId="7" fillId="9" borderId="88" xfId="9" applyFont="1" applyFill="1" applyBorder="1" applyAlignment="1">
      <alignment horizontal="center" vertical="center"/>
    </xf>
    <xf numFmtId="0" fontId="7" fillId="9" borderId="6" xfId="9" applyFont="1" applyFill="1" applyBorder="1" applyAlignment="1">
      <alignment horizontal="left" vertical="top"/>
    </xf>
    <xf numFmtId="164" fontId="6" fillId="0" borderId="37" xfId="9" applyNumberFormat="1" applyFont="1" applyFill="1" applyBorder="1" applyAlignment="1">
      <alignment horizontal="center" vertical="top"/>
    </xf>
    <xf numFmtId="0" fontId="7" fillId="0" borderId="67" xfId="9" applyFont="1" applyFill="1" applyBorder="1" applyAlignment="1">
      <alignment horizontal="center" vertical="top"/>
    </xf>
    <xf numFmtId="0" fontId="13" fillId="11" borderId="10" xfId="9" applyFont="1" applyFill="1" applyBorder="1" applyAlignment="1">
      <alignment horizontal="left" vertical="top" wrapText="1"/>
    </xf>
    <xf numFmtId="0" fontId="32" fillId="9" borderId="10" xfId="9" applyFont="1" applyFill="1" applyBorder="1" applyAlignment="1">
      <alignment horizontal="center" vertical="top" wrapText="1"/>
    </xf>
    <xf numFmtId="9" fontId="7" fillId="9" borderId="90" xfId="9" applyNumberFormat="1" applyFont="1" applyFill="1" applyBorder="1" applyAlignment="1">
      <alignment horizontal="center" vertical="top"/>
    </xf>
    <xf numFmtId="9" fontId="7" fillId="9" borderId="18" xfId="9" applyNumberFormat="1" applyFont="1" applyFill="1" applyBorder="1" applyAlignment="1">
      <alignment horizontal="center" vertical="top"/>
    </xf>
    <xf numFmtId="0" fontId="7" fillId="9" borderId="85" xfId="9" applyFont="1" applyFill="1" applyBorder="1" applyAlignment="1">
      <alignment horizontal="center" vertical="center"/>
    </xf>
    <xf numFmtId="0" fontId="7" fillId="9" borderId="19" xfId="9" applyFont="1" applyFill="1" applyBorder="1" applyAlignment="1">
      <alignment horizontal="left" vertical="top"/>
    </xf>
    <xf numFmtId="164" fontId="6" fillId="10" borderId="68" xfId="9" applyNumberFormat="1" applyFont="1" applyFill="1" applyBorder="1" applyAlignment="1">
      <alignment horizontal="center" vertical="top"/>
    </xf>
    <xf numFmtId="0" fontId="6" fillId="10" borderId="68" xfId="9" applyFont="1" applyFill="1" applyBorder="1" applyAlignment="1">
      <alignment horizontal="center" vertical="top"/>
    </xf>
    <xf numFmtId="0" fontId="7" fillId="10" borderId="11" xfId="9" applyFont="1" applyFill="1" applyBorder="1" applyAlignment="1">
      <alignment vertical="top" wrapText="1"/>
    </xf>
    <xf numFmtId="0" fontId="28" fillId="9" borderId="60" xfId="9" applyFont="1" applyFill="1" applyBorder="1" applyAlignment="1">
      <alignment vertical="top"/>
    </xf>
    <xf numFmtId="0" fontId="28" fillId="9" borderId="30" xfId="9" applyFont="1" applyFill="1" applyBorder="1" applyAlignment="1">
      <alignment vertical="top"/>
    </xf>
    <xf numFmtId="0" fontId="7" fillId="9" borderId="82" xfId="9" applyFont="1" applyFill="1" applyBorder="1" applyAlignment="1">
      <alignment horizontal="left" vertical="top" wrapText="1"/>
    </xf>
    <xf numFmtId="0" fontId="7" fillId="9" borderId="15" xfId="9" applyFont="1" applyFill="1" applyBorder="1" applyAlignment="1">
      <alignment horizontal="left" vertical="top" wrapText="1"/>
    </xf>
    <xf numFmtId="0" fontId="7" fillId="9" borderId="15" xfId="9" applyFont="1" applyFill="1" applyBorder="1" applyAlignment="1">
      <alignment horizontal="center" vertical="center" wrapText="1"/>
    </xf>
    <xf numFmtId="0" fontId="7" fillId="10" borderId="67" xfId="9" applyFont="1" applyFill="1" applyBorder="1" applyAlignment="1">
      <alignment horizontal="center" vertical="top"/>
    </xf>
    <xf numFmtId="0" fontId="13" fillId="10" borderId="10" xfId="9" applyFont="1" applyFill="1" applyBorder="1" applyAlignment="1">
      <alignment horizontal="left" vertical="top" wrapText="1"/>
    </xf>
    <xf numFmtId="9" fontId="28" fillId="9" borderId="60" xfId="9" applyNumberFormat="1" applyFont="1" applyFill="1" applyBorder="1" applyAlignment="1">
      <alignment horizontal="center" vertical="top"/>
    </xf>
    <xf numFmtId="9" fontId="28" fillId="9" borderId="46" xfId="9" applyNumberFormat="1" applyFont="1" applyFill="1" applyBorder="1" applyAlignment="1">
      <alignment horizontal="center" vertical="top"/>
    </xf>
    <xf numFmtId="0" fontId="28" fillId="9" borderId="20" xfId="9" applyFont="1" applyFill="1" applyBorder="1" applyAlignment="1">
      <alignment horizontal="center" vertical="center"/>
    </xf>
    <xf numFmtId="0" fontId="28" fillId="9" borderId="30" xfId="9" applyFont="1" applyFill="1" applyBorder="1" applyAlignment="1">
      <alignment horizontal="left" vertical="top"/>
    </xf>
    <xf numFmtId="9" fontId="28" fillId="9" borderId="75" xfId="9" applyNumberFormat="1" applyFont="1" applyFill="1" applyBorder="1" applyAlignment="1">
      <alignment horizontal="center" vertical="top"/>
    </xf>
    <xf numFmtId="9" fontId="28" fillId="9" borderId="24" xfId="9" applyNumberFormat="1" applyFont="1" applyFill="1" applyBorder="1" applyAlignment="1">
      <alignment horizontal="center" vertical="top"/>
    </xf>
    <xf numFmtId="0" fontId="28" fillId="9" borderId="24" xfId="9" applyFont="1" applyFill="1" applyBorder="1" applyAlignment="1">
      <alignment horizontal="center" vertical="center"/>
    </xf>
    <xf numFmtId="0" fontId="28" fillId="9" borderId="61" xfId="9" applyFont="1" applyFill="1" applyBorder="1" applyAlignment="1">
      <alignment horizontal="left" vertical="top"/>
    </xf>
    <xf numFmtId="0" fontId="7" fillId="0" borderId="37" xfId="9" applyFont="1" applyFill="1" applyBorder="1" applyAlignment="1">
      <alignment horizontal="center" vertical="top"/>
    </xf>
    <xf numFmtId="9" fontId="28" fillId="9" borderId="71" xfId="9" applyNumberFormat="1" applyFont="1" applyFill="1" applyBorder="1" applyAlignment="1">
      <alignment horizontal="center" vertical="top"/>
    </xf>
    <xf numFmtId="9" fontId="28" fillId="9" borderId="29" xfId="9" applyNumberFormat="1" applyFont="1" applyFill="1" applyBorder="1" applyAlignment="1">
      <alignment horizontal="center" vertical="top"/>
    </xf>
    <xf numFmtId="0" fontId="28" fillId="9" borderId="80" xfId="9" applyFont="1" applyFill="1" applyBorder="1" applyAlignment="1">
      <alignment horizontal="center" vertical="center"/>
    </xf>
    <xf numFmtId="0" fontId="28" fillId="9" borderId="32" xfId="9" applyFont="1" applyFill="1" applyBorder="1" applyAlignment="1">
      <alignment horizontal="left" vertical="top"/>
    </xf>
    <xf numFmtId="0" fontId="28" fillId="9" borderId="82" xfId="9" applyFont="1" applyFill="1" applyBorder="1" applyAlignment="1">
      <alignment horizontal="center" vertical="top"/>
    </xf>
    <xf numFmtId="0" fontId="28" fillId="9" borderId="15" xfId="9" applyFont="1" applyFill="1" applyBorder="1" applyAlignment="1">
      <alignment horizontal="center" vertical="top"/>
    </xf>
    <xf numFmtId="0" fontId="11" fillId="9" borderId="28" xfId="9" applyFont="1" applyFill="1" applyBorder="1" applyAlignment="1">
      <alignment vertical="top" wrapText="1"/>
    </xf>
    <xf numFmtId="0" fontId="7" fillId="10" borderId="37" xfId="9" applyFont="1" applyFill="1" applyBorder="1" applyAlignment="1">
      <alignment horizontal="center" vertical="top"/>
    </xf>
    <xf numFmtId="0" fontId="7" fillId="9" borderId="9" xfId="9" applyFont="1" applyFill="1" applyBorder="1" applyAlignment="1">
      <alignment horizontal="center" vertical="top"/>
    </xf>
    <xf numFmtId="0" fontId="7" fillId="9" borderId="20" xfId="9" applyFont="1" applyFill="1" applyBorder="1" applyAlignment="1">
      <alignment horizontal="center" vertical="top"/>
    </xf>
    <xf numFmtId="0" fontId="7" fillId="9" borderId="18" xfId="9" applyFont="1" applyFill="1" applyBorder="1" applyAlignment="1">
      <alignment horizontal="center" vertical="center"/>
    </xf>
    <xf numFmtId="0" fontId="7" fillId="9" borderId="19" xfId="9" applyFont="1" applyFill="1" applyBorder="1" applyAlignment="1">
      <alignment horizontal="left" vertical="top" wrapText="1"/>
    </xf>
    <xf numFmtId="164" fontId="6" fillId="9" borderId="68" xfId="9" applyNumberFormat="1" applyFont="1" applyFill="1" applyBorder="1" applyAlignment="1">
      <alignment horizontal="center" vertical="top"/>
    </xf>
    <xf numFmtId="0" fontId="7" fillId="9" borderId="28" xfId="9" applyFont="1" applyFill="1" applyBorder="1" applyAlignment="1">
      <alignment horizontal="center" vertical="top"/>
    </xf>
    <xf numFmtId="49" fontId="7" fillId="9" borderId="1" xfId="9" applyNumberFormat="1" applyFont="1" applyFill="1" applyBorder="1" applyAlignment="1">
      <alignment horizontal="center" vertical="top"/>
    </xf>
    <xf numFmtId="0" fontId="7" fillId="11" borderId="10" xfId="9" applyFont="1" applyFill="1" applyBorder="1" applyAlignment="1">
      <alignment vertical="top"/>
    </xf>
    <xf numFmtId="0" fontId="32" fillId="9" borderId="5" xfId="9" applyFont="1" applyFill="1" applyBorder="1" applyAlignment="1">
      <alignment horizontal="center" vertical="top" wrapText="1"/>
    </xf>
    <xf numFmtId="49" fontId="6" fillId="2" borderId="10" xfId="9" applyNumberFormat="1" applyFont="1" applyFill="1" applyBorder="1" applyAlignment="1">
      <alignment vertical="top"/>
    </xf>
    <xf numFmtId="0" fontId="7" fillId="9" borderId="74" xfId="9" applyFont="1" applyFill="1" applyBorder="1" applyAlignment="1">
      <alignment horizontal="center" vertical="top"/>
    </xf>
    <xf numFmtId="0" fontId="7" fillId="9" borderId="24" xfId="9" applyFont="1" applyFill="1" applyBorder="1" applyAlignment="1">
      <alignment horizontal="center" vertical="top"/>
    </xf>
    <xf numFmtId="0" fontId="7" fillId="9" borderId="29" xfId="9" applyFont="1" applyFill="1" applyBorder="1" applyAlignment="1">
      <alignment horizontal="center" vertical="center"/>
    </xf>
    <xf numFmtId="0" fontId="7" fillId="9" borderId="32" xfId="9" applyFont="1" applyFill="1" applyBorder="1" applyAlignment="1">
      <alignment horizontal="left" vertical="top" wrapText="1"/>
    </xf>
    <xf numFmtId="164" fontId="6" fillId="9" borderId="66" xfId="9" applyNumberFormat="1" applyFont="1" applyFill="1" applyBorder="1" applyAlignment="1">
      <alignment horizontal="center" vertical="top"/>
    </xf>
    <xf numFmtId="0" fontId="7" fillId="9" borderId="37" xfId="9" applyFont="1" applyFill="1" applyBorder="1" applyAlignment="1">
      <alignment horizontal="center" vertical="top"/>
    </xf>
    <xf numFmtId="0" fontId="7" fillId="11" borderId="13" xfId="9" applyFont="1" applyFill="1" applyBorder="1" applyAlignment="1">
      <alignment vertical="top"/>
    </xf>
    <xf numFmtId="0" fontId="32" fillId="9" borderId="13" xfId="9" applyFont="1" applyFill="1" applyBorder="1" applyAlignment="1">
      <alignment horizontal="center" vertical="top" wrapText="1"/>
    </xf>
    <xf numFmtId="0" fontId="7" fillId="9" borderId="64" xfId="9" applyFont="1" applyFill="1" applyBorder="1" applyAlignment="1">
      <alignment horizontal="center" vertical="top"/>
    </xf>
    <xf numFmtId="0" fontId="7" fillId="9" borderId="29" xfId="9" applyFont="1" applyFill="1" applyBorder="1" applyAlignment="1">
      <alignment horizontal="center" vertical="top"/>
    </xf>
    <xf numFmtId="0" fontId="7" fillId="9" borderId="89" xfId="9" applyFont="1" applyFill="1" applyBorder="1" applyAlignment="1">
      <alignment horizontal="center" vertical="center"/>
    </xf>
    <xf numFmtId="164" fontId="6" fillId="9" borderId="22" xfId="9" applyNumberFormat="1" applyFont="1" applyFill="1" applyBorder="1" applyAlignment="1">
      <alignment horizontal="center" vertical="top"/>
    </xf>
    <xf numFmtId="0" fontId="64" fillId="0" borderId="0" xfId="9" applyFont="1" applyFill="1" applyAlignment="1">
      <alignment horizontal="center" vertical="center"/>
    </xf>
    <xf numFmtId="0" fontId="7" fillId="11" borderId="13" xfId="9" applyFont="1" applyFill="1" applyBorder="1" applyAlignment="1">
      <alignment vertical="top" wrapText="1"/>
    </xf>
    <xf numFmtId="164" fontId="6" fillId="9" borderId="67" xfId="9" applyNumberFormat="1" applyFont="1" applyFill="1" applyBorder="1" applyAlignment="1">
      <alignment horizontal="center" vertical="top"/>
    </xf>
    <xf numFmtId="0" fontId="7" fillId="9" borderId="78" xfId="9" applyFont="1" applyFill="1" applyBorder="1" applyAlignment="1">
      <alignment horizontal="center" vertical="top"/>
    </xf>
    <xf numFmtId="0" fontId="7" fillId="9" borderId="31" xfId="9" applyFont="1" applyFill="1" applyBorder="1" applyAlignment="1">
      <alignment horizontal="center" vertical="top"/>
    </xf>
    <xf numFmtId="0" fontId="32" fillId="11" borderId="9" xfId="9" applyFont="1" applyFill="1" applyBorder="1" applyAlignment="1">
      <alignment horizontal="center" vertical="top" wrapText="1"/>
    </xf>
    <xf numFmtId="0" fontId="7" fillId="0" borderId="64" xfId="9" applyFont="1" applyFill="1" applyBorder="1" applyAlignment="1">
      <alignment horizontal="center" vertical="top"/>
    </xf>
    <xf numFmtId="0" fontId="7" fillId="0" borderId="29" xfId="9" applyFont="1" applyFill="1" applyBorder="1" applyAlignment="1">
      <alignment horizontal="center" vertical="top"/>
    </xf>
    <xf numFmtId="0" fontId="7" fillId="0" borderId="80" xfId="9" applyFont="1" applyFill="1" applyBorder="1" applyAlignment="1">
      <alignment horizontal="center" vertical="center" wrapText="1"/>
    </xf>
    <xf numFmtId="0" fontId="11" fillId="0" borderId="32" xfId="9" applyFont="1" applyFill="1" applyBorder="1" applyAlignment="1">
      <alignment horizontal="left" vertical="top" wrapText="1"/>
    </xf>
    <xf numFmtId="49" fontId="6" fillId="11" borderId="0" xfId="9" applyNumberFormat="1" applyFont="1" applyFill="1" applyBorder="1" applyAlignment="1">
      <alignment horizontal="center" vertical="top" wrapText="1"/>
    </xf>
    <xf numFmtId="0" fontId="7" fillId="0" borderId="74" xfId="9" applyFont="1" applyFill="1" applyBorder="1" applyAlignment="1">
      <alignment horizontal="center" vertical="top"/>
    </xf>
    <xf numFmtId="0" fontId="7" fillId="0" borderId="24" xfId="9" applyFont="1" applyFill="1" applyBorder="1" applyAlignment="1">
      <alignment horizontal="center" vertical="top"/>
    </xf>
    <xf numFmtId="0" fontId="7" fillId="0" borderId="49" xfId="9" applyFont="1" applyFill="1" applyBorder="1" applyAlignment="1">
      <alignment horizontal="center" vertical="center" wrapText="1"/>
    </xf>
    <xf numFmtId="0" fontId="11" fillId="0" borderId="23" xfId="9" applyFont="1" applyFill="1" applyBorder="1" applyAlignment="1">
      <alignment horizontal="left" vertical="top" wrapText="1"/>
    </xf>
    <xf numFmtId="0" fontId="7" fillId="0" borderId="29" xfId="9" applyFont="1" applyFill="1" applyBorder="1" applyAlignment="1">
      <alignment horizontal="center" vertical="center" wrapText="1"/>
    </xf>
    <xf numFmtId="0" fontId="7" fillId="0" borderId="51" xfId="9" applyFont="1" applyFill="1" applyBorder="1" applyAlignment="1">
      <alignment horizontal="center" vertical="top"/>
    </xf>
    <xf numFmtId="0" fontId="7" fillId="0" borderId="15" xfId="9" applyFont="1" applyFill="1" applyBorder="1" applyAlignment="1">
      <alignment horizontal="center" vertical="top"/>
    </xf>
    <xf numFmtId="0" fontId="7" fillId="0" borderId="84" xfId="9" applyFont="1" applyFill="1" applyBorder="1" applyAlignment="1">
      <alignment horizontal="center" vertical="top" wrapText="1"/>
    </xf>
    <xf numFmtId="0" fontId="11" fillId="0" borderId="14" xfId="9" applyFont="1" applyFill="1" applyBorder="1" applyAlignment="1">
      <alignment horizontal="left" vertical="top" wrapText="1"/>
    </xf>
    <xf numFmtId="49" fontId="6" fillId="11" borderId="8" xfId="9" applyNumberFormat="1" applyFont="1" applyFill="1" applyBorder="1" applyAlignment="1">
      <alignment horizontal="center" vertical="top" wrapText="1"/>
    </xf>
    <xf numFmtId="0" fontId="9" fillId="0" borderId="65" xfId="9" applyFont="1" applyBorder="1" applyAlignment="1">
      <alignment horizontal="center" vertical="top"/>
    </xf>
    <xf numFmtId="0" fontId="9" fillId="0" borderId="28" xfId="9" applyFont="1" applyBorder="1" applyAlignment="1">
      <alignment horizontal="center" vertical="top"/>
    </xf>
    <xf numFmtId="0" fontId="9" fillId="0" borderId="0" xfId="9" applyFont="1" applyFill="1" applyBorder="1" applyAlignment="1">
      <alignment horizontal="center" vertical="top"/>
    </xf>
    <xf numFmtId="0" fontId="9" fillId="0" borderId="33" xfId="9" applyFont="1" applyFill="1" applyBorder="1" applyAlignment="1">
      <alignment horizontal="center" vertical="top"/>
    </xf>
    <xf numFmtId="0" fontId="11" fillId="0" borderId="35" xfId="9" applyFont="1" applyBorder="1" applyAlignment="1">
      <alignment horizontal="center" vertical="top" wrapText="1"/>
    </xf>
    <xf numFmtId="0" fontId="11" fillId="0" borderId="72" xfId="9" applyFont="1" applyBorder="1" applyAlignment="1">
      <alignment vertical="top" wrapText="1"/>
    </xf>
    <xf numFmtId="0" fontId="13" fillId="9" borderId="73" xfId="9" applyFont="1" applyFill="1" applyBorder="1" applyAlignment="1">
      <alignment vertical="top"/>
    </xf>
    <xf numFmtId="0" fontId="13" fillId="9" borderId="72" xfId="9" applyFont="1" applyFill="1" applyBorder="1" applyAlignment="1">
      <alignment vertical="top"/>
    </xf>
    <xf numFmtId="0" fontId="13" fillId="9" borderId="55" xfId="9" applyFont="1" applyFill="1" applyBorder="1" applyAlignment="1">
      <alignment vertical="top"/>
    </xf>
    <xf numFmtId="49" fontId="4" fillId="13" borderId="10" xfId="9" applyNumberFormat="1" applyFont="1" applyFill="1" applyBorder="1" applyAlignment="1">
      <alignment horizontal="center" vertical="top"/>
    </xf>
    <xf numFmtId="0" fontId="11" fillId="0" borderId="78" xfId="9" applyFont="1" applyBorder="1" applyAlignment="1">
      <alignment horizontal="center" vertical="center"/>
    </xf>
    <xf numFmtId="0" fontId="11" fillId="0" borderId="20" xfId="9" applyFont="1" applyBorder="1" applyAlignment="1">
      <alignment horizontal="center" vertical="center"/>
    </xf>
    <xf numFmtId="0" fontId="12" fillId="0" borderId="20" xfId="9" applyFont="1" applyBorder="1" applyAlignment="1">
      <alignment horizontal="center" vertical="center" wrapText="1"/>
    </xf>
    <xf numFmtId="0" fontId="11" fillId="0" borderId="7" xfId="9" applyFont="1" applyBorder="1" applyAlignment="1">
      <alignment vertical="center" wrapText="1"/>
    </xf>
    <xf numFmtId="0" fontId="11" fillId="0" borderId="20" xfId="9" applyFont="1" applyBorder="1" applyAlignment="1">
      <alignment horizontal="center" vertical="center" wrapText="1"/>
    </xf>
    <xf numFmtId="0" fontId="11" fillId="0" borderId="35" xfId="9" applyFont="1" applyBorder="1" applyAlignment="1">
      <alignment horizontal="center" vertical="center"/>
    </xf>
    <xf numFmtId="0" fontId="12" fillId="0" borderId="35" xfId="9" applyFont="1" applyBorder="1" applyAlignment="1">
      <alignment horizontal="center" vertical="center" wrapText="1"/>
    </xf>
    <xf numFmtId="0" fontId="11" fillId="0" borderId="12" xfId="9" applyFont="1" applyBorder="1" applyAlignment="1">
      <alignment vertical="center" wrapText="1"/>
    </xf>
    <xf numFmtId="0" fontId="13" fillId="15" borderId="72" xfId="9" applyFont="1" applyFill="1" applyBorder="1" applyAlignment="1">
      <alignment vertical="top"/>
    </xf>
    <xf numFmtId="0" fontId="13" fillId="15" borderId="91" xfId="9" applyFont="1" applyFill="1" applyBorder="1" applyAlignment="1">
      <alignment vertical="top"/>
    </xf>
    <xf numFmtId="0" fontId="13" fillId="15" borderId="55" xfId="9" applyFont="1" applyFill="1" applyBorder="1" applyAlignment="1">
      <alignment vertical="top"/>
    </xf>
    <xf numFmtId="49" fontId="4" fillId="15" borderId="55" xfId="9" applyNumberFormat="1" applyFont="1" applyFill="1" applyBorder="1" applyAlignment="1">
      <alignment horizontal="center" vertical="top"/>
    </xf>
    <xf numFmtId="0" fontId="28" fillId="15" borderId="72" xfId="9" applyFont="1" applyFill="1" applyBorder="1" applyAlignment="1">
      <alignment horizontal="center" vertical="top"/>
    </xf>
    <xf numFmtId="0" fontId="28" fillId="15" borderId="91" xfId="9" applyFont="1" applyFill="1" applyBorder="1" applyAlignment="1">
      <alignment horizontal="center" vertical="top"/>
    </xf>
    <xf numFmtId="0" fontId="28" fillId="15" borderId="55" xfId="9" applyFont="1" applyFill="1" applyBorder="1" applyAlignment="1">
      <alignment horizontal="center" vertical="top"/>
    </xf>
    <xf numFmtId="164" fontId="6" fillId="15" borderId="13" xfId="9" applyNumberFormat="1" applyFont="1" applyFill="1" applyBorder="1" applyAlignment="1">
      <alignment horizontal="center" vertical="top"/>
    </xf>
    <xf numFmtId="0" fontId="6" fillId="15" borderId="13" xfId="9" applyFont="1" applyFill="1" applyBorder="1" applyAlignment="1">
      <alignment horizontal="center" vertical="top"/>
    </xf>
    <xf numFmtId="49" fontId="6" fillId="15" borderId="13" xfId="9" applyNumberFormat="1" applyFont="1" applyFill="1" applyBorder="1" applyAlignment="1">
      <alignment horizontal="center" vertical="top"/>
    </xf>
    <xf numFmtId="49" fontId="4" fillId="3" borderId="13" xfId="9" applyNumberFormat="1" applyFont="1" applyFill="1" applyBorder="1" applyAlignment="1">
      <alignment horizontal="center" vertical="top"/>
    </xf>
    <xf numFmtId="0" fontId="7" fillId="9" borderId="74" xfId="9" applyNumberFormat="1" applyFont="1" applyFill="1" applyBorder="1" applyAlignment="1">
      <alignment horizontal="center" vertical="center"/>
    </xf>
    <xf numFmtId="0" fontId="7" fillId="9" borderId="24" xfId="9" applyNumberFormat="1" applyFont="1" applyFill="1" applyBorder="1" applyAlignment="1">
      <alignment horizontal="center" vertical="center"/>
    </xf>
    <xf numFmtId="0" fontId="7" fillId="9" borderId="49" xfId="9" applyFont="1" applyFill="1" applyBorder="1" applyAlignment="1">
      <alignment horizontal="center" vertical="top" wrapText="1"/>
    </xf>
    <xf numFmtId="0" fontId="7" fillId="9" borderId="23" xfId="9" applyFont="1" applyFill="1" applyBorder="1" applyAlignment="1">
      <alignment horizontal="left" vertical="top" wrapText="1"/>
    </xf>
    <xf numFmtId="0" fontId="7" fillId="11" borderId="11" xfId="9" applyFont="1" applyFill="1" applyBorder="1" applyAlignment="1">
      <alignment vertical="top"/>
    </xf>
    <xf numFmtId="49" fontId="6" fillId="10" borderId="13" xfId="9" applyNumberFormat="1" applyFont="1" applyFill="1" applyBorder="1" applyAlignment="1">
      <alignment vertical="top"/>
    </xf>
    <xf numFmtId="49" fontId="6" fillId="2" borderId="11" xfId="9" applyNumberFormat="1" applyFont="1" applyFill="1" applyBorder="1" applyAlignment="1">
      <alignment horizontal="center" vertical="top"/>
    </xf>
    <xf numFmtId="49" fontId="4" fillId="3" borderId="31" xfId="9" applyNumberFormat="1" applyFont="1" applyFill="1" applyBorder="1" applyAlignment="1">
      <alignment horizontal="center" vertical="top"/>
    </xf>
    <xf numFmtId="0" fontId="7" fillId="9" borderId="64" xfId="9" applyFont="1" applyFill="1" applyBorder="1" applyAlignment="1">
      <alignment horizontal="center" vertical="center"/>
    </xf>
    <xf numFmtId="0" fontId="7" fillId="9" borderId="80" xfId="9" applyFont="1" applyFill="1" applyBorder="1" applyAlignment="1">
      <alignment horizontal="center" vertical="center" wrapText="1"/>
    </xf>
    <xf numFmtId="0" fontId="7" fillId="9" borderId="51" xfId="9" applyNumberFormat="1" applyFont="1" applyFill="1" applyBorder="1" applyAlignment="1">
      <alignment horizontal="center" vertical="center"/>
    </xf>
    <xf numFmtId="0" fontId="7" fillId="9" borderId="15" xfId="9" applyNumberFormat="1" applyFont="1" applyFill="1" applyBorder="1" applyAlignment="1">
      <alignment horizontal="center" vertical="center"/>
    </xf>
    <xf numFmtId="0" fontId="11" fillId="9" borderId="37" xfId="9" applyFont="1" applyFill="1" applyBorder="1" applyAlignment="1">
      <alignment wrapText="1"/>
    </xf>
    <xf numFmtId="164" fontId="6" fillId="9" borderId="13" xfId="9" applyNumberFormat="1" applyFont="1" applyFill="1" applyBorder="1" applyAlignment="1">
      <alignment horizontal="center" vertical="top"/>
    </xf>
    <xf numFmtId="0" fontId="32" fillId="9" borderId="72" xfId="9" applyFont="1" applyFill="1" applyBorder="1" applyAlignment="1">
      <alignment horizontal="center" vertical="top" wrapText="1"/>
    </xf>
    <xf numFmtId="49" fontId="6" fillId="2" borderId="13" xfId="9" applyNumberFormat="1" applyFont="1" applyFill="1" applyBorder="1" applyAlignment="1">
      <alignment horizontal="center" vertical="top"/>
    </xf>
    <xf numFmtId="9" fontId="28" fillId="9" borderId="78" xfId="9" applyNumberFormat="1" applyFont="1" applyFill="1" applyBorder="1" applyAlignment="1">
      <alignment horizontal="center" vertical="top"/>
    </xf>
    <xf numFmtId="9" fontId="28" fillId="9" borderId="31" xfId="9" applyNumberFormat="1" applyFont="1" applyFill="1" applyBorder="1" applyAlignment="1">
      <alignment horizontal="center" vertical="top"/>
    </xf>
    <xf numFmtId="9" fontId="28" fillId="9" borderId="52" xfId="9" applyNumberFormat="1" applyFont="1" applyFill="1" applyBorder="1" applyAlignment="1">
      <alignment horizontal="center" vertical="top"/>
    </xf>
    <xf numFmtId="9" fontId="28" fillId="9" borderId="18" xfId="9" applyNumberFormat="1" applyFont="1" applyFill="1" applyBorder="1" applyAlignment="1">
      <alignment horizontal="center" vertical="top"/>
    </xf>
    <xf numFmtId="0" fontId="28" fillId="9" borderId="85" xfId="9" applyFont="1" applyFill="1" applyBorder="1" applyAlignment="1">
      <alignment horizontal="center" vertical="center"/>
    </xf>
    <xf numFmtId="0" fontId="28" fillId="9" borderId="19" xfId="9" applyFont="1" applyFill="1" applyBorder="1" applyAlignment="1">
      <alignment horizontal="left" vertical="top"/>
    </xf>
    <xf numFmtId="164" fontId="6" fillId="10" borderId="69" xfId="9" applyNumberFormat="1" applyFont="1" applyFill="1" applyBorder="1" applyAlignment="1">
      <alignment horizontal="center" vertical="top"/>
    </xf>
    <xf numFmtId="0" fontId="7" fillId="9" borderId="60" xfId="9" applyFont="1" applyFill="1" applyBorder="1" applyAlignment="1">
      <alignment horizontal="center" vertical="top"/>
    </xf>
    <xf numFmtId="0" fontId="7" fillId="9" borderId="30" xfId="9" applyFont="1" applyFill="1" applyBorder="1" applyAlignment="1">
      <alignment horizontal="center" vertical="top"/>
    </xf>
    <xf numFmtId="164" fontId="7" fillId="10" borderId="62" xfId="9" applyNumberFormat="1" applyFont="1" applyFill="1" applyBorder="1" applyAlignment="1">
      <alignment horizontal="center" vertical="top"/>
    </xf>
    <xf numFmtId="0" fontId="28" fillId="9" borderId="60" xfId="9" applyFont="1" applyFill="1" applyBorder="1" applyAlignment="1">
      <alignment horizontal="center" vertical="top"/>
    </xf>
    <xf numFmtId="0" fontId="28" fillId="9" borderId="30" xfId="9" applyFont="1" applyFill="1" applyBorder="1" applyAlignment="1">
      <alignment horizontal="center" vertical="top"/>
    </xf>
    <xf numFmtId="0" fontId="28" fillId="9" borderId="74" xfId="9" applyFont="1" applyFill="1" applyBorder="1" applyAlignment="1">
      <alignment horizontal="center" vertical="top"/>
    </xf>
    <xf numFmtId="0" fontId="28" fillId="9" borderId="24" xfId="9" applyFont="1" applyFill="1" applyBorder="1" applyAlignment="1">
      <alignment horizontal="center" vertical="top"/>
    </xf>
    <xf numFmtId="0" fontId="7" fillId="9" borderId="29" xfId="9" applyFont="1" applyFill="1" applyBorder="1" applyAlignment="1">
      <alignment horizontal="center" vertical="center" wrapText="1"/>
    </xf>
    <xf numFmtId="164" fontId="7" fillId="10" borderId="61" xfId="9" applyNumberFormat="1" applyFont="1" applyFill="1" applyBorder="1" applyAlignment="1">
      <alignment horizontal="center" vertical="top"/>
    </xf>
    <xf numFmtId="0" fontId="28" fillId="9" borderId="65" xfId="9" applyFont="1" applyFill="1" applyBorder="1" applyAlignment="1">
      <alignment horizontal="center" vertical="top"/>
    </xf>
    <xf numFmtId="0" fontId="28" fillId="9" borderId="28" xfId="9" applyFont="1" applyFill="1" applyBorder="1" applyAlignment="1">
      <alignment horizontal="center" vertical="top"/>
    </xf>
    <xf numFmtId="0" fontId="28" fillId="9" borderId="51" xfId="9" applyFont="1" applyFill="1" applyBorder="1" applyAlignment="1">
      <alignment horizontal="center" vertical="top"/>
    </xf>
    <xf numFmtId="0" fontId="7" fillId="9" borderId="84" xfId="9" applyFont="1" applyFill="1" applyBorder="1" applyAlignment="1">
      <alignment horizontal="center" vertical="top" wrapText="1"/>
    </xf>
    <xf numFmtId="0" fontId="7" fillId="9" borderId="14" xfId="9" applyFont="1" applyFill="1" applyBorder="1" applyAlignment="1">
      <alignment horizontal="left" vertical="top" wrapText="1"/>
    </xf>
    <xf numFmtId="164" fontId="7" fillId="10" borderId="37" xfId="9" applyNumberFormat="1" applyFont="1" applyFill="1" applyBorder="1" applyAlignment="1">
      <alignment horizontal="center" vertical="top"/>
    </xf>
    <xf numFmtId="1" fontId="7" fillId="9" borderId="2" xfId="9" applyNumberFormat="1" applyFont="1" applyFill="1" applyBorder="1" applyAlignment="1">
      <alignment horizontal="center" vertical="center"/>
    </xf>
    <xf numFmtId="0" fontId="7" fillId="9" borderId="2" xfId="9" applyFont="1" applyFill="1" applyBorder="1" applyAlignment="1">
      <alignment horizontal="center" vertical="center"/>
    </xf>
    <xf numFmtId="0" fontId="7" fillId="9" borderId="48" xfId="9" applyFont="1" applyFill="1" applyBorder="1" applyAlignment="1">
      <alignment horizontal="left" vertical="top"/>
    </xf>
    <xf numFmtId="164" fontId="6" fillId="9" borderId="70" xfId="9" applyNumberFormat="1" applyFont="1" applyFill="1" applyBorder="1" applyAlignment="1">
      <alignment horizontal="center" vertical="top"/>
    </xf>
    <xf numFmtId="164" fontId="6" fillId="9" borderId="26" xfId="9" applyNumberFormat="1" applyFont="1" applyFill="1" applyBorder="1" applyAlignment="1">
      <alignment horizontal="center" vertical="top"/>
    </xf>
    <xf numFmtId="164" fontId="6" fillId="9" borderId="57" xfId="9" applyNumberFormat="1" applyFont="1" applyFill="1" applyBorder="1" applyAlignment="1">
      <alignment horizontal="center" vertical="top"/>
    </xf>
    <xf numFmtId="0" fontId="7" fillId="9" borderId="10" xfId="9" applyFont="1" applyFill="1" applyBorder="1" applyAlignment="1">
      <alignment horizontal="center" vertical="top"/>
    </xf>
    <xf numFmtId="0" fontId="7" fillId="11" borderId="10" xfId="9" applyFont="1" applyFill="1" applyBorder="1" applyAlignment="1">
      <alignment vertical="top" wrapText="1"/>
    </xf>
    <xf numFmtId="49" fontId="6" fillId="11" borderId="1" xfId="9" applyNumberFormat="1" applyFont="1" applyFill="1" applyBorder="1" applyAlignment="1">
      <alignment vertical="top"/>
    </xf>
    <xf numFmtId="49" fontId="6" fillId="10" borderId="88" xfId="9" applyNumberFormat="1" applyFont="1" applyFill="1" applyBorder="1" applyAlignment="1">
      <alignment vertical="top" wrapText="1"/>
    </xf>
    <xf numFmtId="49" fontId="4" fillId="3" borderId="28" xfId="9" applyNumberFormat="1" applyFont="1" applyFill="1" applyBorder="1" applyAlignment="1">
      <alignment vertical="top"/>
    </xf>
    <xf numFmtId="1" fontId="7" fillId="9" borderId="29" xfId="9" applyNumberFormat="1" applyFont="1" applyFill="1" applyBorder="1" applyAlignment="1">
      <alignment horizontal="center" vertical="center"/>
    </xf>
    <xf numFmtId="0" fontId="7" fillId="9" borderId="32" xfId="9" applyFont="1" applyFill="1" applyBorder="1" applyAlignment="1">
      <alignment horizontal="left" vertical="top"/>
    </xf>
    <xf numFmtId="164" fontId="6" fillId="9" borderId="54" xfId="9" applyNumberFormat="1" applyFont="1" applyFill="1" applyBorder="1" applyAlignment="1">
      <alignment horizontal="center" vertical="top"/>
    </xf>
    <xf numFmtId="0" fontId="7" fillId="11" borderId="1" xfId="9" applyFont="1" applyFill="1" applyBorder="1" applyAlignment="1">
      <alignment vertical="top" wrapText="1"/>
    </xf>
    <xf numFmtId="49" fontId="6" fillId="11" borderId="13" xfId="9" applyNumberFormat="1" applyFont="1" applyFill="1" applyBorder="1" applyAlignment="1">
      <alignment vertical="top"/>
    </xf>
    <xf numFmtId="49" fontId="6" fillId="2" borderId="67" xfId="9" applyNumberFormat="1" applyFont="1" applyFill="1" applyBorder="1" applyAlignment="1">
      <alignment vertical="top"/>
    </xf>
    <xf numFmtId="49" fontId="4" fillId="3" borderId="37" xfId="9" applyNumberFormat="1" applyFont="1" applyFill="1" applyBorder="1" applyAlignment="1">
      <alignment vertical="top"/>
    </xf>
    <xf numFmtId="164" fontId="6" fillId="9" borderId="64" xfId="9" applyNumberFormat="1" applyFont="1" applyFill="1" applyBorder="1" applyAlignment="1">
      <alignment horizontal="center" vertical="top"/>
    </xf>
    <xf numFmtId="0" fontId="7" fillId="9" borderId="24" xfId="9" applyFont="1" applyFill="1" applyBorder="1" applyAlignment="1">
      <alignment horizontal="center" vertical="center"/>
    </xf>
    <xf numFmtId="49" fontId="6" fillId="10" borderId="87" xfId="9" applyNumberFormat="1" applyFont="1" applyFill="1" applyBorder="1" applyAlignment="1">
      <alignment vertical="top" wrapText="1"/>
    </xf>
    <xf numFmtId="164" fontId="6" fillId="9" borderId="74" xfId="9" applyNumberFormat="1" applyFont="1" applyFill="1" applyBorder="1" applyAlignment="1">
      <alignment horizontal="center" vertical="top"/>
    </xf>
    <xf numFmtId="164" fontId="6" fillId="9" borderId="56" xfId="9" applyNumberFormat="1" applyFont="1" applyFill="1" applyBorder="1" applyAlignment="1">
      <alignment horizontal="center" vertical="top"/>
    </xf>
    <xf numFmtId="9" fontId="28" fillId="9" borderId="30" xfId="9" applyNumberFormat="1" applyFont="1" applyFill="1" applyBorder="1" applyAlignment="1">
      <alignment horizontal="center" vertical="top"/>
    </xf>
    <xf numFmtId="9" fontId="28" fillId="9" borderId="64" xfId="9" applyNumberFormat="1" applyFont="1" applyFill="1" applyBorder="1" applyAlignment="1">
      <alignment horizontal="center" vertical="top"/>
    </xf>
    <xf numFmtId="0" fontId="28" fillId="9" borderId="29" xfId="9" applyFont="1" applyFill="1" applyBorder="1" applyAlignment="1">
      <alignment horizontal="center" vertical="center"/>
    </xf>
    <xf numFmtId="0" fontId="28" fillId="9" borderId="62" xfId="9" applyFont="1" applyFill="1" applyBorder="1" applyAlignment="1">
      <alignment horizontal="left" vertical="top"/>
    </xf>
    <xf numFmtId="0" fontId="7" fillId="0" borderId="15" xfId="9" applyFont="1" applyFill="1" applyBorder="1" applyAlignment="1">
      <alignment horizontal="center" vertical="top" wrapText="1"/>
    </xf>
    <xf numFmtId="0" fontId="7" fillId="0" borderId="37" xfId="9" applyFont="1" applyFill="1" applyBorder="1" applyAlignment="1">
      <alignment horizontal="left" vertical="top" wrapText="1"/>
    </xf>
    <xf numFmtId="9" fontId="28" fillId="9" borderId="0" xfId="9" applyNumberFormat="1" applyFont="1" applyFill="1" applyBorder="1" applyAlignment="1">
      <alignment horizontal="center" vertical="top"/>
    </xf>
    <xf numFmtId="0" fontId="28" fillId="9" borderId="46" xfId="9" applyFont="1" applyFill="1" applyBorder="1" applyAlignment="1">
      <alignment horizontal="center" vertical="center"/>
    </xf>
    <xf numFmtId="0" fontId="13" fillId="11" borderId="60" xfId="9" applyFont="1" applyFill="1" applyBorder="1" applyAlignment="1">
      <alignment vertical="top" wrapText="1"/>
    </xf>
    <xf numFmtId="0" fontId="32" fillId="10" borderId="1" xfId="9" applyFont="1" applyFill="1" applyBorder="1" applyAlignment="1">
      <alignment horizontal="center" vertical="top" wrapText="1"/>
    </xf>
    <xf numFmtId="49" fontId="6" fillId="2" borderId="1" xfId="9" applyNumberFormat="1" applyFont="1" applyFill="1" applyBorder="1" applyAlignment="1">
      <alignment horizontal="center" vertical="top"/>
    </xf>
    <xf numFmtId="49" fontId="4" fillId="3" borderId="30" xfId="9" applyNumberFormat="1" applyFont="1" applyFill="1" applyBorder="1" applyAlignment="1">
      <alignment horizontal="center" vertical="top"/>
    </xf>
    <xf numFmtId="0" fontId="11" fillId="11" borderId="60" xfId="9" applyFont="1" applyFill="1" applyBorder="1" applyAlignment="1">
      <alignment vertical="top" wrapText="1"/>
    </xf>
    <xf numFmtId="49" fontId="6" fillId="10" borderId="1" xfId="9" applyNumberFormat="1" applyFont="1" applyFill="1" applyBorder="1" applyAlignment="1">
      <alignment horizontal="center" vertical="top"/>
    </xf>
    <xf numFmtId="0" fontId="11" fillId="0" borderId="78" xfId="9" applyFont="1" applyBorder="1" applyAlignment="1">
      <alignment horizontal="left" vertical="top"/>
    </xf>
    <xf numFmtId="0" fontId="11" fillId="0" borderId="20" xfId="9" applyFont="1" applyBorder="1" applyAlignment="1">
      <alignment horizontal="left" vertical="top"/>
    </xf>
    <xf numFmtId="0" fontId="11" fillId="0" borderId="35" xfId="9" applyFont="1" applyBorder="1" applyAlignment="1">
      <alignment horizontal="left" vertical="top"/>
    </xf>
    <xf numFmtId="0" fontId="11" fillId="0" borderId="35" xfId="9" applyFont="1" applyBorder="1" applyAlignment="1">
      <alignment horizontal="center" vertical="center" wrapText="1"/>
    </xf>
    <xf numFmtId="0" fontId="13" fillId="0" borderId="60" xfId="9" applyFont="1" applyFill="1" applyBorder="1" applyAlignment="1">
      <alignment vertical="top"/>
    </xf>
    <xf numFmtId="0" fontId="13" fillId="0" borderId="30" xfId="9" applyFont="1" applyFill="1" applyBorder="1" applyAlignment="1">
      <alignment vertical="top"/>
    </xf>
    <xf numFmtId="0" fontId="13" fillId="13" borderId="55" xfId="9" applyFont="1" applyFill="1" applyBorder="1" applyAlignment="1">
      <alignment vertical="top"/>
    </xf>
    <xf numFmtId="0" fontId="11" fillId="0" borderId="35" xfId="9" applyFont="1" applyFill="1" applyBorder="1" applyAlignment="1">
      <alignment horizontal="center" vertical="top"/>
    </xf>
    <xf numFmtId="0" fontId="6" fillId="0" borderId="8" xfId="9" applyFont="1" applyBorder="1" applyAlignment="1">
      <alignment horizontal="left" vertical="top"/>
    </xf>
    <xf numFmtId="0" fontId="36" fillId="0" borderId="8" xfId="9" applyFont="1" applyBorder="1" applyAlignment="1">
      <alignment horizontal="left" vertical="top"/>
    </xf>
    <xf numFmtId="0" fontId="37" fillId="0" borderId="8" xfId="9" applyFont="1" applyBorder="1" applyAlignment="1">
      <alignment horizontal="left" vertical="top"/>
    </xf>
    <xf numFmtId="0" fontId="36" fillId="0" borderId="28" xfId="9" applyFont="1" applyBorder="1" applyAlignment="1">
      <alignment vertical="top"/>
    </xf>
    <xf numFmtId="49" fontId="6" fillId="15" borderId="28" xfId="9" applyNumberFormat="1" applyFont="1" applyFill="1" applyBorder="1" applyAlignment="1">
      <alignment horizontal="center" vertical="top" wrapText="1"/>
    </xf>
    <xf numFmtId="0" fontId="6" fillId="0" borderId="65" xfId="9" applyFont="1" applyFill="1" applyBorder="1" applyAlignment="1">
      <alignment horizontal="left" vertical="top"/>
    </xf>
    <xf numFmtId="0" fontId="6" fillId="0" borderId="28" xfId="9" applyFont="1" applyFill="1" applyBorder="1" applyAlignment="1">
      <alignment horizontal="left" vertical="top"/>
    </xf>
    <xf numFmtId="0" fontId="6" fillId="3" borderId="8" xfId="9" applyFont="1" applyFill="1" applyBorder="1" applyAlignment="1">
      <alignment horizontal="left" vertical="top"/>
    </xf>
    <xf numFmtId="0" fontId="36" fillId="3" borderId="8" xfId="9" applyFont="1" applyFill="1" applyBorder="1" applyAlignment="1">
      <alignment horizontal="left" vertical="top"/>
    </xf>
    <xf numFmtId="0" fontId="37" fillId="3" borderId="8" xfId="9" applyFont="1" applyFill="1" applyBorder="1" applyAlignment="1">
      <alignment horizontal="left" vertical="top"/>
    </xf>
    <xf numFmtId="0" fontId="36" fillId="15" borderId="8" xfId="9" applyFont="1" applyFill="1" applyBorder="1" applyAlignment="1">
      <alignment horizontal="left" vertical="top"/>
    </xf>
    <xf numFmtId="0" fontId="36" fillId="15" borderId="0" xfId="9" applyFont="1" applyFill="1" applyBorder="1" applyAlignment="1">
      <alignment vertical="top"/>
    </xf>
    <xf numFmtId="0" fontId="11" fillId="0" borderId="0" xfId="3" applyFont="1" applyBorder="1" applyAlignment="1">
      <alignment horizontal="center" vertical="top"/>
    </xf>
    <xf numFmtId="0" fontId="11" fillId="0" borderId="9" xfId="3" applyFont="1" applyBorder="1" applyAlignment="1">
      <alignment horizontal="center" vertical="top"/>
    </xf>
    <xf numFmtId="0" fontId="30" fillId="0" borderId="0" xfId="21" applyFont="1" applyFill="1" applyAlignment="1">
      <alignment vertical="center" wrapText="1"/>
    </xf>
    <xf numFmtId="0" fontId="23" fillId="0" borderId="0" xfId="3" applyFont="1" applyAlignment="1">
      <alignment horizontal="left" vertical="top" wrapText="1"/>
    </xf>
    <xf numFmtId="0" fontId="65" fillId="0" borderId="0" xfId="22"/>
    <xf numFmtId="2" fontId="58" fillId="12" borderId="13" xfId="13" applyNumberFormat="1" applyFont="1" applyFill="1" applyBorder="1" applyAlignment="1">
      <alignment horizontal="center" vertical="top" wrapText="1"/>
    </xf>
    <xf numFmtId="2" fontId="59" fillId="0" borderId="67" xfId="13" applyNumberFormat="1" applyFont="1" applyBorder="1" applyAlignment="1">
      <alignment vertical="top" wrapText="1"/>
    </xf>
    <xf numFmtId="2" fontId="60" fillId="6" borderId="13" xfId="13" applyNumberFormat="1" applyFont="1" applyFill="1" applyBorder="1" applyAlignment="1">
      <alignment vertical="top" wrapText="1"/>
    </xf>
    <xf numFmtId="2" fontId="59" fillId="0" borderId="26" xfId="13" applyNumberFormat="1" applyFont="1" applyBorder="1" applyAlignment="1">
      <alignment horizontal="center" vertical="top" wrapText="1"/>
    </xf>
    <xf numFmtId="2" fontId="59" fillId="0" borderId="68" xfId="13" applyNumberFormat="1" applyFont="1" applyBorder="1" applyAlignment="1">
      <alignment horizontal="center" vertical="top" wrapText="1"/>
    </xf>
    <xf numFmtId="2" fontId="59" fillId="0" borderId="79" xfId="13" applyNumberFormat="1" applyFont="1" applyBorder="1" applyAlignment="1">
      <alignment horizontal="center" vertical="top" wrapText="1"/>
    </xf>
    <xf numFmtId="2" fontId="59" fillId="0" borderId="66" xfId="13" applyNumberFormat="1" applyFont="1" applyBorder="1" applyAlignment="1">
      <alignment horizontal="center" vertical="top" wrapText="1"/>
    </xf>
    <xf numFmtId="2" fontId="59" fillId="0" borderId="62" xfId="13" applyNumberFormat="1" applyFont="1" applyBorder="1" applyAlignment="1">
      <alignment horizontal="center" vertical="top" wrapText="1"/>
    </xf>
    <xf numFmtId="0" fontId="11" fillId="0" borderId="60" xfId="13" applyFont="1" applyBorder="1"/>
    <xf numFmtId="0" fontId="11" fillId="0" borderId="0" xfId="13" applyFont="1"/>
    <xf numFmtId="0" fontId="11" fillId="0" borderId="0" xfId="13" applyFont="1" applyBorder="1"/>
    <xf numFmtId="0" fontId="11" fillId="0" borderId="30" xfId="13" applyFont="1" applyBorder="1"/>
    <xf numFmtId="0" fontId="66" fillId="0" borderId="66" xfId="8" applyFont="1" applyBorder="1" applyAlignment="1">
      <alignment horizontal="center" vertical="top" wrapText="1"/>
    </xf>
    <xf numFmtId="0" fontId="66" fillId="0" borderId="62" xfId="8" applyFont="1" applyBorder="1" applyAlignment="1">
      <alignment horizontal="center" vertical="top" wrapText="1"/>
    </xf>
    <xf numFmtId="2" fontId="59" fillId="0" borderId="67" xfId="13" applyNumberFormat="1" applyFont="1" applyBorder="1" applyAlignment="1">
      <alignment horizontal="center" vertical="top" wrapText="1"/>
    </xf>
    <xf numFmtId="2" fontId="60" fillId="6" borderId="13" xfId="13" applyNumberFormat="1" applyFont="1" applyFill="1" applyBorder="1" applyAlignment="1">
      <alignment horizontal="center" vertical="top" wrapText="1"/>
    </xf>
    <xf numFmtId="165" fontId="13" fillId="0" borderId="55" xfId="23" applyNumberFormat="1" applyFont="1" applyFill="1" applyBorder="1" applyAlignment="1">
      <alignment horizontal="center" vertical="center" wrapText="1"/>
    </xf>
    <xf numFmtId="0" fontId="15" fillId="0" borderId="72" xfId="13" applyBorder="1"/>
    <xf numFmtId="0" fontId="6" fillId="0" borderId="72" xfId="13" applyFont="1" applyBorder="1" applyAlignment="1">
      <alignment vertical="center" wrapText="1"/>
    </xf>
    <xf numFmtId="0" fontId="6" fillId="0" borderId="55" xfId="13" applyFont="1" applyBorder="1" applyAlignment="1">
      <alignment vertical="center" wrapText="1"/>
    </xf>
    <xf numFmtId="49" fontId="63" fillId="0" borderId="0" xfId="13" applyNumberFormat="1" applyFont="1" applyBorder="1" applyAlignment="1">
      <alignment horizontal="center" vertical="top" wrapText="1"/>
    </xf>
    <xf numFmtId="49" fontId="7" fillId="0" borderId="0" xfId="22" applyNumberFormat="1" applyFont="1" applyBorder="1" applyAlignment="1">
      <alignment vertical="top"/>
    </xf>
    <xf numFmtId="49" fontId="7" fillId="0" borderId="8" xfId="22" applyNumberFormat="1" applyFont="1" applyBorder="1" applyAlignment="1">
      <alignment vertical="top"/>
    </xf>
    <xf numFmtId="0" fontId="7" fillId="8" borderId="73" xfId="22" applyFont="1" applyFill="1" applyBorder="1" applyAlignment="1">
      <alignment vertical="top"/>
    </xf>
    <xf numFmtId="0" fontId="7" fillId="8" borderId="72" xfId="22" applyFont="1" applyFill="1" applyBorder="1" applyAlignment="1">
      <alignment vertical="top"/>
    </xf>
    <xf numFmtId="0" fontId="7" fillId="8" borderId="55" xfId="22" applyFont="1" applyFill="1" applyBorder="1" applyAlignment="1">
      <alignment vertical="top"/>
    </xf>
    <xf numFmtId="2" fontId="6" fillId="8" borderId="13" xfId="22" applyNumberFormat="1" applyFont="1" applyFill="1" applyBorder="1" applyAlignment="1">
      <alignment horizontal="center" vertical="top"/>
    </xf>
    <xf numFmtId="2" fontId="6" fillId="22" borderId="11" xfId="22" applyNumberFormat="1" applyFont="1" applyFill="1" applyBorder="1" applyAlignment="1">
      <alignment horizontal="center" vertical="top"/>
    </xf>
    <xf numFmtId="2" fontId="6" fillId="9" borderId="11" xfId="22" applyNumberFormat="1" applyFont="1" applyFill="1" applyBorder="1" applyAlignment="1">
      <alignment horizontal="center" vertical="top"/>
    </xf>
    <xf numFmtId="0" fontId="28" fillId="15" borderId="73" xfId="22" applyFont="1" applyFill="1" applyBorder="1" applyAlignment="1">
      <alignment vertical="top"/>
    </xf>
    <xf numFmtId="0" fontId="28" fillId="15" borderId="72" xfId="22" applyFont="1" applyFill="1" applyBorder="1" applyAlignment="1">
      <alignment vertical="top"/>
    </xf>
    <xf numFmtId="0" fontId="28" fillId="15" borderId="55" xfId="22" applyFont="1" applyFill="1" applyBorder="1" applyAlignment="1">
      <alignment vertical="top"/>
    </xf>
    <xf numFmtId="2" fontId="6" fillId="15" borderId="13" xfId="22" applyNumberFormat="1" applyFont="1" applyFill="1" applyBorder="1" applyAlignment="1">
      <alignment horizontal="center" vertical="top"/>
    </xf>
    <xf numFmtId="49" fontId="4" fillId="3" borderId="11" xfId="22" applyNumberFormat="1" applyFont="1" applyFill="1" applyBorder="1" applyAlignment="1">
      <alignment horizontal="center" vertical="top"/>
    </xf>
    <xf numFmtId="2" fontId="13" fillId="13" borderId="11" xfId="22" applyNumberFormat="1" applyFont="1" applyFill="1" applyBorder="1" applyAlignment="1">
      <alignment horizontal="center" vertical="top" wrapText="1"/>
    </xf>
    <xf numFmtId="49" fontId="4" fillId="13" borderId="11" xfId="22" applyNumberFormat="1" applyFont="1" applyFill="1" applyBorder="1" applyAlignment="1">
      <alignment horizontal="center" vertical="top"/>
    </xf>
    <xf numFmtId="2" fontId="11" fillId="7" borderId="13" xfId="22" applyNumberFormat="1" applyFont="1" applyFill="1" applyBorder="1" applyAlignment="1">
      <alignment horizontal="center" vertical="top"/>
    </xf>
    <xf numFmtId="0" fontId="11" fillId="7" borderId="13" xfId="22" applyFont="1" applyFill="1" applyBorder="1" applyAlignment="1">
      <alignment horizontal="center" vertical="top"/>
    </xf>
    <xf numFmtId="0" fontId="15" fillId="9" borderId="11" xfId="22" applyFont="1" applyFill="1" applyBorder="1" applyAlignment="1">
      <alignment horizontal="center" vertical="top" wrapText="1"/>
    </xf>
    <xf numFmtId="49" fontId="13" fillId="11" borderId="11" xfId="22" applyNumberFormat="1" applyFont="1" applyFill="1" applyBorder="1" applyAlignment="1">
      <alignment vertical="top" wrapText="1"/>
    </xf>
    <xf numFmtId="2" fontId="35" fillId="0" borderId="81" xfId="22" applyNumberFormat="1" applyFont="1" applyFill="1" applyBorder="1" applyAlignment="1">
      <alignment horizontal="center" vertical="top"/>
    </xf>
    <xf numFmtId="2" fontId="11" fillId="0" borderId="81" xfId="22" applyNumberFormat="1" applyFont="1" applyFill="1" applyBorder="1" applyAlignment="1">
      <alignment horizontal="center" vertical="top"/>
    </xf>
    <xf numFmtId="0" fontId="11" fillId="0" borderId="1" xfId="22" applyFont="1" applyFill="1" applyBorder="1" applyAlignment="1">
      <alignment horizontal="center" vertical="top"/>
    </xf>
    <xf numFmtId="0" fontId="15" fillId="9" borderId="1" xfId="22" applyFont="1" applyFill="1" applyBorder="1" applyAlignment="1">
      <alignment horizontal="center" vertical="top" wrapText="1"/>
    </xf>
    <xf numFmtId="49" fontId="13" fillId="11" borderId="1" xfId="22" applyNumberFormat="1" applyFont="1" applyFill="1" applyBorder="1" applyAlignment="1">
      <alignment vertical="top" wrapText="1"/>
    </xf>
    <xf numFmtId="2" fontId="11" fillId="0" borderId="60" xfId="22" applyNumberFormat="1" applyFont="1" applyFill="1" applyBorder="1" applyAlignment="1">
      <alignment horizontal="center" vertical="top"/>
    </xf>
    <xf numFmtId="0" fontId="11" fillId="9" borderId="66" xfId="22" applyFont="1" applyFill="1" applyBorder="1" applyAlignment="1">
      <alignment horizontal="center" vertical="top"/>
    </xf>
    <xf numFmtId="2" fontId="11" fillId="0" borderId="82" xfId="22" applyNumberFormat="1" applyFont="1" applyFill="1" applyBorder="1" applyAlignment="1">
      <alignment horizontal="center" vertical="top"/>
    </xf>
    <xf numFmtId="0" fontId="11" fillId="9" borderId="67" xfId="22" applyFont="1" applyFill="1" applyBorder="1" applyAlignment="1">
      <alignment horizontal="center" vertical="top"/>
    </xf>
    <xf numFmtId="49" fontId="13" fillId="11" borderId="10" xfId="22" applyNumberFormat="1" applyFont="1" applyFill="1" applyBorder="1" applyAlignment="1">
      <alignment vertical="top" wrapText="1"/>
    </xf>
    <xf numFmtId="2" fontId="35" fillId="0" borderId="60" xfId="22" applyNumberFormat="1" applyFont="1" applyFill="1" applyBorder="1" applyAlignment="1">
      <alignment horizontal="center" vertical="top"/>
    </xf>
    <xf numFmtId="2" fontId="11" fillId="0" borderId="71" xfId="22" applyNumberFormat="1" applyFont="1" applyFill="1" applyBorder="1" applyAlignment="1">
      <alignment horizontal="center" vertical="top"/>
    </xf>
    <xf numFmtId="0" fontId="11" fillId="0" borderId="66" xfId="22" applyFont="1" applyFill="1" applyBorder="1" applyAlignment="1">
      <alignment horizontal="center" vertical="top"/>
    </xf>
    <xf numFmtId="0" fontId="11" fillId="9" borderId="75" xfId="22" applyFont="1" applyFill="1" applyBorder="1" applyAlignment="1">
      <alignment horizontal="center" vertical="top"/>
    </xf>
    <xf numFmtId="0" fontId="11" fillId="9" borderId="61" xfId="22" applyFont="1" applyFill="1" applyBorder="1" applyAlignment="1">
      <alignment horizontal="center" vertical="top"/>
    </xf>
    <xf numFmtId="2" fontId="13" fillId="10" borderId="72" xfId="22" applyNumberFormat="1" applyFont="1" applyFill="1" applyBorder="1" applyAlignment="1">
      <alignment horizontal="center" vertical="top"/>
    </xf>
    <xf numFmtId="2" fontId="13" fillId="10" borderId="13" xfId="22" applyNumberFormat="1" applyFont="1" applyFill="1" applyBorder="1" applyAlignment="1">
      <alignment horizontal="center" vertical="top"/>
    </xf>
    <xf numFmtId="0" fontId="13" fillId="10" borderId="1" xfId="22" applyFont="1" applyFill="1" applyBorder="1" applyAlignment="1">
      <alignment horizontal="center" vertical="top"/>
    </xf>
    <xf numFmtId="0" fontId="11" fillId="9" borderId="60" xfId="22" applyFont="1" applyFill="1" applyBorder="1" applyAlignment="1">
      <alignment horizontal="center" vertical="top"/>
    </xf>
    <xf numFmtId="0" fontId="11" fillId="9" borderId="30" xfId="22" applyFont="1" applyFill="1" applyBorder="1" applyAlignment="1">
      <alignment horizontal="center" vertical="top"/>
    </xf>
    <xf numFmtId="2" fontId="11" fillId="10" borderId="90" xfId="22" applyNumberFormat="1" applyFont="1" applyFill="1" applyBorder="1" applyAlignment="1">
      <alignment horizontal="center" vertical="top"/>
    </xf>
    <xf numFmtId="2" fontId="11" fillId="10" borderId="26" xfId="22" applyNumberFormat="1" applyFont="1" applyFill="1" applyBorder="1" applyAlignment="1">
      <alignment horizontal="center" vertical="top"/>
    </xf>
    <xf numFmtId="2" fontId="11" fillId="10" borderId="52" xfId="22" applyNumberFormat="1" applyFont="1" applyFill="1" applyBorder="1" applyAlignment="1">
      <alignment horizontal="center" vertical="top"/>
    </xf>
    <xf numFmtId="0" fontId="11" fillId="10" borderId="26" xfId="22" applyFont="1" applyFill="1" applyBorder="1" applyAlignment="1">
      <alignment horizontal="center" vertical="top"/>
    </xf>
    <xf numFmtId="2" fontId="11" fillId="10" borderId="64" xfId="22" applyNumberFormat="1" applyFont="1" applyFill="1" applyBorder="1" applyAlignment="1">
      <alignment horizontal="center" vertical="top"/>
    </xf>
    <xf numFmtId="2" fontId="11" fillId="10" borderId="66" xfId="22" applyNumberFormat="1" applyFont="1" applyFill="1" applyBorder="1" applyAlignment="1">
      <alignment horizontal="center" vertical="top"/>
    </xf>
    <xf numFmtId="0" fontId="11" fillId="10" borderId="66" xfId="22" applyFont="1" applyFill="1" applyBorder="1" applyAlignment="1">
      <alignment horizontal="center" vertical="top"/>
    </xf>
    <xf numFmtId="0" fontId="11" fillId="9" borderId="81" xfId="22" applyFont="1" applyFill="1" applyBorder="1" applyAlignment="1">
      <alignment horizontal="center" vertical="top"/>
    </xf>
    <xf numFmtId="0" fontId="11" fillId="9" borderId="79" xfId="22" applyFont="1" applyFill="1" applyBorder="1" applyAlignment="1">
      <alignment horizontal="center" vertical="top"/>
    </xf>
    <xf numFmtId="2" fontId="11" fillId="10" borderId="82" xfId="22" applyNumberFormat="1" applyFont="1" applyFill="1" applyBorder="1" applyAlignment="1">
      <alignment horizontal="center" vertical="top"/>
    </xf>
    <xf numFmtId="2" fontId="11" fillId="10" borderId="67" xfId="22" applyNumberFormat="1" applyFont="1" applyFill="1" applyBorder="1" applyAlignment="1">
      <alignment horizontal="center" vertical="top"/>
    </xf>
    <xf numFmtId="2" fontId="11" fillId="10" borderId="51" xfId="22" applyNumberFormat="1" applyFont="1" applyFill="1" applyBorder="1" applyAlignment="1">
      <alignment horizontal="center" vertical="top"/>
    </xf>
    <xf numFmtId="0" fontId="11" fillId="10" borderId="67" xfId="22" applyFont="1" applyFill="1" applyBorder="1" applyAlignment="1">
      <alignment horizontal="center" vertical="top"/>
    </xf>
    <xf numFmtId="2" fontId="11" fillId="0" borderId="75" xfId="22" applyNumberFormat="1" applyFont="1" applyFill="1" applyBorder="1" applyAlignment="1">
      <alignment horizontal="center" vertical="top"/>
    </xf>
    <xf numFmtId="0" fontId="15" fillId="11" borderId="0" xfId="22" applyFont="1" applyFill="1" applyBorder="1" applyAlignment="1">
      <alignment horizontal="center" vertical="top" wrapText="1"/>
    </xf>
    <xf numFmtId="0" fontId="15" fillId="10" borderId="87" xfId="22" applyFont="1" applyFill="1" applyBorder="1" applyAlignment="1">
      <alignment horizontal="center" vertical="top" wrapText="1"/>
    </xf>
    <xf numFmtId="49" fontId="13" fillId="11" borderId="0" xfId="22" applyNumberFormat="1" applyFont="1" applyFill="1" applyBorder="1" applyAlignment="1">
      <alignment vertical="top" wrapText="1"/>
    </xf>
    <xf numFmtId="49" fontId="13" fillId="10" borderId="87" xfId="22" applyNumberFormat="1" applyFont="1" applyFill="1" applyBorder="1" applyAlignment="1">
      <alignment vertical="top" wrapText="1"/>
    </xf>
    <xf numFmtId="2" fontId="35" fillId="0" borderId="75" xfId="22" applyNumberFormat="1" applyFont="1" applyFill="1" applyBorder="1" applyAlignment="1">
      <alignment horizontal="center" vertical="top"/>
    </xf>
    <xf numFmtId="49" fontId="13" fillId="11" borderId="88" xfId="22" applyNumberFormat="1" applyFont="1" applyFill="1" applyBorder="1" applyAlignment="1">
      <alignment vertical="top" wrapText="1"/>
    </xf>
    <xf numFmtId="49" fontId="13" fillId="10" borderId="88" xfId="22" applyNumberFormat="1" applyFont="1" applyFill="1" applyBorder="1" applyAlignment="1">
      <alignment vertical="top" wrapText="1"/>
    </xf>
    <xf numFmtId="0" fontId="19" fillId="11" borderId="1" xfId="22" applyFont="1" applyFill="1" applyBorder="1" applyAlignment="1">
      <alignment vertical="top" wrapText="1"/>
    </xf>
    <xf numFmtId="0" fontId="65" fillId="11" borderId="0" xfId="22" applyFill="1" applyBorder="1"/>
    <xf numFmtId="2" fontId="35" fillId="0" borderId="82" xfId="22" applyNumberFormat="1" applyFont="1" applyFill="1" applyBorder="1" applyAlignment="1">
      <alignment horizontal="center" vertical="top"/>
    </xf>
    <xf numFmtId="0" fontId="15" fillId="9" borderId="10" xfId="22" applyFont="1" applyFill="1" applyBorder="1" applyAlignment="1">
      <alignment horizontal="center" vertical="top" wrapText="1"/>
    </xf>
    <xf numFmtId="2" fontId="13" fillId="10" borderId="0" xfId="22" applyNumberFormat="1" applyFont="1" applyFill="1" applyBorder="1" applyAlignment="1">
      <alignment horizontal="center" vertical="top"/>
    </xf>
    <xf numFmtId="2" fontId="13" fillId="10" borderId="11" xfId="22" applyNumberFormat="1" applyFont="1" applyFill="1" applyBorder="1" applyAlignment="1">
      <alignment horizontal="center" vertical="top"/>
    </xf>
    <xf numFmtId="0" fontId="13" fillId="10" borderId="13" xfId="22" applyFont="1" applyFill="1" applyBorder="1" applyAlignment="1">
      <alignment horizontal="center" vertical="top"/>
    </xf>
    <xf numFmtId="0" fontId="15" fillId="10" borderId="9" xfId="22" applyFont="1" applyFill="1" applyBorder="1" applyAlignment="1">
      <alignment vertical="top" wrapText="1"/>
    </xf>
    <xf numFmtId="49" fontId="13" fillId="10" borderId="0" xfId="22" applyNumberFormat="1" applyFont="1" applyFill="1" applyBorder="1" applyAlignment="1">
      <alignment vertical="top" wrapText="1"/>
    </xf>
    <xf numFmtId="0" fontId="11" fillId="9" borderId="65" xfId="22" applyFont="1" applyFill="1" applyBorder="1" applyAlignment="1">
      <alignment horizontal="center" vertical="top"/>
    </xf>
    <xf numFmtId="0" fontId="11" fillId="9" borderId="28" xfId="22" applyFont="1" applyFill="1" applyBorder="1" applyAlignment="1">
      <alignment horizontal="center" vertical="top"/>
    </xf>
    <xf numFmtId="49" fontId="13" fillId="10" borderId="8" xfId="22" applyNumberFormat="1" applyFont="1" applyFill="1" applyBorder="1" applyAlignment="1">
      <alignment vertical="top" wrapText="1"/>
    </xf>
    <xf numFmtId="0" fontId="11" fillId="0" borderId="78" xfId="22" applyFont="1" applyBorder="1" applyAlignment="1">
      <alignment horizontal="center" vertical="top"/>
    </xf>
    <xf numFmtId="0" fontId="11" fillId="0" borderId="31" xfId="22" applyFont="1" applyBorder="1" applyAlignment="1">
      <alignment horizontal="center" vertical="top"/>
    </xf>
    <xf numFmtId="0" fontId="11" fillId="0" borderId="21" xfId="22" applyFont="1" applyBorder="1" applyAlignment="1">
      <alignment horizontal="center" vertical="top"/>
    </xf>
    <xf numFmtId="0" fontId="11" fillId="0" borderId="20" xfId="22" applyFont="1" applyBorder="1" applyAlignment="1">
      <alignment horizontal="center" vertical="center" wrapText="1"/>
    </xf>
    <xf numFmtId="0" fontId="11" fillId="0" borderId="7" xfId="22" applyFont="1" applyBorder="1" applyAlignment="1">
      <alignment vertical="center" wrapText="1"/>
    </xf>
    <xf numFmtId="0" fontId="13" fillId="9" borderId="9" xfId="22" applyFont="1" applyFill="1" applyBorder="1" applyAlignment="1">
      <alignment vertical="top"/>
    </xf>
    <xf numFmtId="0" fontId="13" fillId="9" borderId="31" xfId="22" applyFont="1" applyFill="1" applyBorder="1" applyAlignment="1">
      <alignment vertical="top"/>
    </xf>
    <xf numFmtId="0" fontId="11" fillId="9" borderId="36" xfId="22" applyFont="1" applyFill="1" applyBorder="1" applyAlignment="1">
      <alignment horizontal="center" vertical="top"/>
    </xf>
    <xf numFmtId="0" fontId="11" fillId="9" borderId="35" xfId="22" applyFont="1" applyFill="1" applyBorder="1" applyAlignment="1">
      <alignment horizontal="center" vertical="top"/>
    </xf>
    <xf numFmtId="0" fontId="11" fillId="9" borderId="12" xfId="22" applyFont="1" applyFill="1" applyBorder="1" applyAlignment="1">
      <alignment horizontal="left" vertical="top"/>
    </xf>
    <xf numFmtId="0" fontId="13" fillId="9" borderId="8" xfId="22" applyFont="1" applyFill="1" applyBorder="1" applyAlignment="1">
      <alignment vertical="top"/>
    </xf>
    <xf numFmtId="0" fontId="13" fillId="9" borderId="28" xfId="22" applyFont="1" applyFill="1" applyBorder="1" applyAlignment="1">
      <alignment vertical="top"/>
    </xf>
    <xf numFmtId="0" fontId="38" fillId="0" borderId="60" xfId="22" applyFont="1" applyFill="1" applyBorder="1" applyAlignment="1">
      <alignment vertical="top"/>
    </xf>
    <xf numFmtId="0" fontId="38" fillId="0" borderId="30" xfId="22" applyFont="1" applyFill="1" applyBorder="1" applyAlignment="1">
      <alignment vertical="top"/>
    </xf>
    <xf numFmtId="0" fontId="38" fillId="13" borderId="65" xfId="22" applyFont="1" applyFill="1" applyBorder="1" applyAlignment="1">
      <alignment vertical="top"/>
    </xf>
    <xf numFmtId="0" fontId="38" fillId="13" borderId="8" xfId="22" applyFont="1" applyFill="1" applyBorder="1" applyAlignment="1">
      <alignment vertical="top"/>
    </xf>
    <xf numFmtId="0" fontId="38" fillId="13" borderId="72" xfId="22" applyFont="1" applyFill="1" applyBorder="1" applyAlignment="1">
      <alignment vertical="top"/>
    </xf>
    <xf numFmtId="0" fontId="38" fillId="13" borderId="55" xfId="22" applyFont="1" applyFill="1" applyBorder="1" applyAlignment="1">
      <alignment vertical="top"/>
    </xf>
    <xf numFmtId="49" fontId="8" fillId="13" borderId="55" xfId="22" applyNumberFormat="1" applyFont="1" applyFill="1" applyBorder="1" applyAlignment="1">
      <alignment horizontal="center" vertical="top"/>
    </xf>
    <xf numFmtId="49" fontId="8" fillId="3" borderId="55" xfId="22" applyNumberFormat="1" applyFont="1" applyFill="1" applyBorder="1" applyAlignment="1">
      <alignment horizontal="center" vertical="top"/>
    </xf>
    <xf numFmtId="0" fontId="13" fillId="0" borderId="60" xfId="22" applyFont="1" applyFill="1" applyBorder="1" applyAlignment="1">
      <alignment horizontal="left" vertical="top" wrapText="1"/>
    </xf>
    <xf numFmtId="0" fontId="13" fillId="0" borderId="30" xfId="22" applyFont="1" applyFill="1" applyBorder="1" applyAlignment="1">
      <alignment horizontal="left" vertical="top" wrapText="1"/>
    </xf>
    <xf numFmtId="0" fontId="13" fillId="13" borderId="78" xfId="22" applyFont="1" applyFill="1" applyBorder="1" applyAlignment="1">
      <alignment horizontal="left" vertical="top" wrapText="1"/>
    </xf>
    <xf numFmtId="0" fontId="13" fillId="13" borderId="9" xfId="22" applyFont="1" applyFill="1" applyBorder="1" applyAlignment="1">
      <alignment horizontal="left" vertical="top" wrapText="1"/>
    </xf>
    <xf numFmtId="0" fontId="13" fillId="13" borderId="31" xfId="22" applyFont="1" applyFill="1" applyBorder="1" applyAlignment="1">
      <alignment horizontal="left" vertical="top" wrapText="1"/>
    </xf>
    <xf numFmtId="164" fontId="13" fillId="13" borderId="31" xfId="22" applyNumberFormat="1" applyFont="1" applyFill="1" applyBorder="1" applyAlignment="1">
      <alignment horizontal="center" vertical="top" wrapText="1"/>
    </xf>
    <xf numFmtId="0" fontId="13" fillId="13" borderId="31" xfId="22" applyFont="1" applyFill="1" applyBorder="1" applyAlignment="1">
      <alignment horizontal="center" vertical="top"/>
    </xf>
    <xf numFmtId="49" fontId="8" fillId="13" borderId="11" xfId="22" applyNumberFormat="1" applyFont="1" applyFill="1" applyBorder="1" applyAlignment="1">
      <alignment horizontal="center" vertical="top"/>
    </xf>
    <xf numFmtId="49" fontId="8" fillId="3" borderId="11" xfId="22" applyNumberFormat="1" applyFont="1" applyFill="1" applyBorder="1" applyAlignment="1">
      <alignment horizontal="center" vertical="top"/>
    </xf>
    <xf numFmtId="2" fontId="11" fillId="7" borderId="31" xfId="22" applyNumberFormat="1" applyFont="1" applyFill="1" applyBorder="1" applyAlignment="1">
      <alignment horizontal="center" vertical="top"/>
    </xf>
    <xf numFmtId="0" fontId="11" fillId="7" borderId="55" xfId="22" applyFont="1" applyFill="1" applyBorder="1" applyAlignment="1">
      <alignment horizontal="center" vertical="top"/>
    </xf>
    <xf numFmtId="2" fontId="35" fillId="0" borderId="31" xfId="22" applyNumberFormat="1" applyFont="1" applyFill="1" applyBorder="1" applyAlignment="1">
      <alignment horizontal="center" vertical="top"/>
    </xf>
    <xf numFmtId="2" fontId="11" fillId="0" borderId="31" xfId="22" applyNumberFormat="1" applyFont="1" applyFill="1" applyBorder="1" applyAlignment="1">
      <alignment horizontal="center" vertical="top"/>
    </xf>
    <xf numFmtId="0" fontId="11" fillId="0" borderId="30" xfId="22" applyFont="1" applyFill="1" applyBorder="1" applyAlignment="1">
      <alignment horizontal="center" vertical="top"/>
    </xf>
    <xf numFmtId="2" fontId="35" fillId="0" borderId="66" xfId="22" applyNumberFormat="1" applyFont="1" applyFill="1" applyBorder="1" applyAlignment="1">
      <alignment horizontal="center" vertical="top"/>
    </xf>
    <xf numFmtId="2" fontId="11" fillId="0" borderId="66" xfId="22" applyNumberFormat="1" applyFont="1" applyFill="1" applyBorder="1" applyAlignment="1">
      <alignment horizontal="center" vertical="top"/>
    </xf>
    <xf numFmtId="2" fontId="35" fillId="0" borderId="67" xfId="22" applyNumberFormat="1" applyFont="1" applyFill="1" applyBorder="1" applyAlignment="1">
      <alignment horizontal="center" vertical="top"/>
    </xf>
    <xf numFmtId="2" fontId="11" fillId="0" borderId="67" xfId="22" applyNumberFormat="1" applyFont="1" applyFill="1" applyBorder="1" applyAlignment="1">
      <alignment horizontal="center" vertical="top"/>
    </xf>
    <xf numFmtId="0" fontId="11" fillId="9" borderId="37" xfId="22" applyFont="1" applyFill="1" applyBorder="1" applyAlignment="1">
      <alignment horizontal="center" vertical="top"/>
    </xf>
    <xf numFmtId="0" fontId="11" fillId="9" borderId="78" xfId="22" applyFont="1" applyFill="1" applyBorder="1" applyAlignment="1">
      <alignment horizontal="center" vertical="top"/>
    </xf>
    <xf numFmtId="0" fontId="11" fillId="9" borderId="31" xfId="22" applyFont="1" applyFill="1" applyBorder="1" applyAlignment="1">
      <alignment horizontal="center" vertical="top"/>
    </xf>
    <xf numFmtId="2" fontId="13" fillId="10" borderId="4" xfId="22" applyNumberFormat="1" applyFont="1" applyFill="1" applyBorder="1" applyAlignment="1">
      <alignment horizontal="center" vertical="top"/>
    </xf>
    <xf numFmtId="0" fontId="13" fillId="10" borderId="86" xfId="22" applyFont="1" applyFill="1" applyBorder="1" applyAlignment="1">
      <alignment horizontal="center" vertical="top"/>
    </xf>
    <xf numFmtId="2" fontId="11" fillId="10" borderId="50" xfId="22" applyNumberFormat="1" applyFont="1" applyFill="1" applyBorder="1" applyAlignment="1">
      <alignment horizontal="center" vertical="top"/>
    </xf>
    <xf numFmtId="0" fontId="11" fillId="10" borderId="85" xfId="22" applyFont="1" applyFill="1" applyBorder="1" applyAlignment="1">
      <alignment horizontal="center" vertical="top"/>
    </xf>
    <xf numFmtId="2" fontId="11" fillId="10" borderId="54" xfId="22" applyNumberFormat="1" applyFont="1" applyFill="1" applyBorder="1" applyAlignment="1">
      <alignment horizontal="center" vertical="top"/>
    </xf>
    <xf numFmtId="0" fontId="11" fillId="10" borderId="80" xfId="22" applyFont="1" applyFill="1" applyBorder="1" applyAlignment="1">
      <alignment horizontal="center" vertical="top"/>
    </xf>
    <xf numFmtId="2" fontId="11" fillId="10" borderId="22" xfId="22" applyNumberFormat="1" applyFont="1" applyFill="1" applyBorder="1" applyAlignment="1">
      <alignment horizontal="center" vertical="top"/>
    </xf>
    <xf numFmtId="2" fontId="11" fillId="10" borderId="56" xfId="22" applyNumberFormat="1" applyFont="1" applyFill="1" applyBorder="1" applyAlignment="1">
      <alignment horizontal="center" vertical="top"/>
    </xf>
    <xf numFmtId="0" fontId="11" fillId="10" borderId="49" xfId="22" applyFont="1" applyFill="1" applyBorder="1" applyAlignment="1">
      <alignment horizontal="center" vertical="top"/>
    </xf>
    <xf numFmtId="0" fontId="11" fillId="9" borderId="21" xfId="22" applyFont="1" applyFill="1" applyBorder="1" applyAlignment="1">
      <alignment horizontal="center" vertical="top"/>
    </xf>
    <xf numFmtId="0" fontId="11" fillId="9" borderId="20" xfId="22" applyFont="1" applyFill="1" applyBorder="1" applyAlignment="1">
      <alignment horizontal="center" vertical="top"/>
    </xf>
    <xf numFmtId="0" fontId="11" fillId="9" borderId="31" xfId="22" applyFont="1" applyFill="1" applyBorder="1" applyAlignment="1">
      <alignment horizontal="left" vertical="top"/>
    </xf>
    <xf numFmtId="49" fontId="13" fillId="11" borderId="9" xfId="22" applyNumberFormat="1" applyFont="1" applyFill="1" applyBorder="1" applyAlignment="1">
      <alignment horizontal="center" vertical="top" wrapText="1"/>
    </xf>
    <xf numFmtId="49" fontId="13" fillId="10" borderId="86" xfId="22" applyNumberFormat="1" applyFont="1" applyFill="1" applyBorder="1" applyAlignment="1">
      <alignment horizontal="center" vertical="top" wrapText="1"/>
    </xf>
    <xf numFmtId="49" fontId="13" fillId="2" borderId="11" xfId="22" applyNumberFormat="1" applyFont="1" applyFill="1" applyBorder="1" applyAlignment="1">
      <alignment horizontal="center" vertical="top"/>
    </xf>
    <xf numFmtId="0" fontId="11" fillId="9" borderId="58" xfId="22" applyFont="1" applyFill="1" applyBorder="1" applyAlignment="1">
      <alignment horizontal="center" vertical="top"/>
    </xf>
    <xf numFmtId="0" fontId="11" fillId="9" borderId="46" xfId="22" applyFont="1" applyFill="1" applyBorder="1" applyAlignment="1">
      <alignment horizontal="center" vertical="top"/>
    </xf>
    <xf numFmtId="0" fontId="11" fillId="9" borderId="30" xfId="22" applyFont="1" applyFill="1" applyBorder="1" applyAlignment="1">
      <alignment horizontal="left" vertical="top"/>
    </xf>
    <xf numFmtId="2" fontId="11" fillId="0" borderId="26" xfId="22" applyNumberFormat="1" applyFont="1" applyFill="1" applyBorder="1" applyAlignment="1">
      <alignment horizontal="center" vertical="top"/>
    </xf>
    <xf numFmtId="2" fontId="11" fillId="0" borderId="30" xfId="22" applyNumberFormat="1" applyFont="1" applyFill="1" applyBorder="1" applyAlignment="1">
      <alignment horizontal="center" vertical="top"/>
    </xf>
    <xf numFmtId="49" fontId="13" fillId="11" borderId="0" xfId="22" applyNumberFormat="1" applyFont="1" applyFill="1" applyBorder="1" applyAlignment="1">
      <alignment horizontal="center" vertical="top" wrapText="1"/>
    </xf>
    <xf numFmtId="49" fontId="13" fillId="10" borderId="87" xfId="22" applyNumberFormat="1" applyFont="1" applyFill="1" applyBorder="1" applyAlignment="1">
      <alignment horizontal="center" vertical="top" wrapText="1"/>
    </xf>
    <xf numFmtId="49" fontId="13" fillId="2" borderId="1" xfId="22" applyNumberFormat="1" applyFont="1" applyFill="1" applyBorder="1" applyAlignment="1">
      <alignment horizontal="center" vertical="top"/>
    </xf>
    <xf numFmtId="49" fontId="8" fillId="3" borderId="1" xfId="22" applyNumberFormat="1" applyFont="1" applyFill="1" applyBorder="1" applyAlignment="1">
      <alignment horizontal="center" vertical="top"/>
    </xf>
    <xf numFmtId="0" fontId="11" fillId="9" borderId="0" xfId="22" applyFont="1" applyFill="1" applyBorder="1" applyAlignment="1">
      <alignment horizontal="left" vertical="top"/>
    </xf>
    <xf numFmtId="49" fontId="13" fillId="2" borderId="1" xfId="22" applyNumberFormat="1" applyFont="1" applyFill="1" applyBorder="1" applyAlignment="1">
      <alignment vertical="top"/>
    </xf>
    <xf numFmtId="49" fontId="8" fillId="3" borderId="1" xfId="22" applyNumberFormat="1" applyFont="1" applyFill="1" applyBorder="1" applyAlignment="1">
      <alignment vertical="top"/>
    </xf>
    <xf numFmtId="0" fontId="11" fillId="0" borderId="34" xfId="22" applyFont="1" applyFill="1" applyBorder="1" applyAlignment="1">
      <alignment horizontal="center" vertical="top"/>
    </xf>
    <xf numFmtId="0" fontId="11" fillId="9" borderId="33" xfId="22" applyFont="1" applyFill="1" applyBorder="1" applyAlignment="1">
      <alignment horizontal="center" vertical="top"/>
    </xf>
    <xf numFmtId="0" fontId="11" fillId="9" borderId="28" xfId="22" applyFont="1" applyFill="1" applyBorder="1" applyAlignment="1">
      <alignment horizontal="left" vertical="top"/>
    </xf>
    <xf numFmtId="49" fontId="13" fillId="11" borderId="8" xfId="22" applyNumberFormat="1" applyFont="1" applyFill="1" applyBorder="1" applyAlignment="1">
      <alignment horizontal="center" vertical="top" wrapText="1"/>
    </xf>
    <xf numFmtId="49" fontId="13" fillId="10" borderId="6" xfId="22" applyNumberFormat="1" applyFont="1" applyFill="1" applyBorder="1" applyAlignment="1">
      <alignment vertical="top" wrapText="1"/>
    </xf>
    <xf numFmtId="49" fontId="13" fillId="2" borderId="10" xfId="22" applyNumberFormat="1" applyFont="1" applyFill="1" applyBorder="1" applyAlignment="1">
      <alignment vertical="top"/>
    </xf>
    <xf numFmtId="49" fontId="8" fillId="3" borderId="10" xfId="22" applyNumberFormat="1" applyFont="1" applyFill="1" applyBorder="1" applyAlignment="1">
      <alignment vertical="top"/>
    </xf>
    <xf numFmtId="2" fontId="11" fillId="7" borderId="55" xfId="22" applyNumberFormat="1" applyFont="1" applyFill="1" applyBorder="1" applyAlignment="1">
      <alignment horizontal="center" vertical="top"/>
    </xf>
    <xf numFmtId="0" fontId="11" fillId="9" borderId="34" xfId="22" applyFont="1" applyFill="1" applyBorder="1" applyAlignment="1">
      <alignment horizontal="center" vertical="top"/>
    </xf>
    <xf numFmtId="49" fontId="13" fillId="10" borderId="17" xfId="22" applyNumberFormat="1" applyFont="1" applyFill="1" applyBorder="1" applyAlignment="1">
      <alignment vertical="top" wrapText="1"/>
    </xf>
    <xf numFmtId="2" fontId="13" fillId="10" borderId="55" xfId="22" applyNumberFormat="1" applyFont="1" applyFill="1" applyBorder="1" applyAlignment="1">
      <alignment horizontal="center" vertical="top"/>
    </xf>
    <xf numFmtId="0" fontId="13" fillId="10" borderId="55" xfId="22" applyFont="1" applyFill="1" applyBorder="1" applyAlignment="1">
      <alignment horizontal="center" vertical="top"/>
    </xf>
    <xf numFmtId="2" fontId="11" fillId="10" borderId="69" xfId="22" applyNumberFormat="1" applyFont="1" applyFill="1" applyBorder="1" applyAlignment="1">
      <alignment horizontal="center" vertical="top"/>
    </xf>
    <xf numFmtId="0" fontId="11" fillId="10" borderId="69" xfId="22" applyFont="1" applyFill="1" applyBorder="1" applyAlignment="1">
      <alignment horizontal="center" vertical="top"/>
    </xf>
    <xf numFmtId="2" fontId="11" fillId="10" borderId="62" xfId="22" applyNumberFormat="1" applyFont="1" applyFill="1" applyBorder="1" applyAlignment="1">
      <alignment horizontal="center" vertical="top"/>
    </xf>
    <xf numFmtId="0" fontId="11" fillId="10" borderId="62" xfId="22" applyFont="1" applyFill="1" applyBorder="1" applyAlignment="1">
      <alignment horizontal="center" vertical="top"/>
    </xf>
    <xf numFmtId="2" fontId="11" fillId="10" borderId="37" xfId="22" applyNumberFormat="1" applyFont="1" applyFill="1" applyBorder="1" applyAlignment="1">
      <alignment horizontal="center" vertical="top"/>
    </xf>
    <xf numFmtId="0" fontId="11" fillId="10" borderId="37" xfId="22" applyFont="1" applyFill="1" applyBorder="1" applyAlignment="1">
      <alignment horizontal="center" vertical="top"/>
    </xf>
    <xf numFmtId="2" fontId="11" fillId="7" borderId="73" xfId="22" applyNumberFormat="1" applyFont="1" applyFill="1" applyBorder="1" applyAlignment="1">
      <alignment horizontal="center" vertical="top"/>
    </xf>
    <xf numFmtId="0" fontId="13" fillId="11" borderId="11" xfId="22" applyFont="1" applyFill="1" applyBorder="1" applyAlignment="1">
      <alignment vertical="top" wrapText="1"/>
    </xf>
    <xf numFmtId="49" fontId="13" fillId="10" borderId="7" xfId="22" applyNumberFormat="1" applyFont="1" applyFill="1" applyBorder="1" applyAlignment="1">
      <alignment vertical="top" wrapText="1"/>
    </xf>
    <xf numFmtId="49" fontId="13" fillId="2" borderId="11" xfId="22" applyNumberFormat="1" applyFont="1" applyFill="1" applyBorder="1" applyAlignment="1">
      <alignment vertical="top"/>
    </xf>
    <xf numFmtId="49" fontId="8" fillId="3" borderId="11" xfId="22" applyNumberFormat="1" applyFont="1" applyFill="1" applyBorder="1" applyAlignment="1">
      <alignment vertical="top"/>
    </xf>
    <xf numFmtId="2" fontId="11" fillId="0" borderId="68" xfId="22" applyNumberFormat="1" applyFont="1" applyFill="1" applyBorder="1" applyAlignment="1">
      <alignment horizontal="center" vertical="top"/>
    </xf>
    <xf numFmtId="2" fontId="11" fillId="0" borderId="79" xfId="22" applyNumberFormat="1" applyFont="1" applyFill="1" applyBorder="1" applyAlignment="1">
      <alignment horizontal="center" vertical="top"/>
    </xf>
    <xf numFmtId="0" fontId="47" fillId="9" borderId="0" xfId="22" applyFont="1" applyFill="1" applyBorder="1" applyAlignment="1">
      <alignment vertical="top" wrapText="1"/>
    </xf>
    <xf numFmtId="2" fontId="11" fillId="0" borderId="62" xfId="22" applyNumberFormat="1" applyFont="1" applyFill="1" applyBorder="1" applyAlignment="1">
      <alignment horizontal="center" vertical="top"/>
    </xf>
    <xf numFmtId="2" fontId="35" fillId="0" borderId="51" xfId="22" applyNumberFormat="1" applyFont="1" applyFill="1" applyBorder="1" applyAlignment="1">
      <alignment horizontal="center" vertical="top"/>
    </xf>
    <xf numFmtId="2" fontId="11" fillId="0" borderId="37" xfId="22" applyNumberFormat="1" applyFont="1" applyFill="1" applyBorder="1" applyAlignment="1">
      <alignment horizontal="center" vertical="top"/>
    </xf>
    <xf numFmtId="2" fontId="11" fillId="7" borderId="65" xfId="22" applyNumberFormat="1" applyFont="1" applyFill="1" applyBorder="1" applyAlignment="1">
      <alignment horizontal="center" vertical="top"/>
    </xf>
    <xf numFmtId="2" fontId="11" fillId="7" borderId="10" xfId="22" applyNumberFormat="1" applyFont="1" applyFill="1" applyBorder="1" applyAlignment="1">
      <alignment horizontal="center" vertical="top"/>
    </xf>
    <xf numFmtId="2" fontId="11" fillId="7" borderId="28" xfId="22" applyNumberFormat="1" applyFont="1" applyFill="1" applyBorder="1" applyAlignment="1">
      <alignment horizontal="center" vertical="top"/>
    </xf>
    <xf numFmtId="0" fontId="11" fillId="7" borderId="28" xfId="22" applyFont="1" applyFill="1" applyBorder="1" applyAlignment="1">
      <alignment horizontal="center" vertical="top"/>
    </xf>
    <xf numFmtId="2" fontId="35" fillId="0" borderId="68" xfId="22" applyNumberFormat="1" applyFont="1" applyFill="1" applyBorder="1" applyAlignment="1">
      <alignment horizontal="center" vertical="top"/>
    </xf>
    <xf numFmtId="2" fontId="11" fillId="0" borderId="64" xfId="22" applyNumberFormat="1" applyFont="1" applyFill="1" applyBorder="1" applyAlignment="1">
      <alignment horizontal="center" vertical="top"/>
    </xf>
    <xf numFmtId="2" fontId="11" fillId="0" borderId="61" xfId="22" applyNumberFormat="1" applyFont="1" applyFill="1" applyBorder="1" applyAlignment="1">
      <alignment horizontal="center" vertical="top"/>
    </xf>
    <xf numFmtId="0" fontId="11" fillId="7" borderId="31" xfId="22" applyFont="1" applyFill="1" applyBorder="1" applyAlignment="1">
      <alignment horizontal="center" vertical="top"/>
    </xf>
    <xf numFmtId="2" fontId="11" fillId="0" borderId="70" xfId="22" applyNumberFormat="1" applyFont="1" applyFill="1" applyBorder="1" applyAlignment="1">
      <alignment horizontal="center" vertical="top"/>
    </xf>
    <xf numFmtId="0" fontId="11" fillId="0" borderId="26" xfId="22" applyFont="1" applyFill="1" applyBorder="1" applyAlignment="1">
      <alignment horizontal="center" vertical="top"/>
    </xf>
    <xf numFmtId="2" fontId="35" fillId="0" borderId="64" xfId="22" applyNumberFormat="1" applyFont="1" applyFill="1" applyBorder="1" applyAlignment="1">
      <alignment horizontal="center" vertical="top"/>
    </xf>
    <xf numFmtId="2" fontId="11" fillId="0" borderId="74" xfId="22" applyNumberFormat="1" applyFont="1" applyFill="1" applyBorder="1" applyAlignment="1">
      <alignment horizontal="center" vertical="top"/>
    </xf>
    <xf numFmtId="0" fontId="11" fillId="7" borderId="30" xfId="22" applyFont="1" applyFill="1" applyBorder="1" applyAlignment="1">
      <alignment horizontal="center" vertical="top"/>
    </xf>
    <xf numFmtId="0" fontId="13" fillId="11" borderId="9" xfId="22" applyFont="1" applyFill="1" applyBorder="1" applyAlignment="1">
      <alignment vertical="top" wrapText="1"/>
    </xf>
    <xf numFmtId="2" fontId="35" fillId="0" borderId="22" xfId="22" applyNumberFormat="1" applyFont="1" applyFill="1" applyBorder="1" applyAlignment="1">
      <alignment horizontal="center" vertical="top"/>
    </xf>
    <xf numFmtId="2" fontId="11" fillId="0" borderId="22" xfId="22" applyNumberFormat="1" applyFont="1" applyFill="1" applyBorder="1" applyAlignment="1">
      <alignment horizontal="center" vertical="top"/>
    </xf>
    <xf numFmtId="0" fontId="19" fillId="11" borderId="11" xfId="22" applyFont="1" applyFill="1" applyBorder="1"/>
    <xf numFmtId="0" fontId="13" fillId="11" borderId="1" xfId="22" applyFont="1" applyFill="1" applyBorder="1" applyAlignment="1">
      <alignment horizontal="left" vertical="top" wrapText="1"/>
    </xf>
    <xf numFmtId="0" fontId="19" fillId="11" borderId="78" xfId="22" applyFont="1" applyFill="1" applyBorder="1"/>
    <xf numFmtId="0" fontId="11" fillId="9" borderId="62" xfId="22" applyFont="1" applyFill="1" applyBorder="1" applyAlignment="1">
      <alignment horizontal="center" vertical="top"/>
    </xf>
    <xf numFmtId="2" fontId="11" fillId="0" borderId="51" xfId="22" applyNumberFormat="1" applyFont="1" applyFill="1" applyBorder="1" applyAlignment="1">
      <alignment horizontal="center" vertical="top"/>
    </xf>
    <xf numFmtId="0" fontId="11" fillId="9" borderId="0" xfId="22" applyFont="1" applyFill="1" applyBorder="1" applyAlignment="1">
      <alignment horizontal="center" vertical="top"/>
    </xf>
    <xf numFmtId="49" fontId="11" fillId="9" borderId="11" xfId="22" applyNumberFormat="1" applyFont="1" applyFill="1" applyBorder="1" applyAlignment="1">
      <alignment vertical="top"/>
    </xf>
    <xf numFmtId="2" fontId="11" fillId="10" borderId="68" xfId="22" applyNumberFormat="1" applyFont="1" applyFill="1" applyBorder="1" applyAlignment="1">
      <alignment horizontal="center" vertical="top"/>
    </xf>
    <xf numFmtId="0" fontId="11" fillId="10" borderId="79" xfId="22" applyFont="1" applyFill="1" applyBorder="1" applyAlignment="1">
      <alignment horizontal="center" vertical="top"/>
    </xf>
    <xf numFmtId="49" fontId="11" fillId="9" borderId="1" xfId="22" applyNumberFormat="1" applyFont="1" applyFill="1" applyBorder="1" applyAlignment="1">
      <alignment vertical="top"/>
    </xf>
    <xf numFmtId="0" fontId="11" fillId="10" borderId="61" xfId="22" applyFont="1" applyFill="1" applyBorder="1" applyAlignment="1">
      <alignment horizontal="center" vertical="top"/>
    </xf>
    <xf numFmtId="49" fontId="11" fillId="9" borderId="10" xfId="22" applyNumberFormat="1" applyFont="1" applyFill="1" applyBorder="1" applyAlignment="1">
      <alignment horizontal="center" vertical="top"/>
    </xf>
    <xf numFmtId="0" fontId="7" fillId="0" borderId="78" xfId="22" applyFont="1" applyFill="1" applyBorder="1" applyAlignment="1">
      <alignment horizontal="center" vertical="center"/>
    </xf>
    <xf numFmtId="0" fontId="7" fillId="0" borderId="31" xfId="22" applyFont="1" applyFill="1" applyBorder="1" applyAlignment="1">
      <alignment horizontal="center" vertical="center"/>
    </xf>
    <xf numFmtId="0" fontId="7" fillId="0" borderId="21" xfId="22" applyFont="1" applyFill="1" applyBorder="1" applyAlignment="1">
      <alignment horizontal="center" vertical="center"/>
    </xf>
    <xf numFmtId="0" fontId="7" fillId="0" borderId="21" xfId="22" applyFont="1" applyBorder="1" applyAlignment="1">
      <alignment horizontal="center" vertical="center"/>
    </xf>
    <xf numFmtId="0" fontId="7" fillId="0" borderId="20" xfId="22" applyFont="1" applyBorder="1" applyAlignment="1">
      <alignment horizontal="center" vertical="center" wrapText="1"/>
    </xf>
    <xf numFmtId="0" fontId="7" fillId="0" borderId="86" xfId="22" applyFont="1" applyBorder="1" applyAlignment="1">
      <alignment vertical="center" wrapText="1"/>
    </xf>
    <xf numFmtId="49" fontId="6" fillId="13" borderId="13" xfId="22" applyNumberFormat="1" applyFont="1" applyFill="1" applyBorder="1" applyAlignment="1">
      <alignment horizontal="center" vertical="top"/>
    </xf>
    <xf numFmtId="49" fontId="4" fillId="3" borderId="28" xfId="22" applyNumberFormat="1" applyFont="1" applyFill="1" applyBorder="1" applyAlignment="1">
      <alignment horizontal="center" vertical="top"/>
    </xf>
    <xf numFmtId="0" fontId="38" fillId="13" borderId="73" xfId="22" applyFont="1" applyFill="1" applyBorder="1" applyAlignment="1">
      <alignment vertical="top"/>
    </xf>
    <xf numFmtId="49" fontId="6" fillId="13" borderId="55" xfId="22" applyNumberFormat="1" applyFont="1" applyFill="1" applyBorder="1" applyAlignment="1">
      <alignment horizontal="center" vertical="top"/>
    </xf>
    <xf numFmtId="49" fontId="4" fillId="3" borderId="55" xfId="22" applyNumberFormat="1" applyFont="1" applyFill="1" applyBorder="1" applyAlignment="1">
      <alignment horizontal="center" vertical="top"/>
    </xf>
    <xf numFmtId="0" fontId="7" fillId="0" borderId="60" xfId="22" applyFont="1" applyFill="1" applyBorder="1" applyAlignment="1">
      <alignment horizontal="center" vertical="center"/>
    </xf>
    <xf numFmtId="0" fontId="7" fillId="0" borderId="30" xfId="22" applyFont="1" applyFill="1" applyBorder="1" applyAlignment="1">
      <alignment horizontal="center" vertical="center"/>
    </xf>
    <xf numFmtId="0" fontId="7" fillId="0" borderId="36" xfId="22" applyFont="1" applyBorder="1" applyAlignment="1">
      <alignment horizontal="center" vertical="center"/>
    </xf>
    <xf numFmtId="0" fontId="7" fillId="0" borderId="91" xfId="22" applyFont="1" applyBorder="1" applyAlignment="1">
      <alignment horizontal="center" vertical="center" wrapText="1"/>
    </xf>
    <xf numFmtId="0" fontId="7" fillId="0" borderId="13" xfId="22" applyFont="1" applyBorder="1" applyAlignment="1">
      <alignment vertical="center" wrapText="1"/>
    </xf>
    <xf numFmtId="0" fontId="6" fillId="0" borderId="72" xfId="22" applyFont="1" applyBorder="1" applyAlignment="1">
      <alignment vertical="top"/>
    </xf>
    <xf numFmtId="0" fontId="6" fillId="0" borderId="55" xfId="22" applyFont="1" applyBorder="1" applyAlignment="1">
      <alignment vertical="top"/>
    </xf>
    <xf numFmtId="49" fontId="6" fillId="15" borderId="55" xfId="22" applyNumberFormat="1" applyFont="1" applyFill="1" applyBorder="1" applyAlignment="1">
      <alignment horizontal="center" vertical="top" wrapText="1"/>
    </xf>
    <xf numFmtId="0" fontId="36" fillId="0" borderId="65" xfId="22" applyFont="1" applyFill="1" applyBorder="1" applyAlignment="1">
      <alignment vertical="top"/>
    </xf>
    <xf numFmtId="0" fontId="36" fillId="0" borderId="28" xfId="22" applyFont="1" applyFill="1" applyBorder="1" applyAlignment="1">
      <alignment vertical="top"/>
    </xf>
    <xf numFmtId="0" fontId="36" fillId="15" borderId="73" xfId="22" applyFont="1" applyFill="1" applyBorder="1" applyAlignment="1">
      <alignment vertical="top"/>
    </xf>
    <xf numFmtId="0" fontId="36" fillId="15" borderId="72" xfId="22" applyFont="1" applyFill="1" applyBorder="1" applyAlignment="1">
      <alignment vertical="top"/>
    </xf>
    <xf numFmtId="0" fontId="36" fillId="15" borderId="55" xfId="22" applyFont="1" applyFill="1" applyBorder="1" applyAlignment="1">
      <alignment vertical="top"/>
    </xf>
    <xf numFmtId="49" fontId="6" fillId="15" borderId="13" xfId="22" applyNumberFormat="1" applyFont="1" applyFill="1" applyBorder="1" applyAlignment="1">
      <alignment horizontal="center" vertical="top" wrapText="1"/>
    </xf>
    <xf numFmtId="0" fontId="26" fillId="0" borderId="0" xfId="22" applyFont="1" applyAlignment="1">
      <alignment horizontal="center" vertical="center"/>
    </xf>
    <xf numFmtId="0" fontId="26" fillId="0" borderId="9" xfId="22" applyFont="1" applyBorder="1" applyAlignment="1">
      <alignment horizontal="center" vertical="center"/>
    </xf>
    <xf numFmtId="0" fontId="13" fillId="0" borderId="0" xfId="23" applyFont="1" applyFill="1" applyAlignment="1">
      <alignment vertical="center" wrapText="1"/>
    </xf>
    <xf numFmtId="0" fontId="23" fillId="0" borderId="0" xfId="22" applyFont="1" applyAlignment="1">
      <alignment vertical="top" wrapText="1"/>
    </xf>
    <xf numFmtId="0" fontId="15" fillId="0" borderId="0" xfId="24"/>
    <xf numFmtId="0" fontId="15" fillId="0" borderId="0" xfId="24" applyFont="1" applyAlignment="1">
      <alignment horizontal="center" vertical="center"/>
    </xf>
    <xf numFmtId="0" fontId="15" fillId="0" borderId="0" xfId="24" applyFont="1"/>
    <xf numFmtId="0" fontId="15" fillId="0" borderId="0" xfId="24" applyAlignment="1">
      <alignment textRotation="90"/>
    </xf>
    <xf numFmtId="0" fontId="11" fillId="0" borderId="0" xfId="24" applyFont="1" applyAlignment="1">
      <alignment horizontal="center" vertical="center"/>
    </xf>
    <xf numFmtId="0" fontId="11" fillId="0" borderId="0" xfId="24" applyFont="1"/>
    <xf numFmtId="2" fontId="38" fillId="12" borderId="13" xfId="24" applyNumberFormat="1" applyFont="1" applyFill="1" applyBorder="1" applyAlignment="1">
      <alignment horizontal="center" vertical="top" wrapText="1"/>
    </xf>
    <xf numFmtId="0" fontId="31" fillId="12" borderId="73" xfId="24" applyFont="1" applyFill="1" applyBorder="1" applyAlignment="1">
      <alignment vertical="top" wrapText="1"/>
    </xf>
    <xf numFmtId="0" fontId="31" fillId="12" borderId="72" xfId="24" applyFont="1" applyFill="1" applyBorder="1" applyAlignment="1">
      <alignment vertical="top" wrapText="1"/>
    </xf>
    <xf numFmtId="0" fontId="31" fillId="12" borderId="55" xfId="24" applyFont="1" applyFill="1" applyBorder="1" applyAlignment="1">
      <alignment vertical="top" wrapText="1"/>
    </xf>
    <xf numFmtId="0" fontId="31" fillId="0" borderId="0" xfId="24" applyFont="1"/>
    <xf numFmtId="2" fontId="31" fillId="0" borderId="1" xfId="24" applyNumberFormat="1" applyFont="1" applyBorder="1" applyAlignment="1">
      <alignment horizontal="center" vertical="top" wrapText="1"/>
    </xf>
    <xf numFmtId="2" fontId="31" fillId="0" borderId="0" xfId="24" applyNumberFormat="1" applyFont="1" applyAlignment="1">
      <alignment horizontal="center" vertical="top" wrapText="1"/>
    </xf>
    <xf numFmtId="2" fontId="31" fillId="0" borderId="67" xfId="24" applyNumberFormat="1" applyFont="1" applyBorder="1" applyAlignment="1">
      <alignment horizontal="center" vertical="top" wrapText="1"/>
    </xf>
    <xf numFmtId="0" fontId="31" fillId="0" borderId="82" xfId="24" applyFont="1" applyBorder="1" applyAlignment="1">
      <alignment vertical="top" wrapText="1"/>
    </xf>
    <xf numFmtId="0" fontId="31" fillId="0" borderId="51" xfId="24" applyFont="1" applyBorder="1" applyAlignment="1">
      <alignment vertical="top" wrapText="1"/>
    </xf>
    <xf numFmtId="0" fontId="31" fillId="0" borderId="37" xfId="24" applyFont="1" applyBorder="1" applyAlignment="1">
      <alignment vertical="top" wrapText="1"/>
    </xf>
    <xf numFmtId="0" fontId="11" fillId="0" borderId="0" xfId="24" applyFont="1" applyAlignment="1">
      <alignment vertical="top"/>
    </xf>
    <xf numFmtId="2" fontId="38" fillId="6" borderId="13" xfId="24" applyNumberFormat="1" applyFont="1" applyFill="1" applyBorder="1" applyAlignment="1">
      <alignment horizontal="center" vertical="top" wrapText="1"/>
    </xf>
    <xf numFmtId="0" fontId="31" fillId="6" borderId="72" xfId="24" applyFont="1" applyFill="1" applyBorder="1" applyAlignment="1">
      <alignment vertical="top" wrapText="1"/>
    </xf>
    <xf numFmtId="0" fontId="31" fillId="6" borderId="55" xfId="24" applyFont="1" applyFill="1" applyBorder="1" applyAlignment="1">
      <alignment vertical="top" wrapText="1"/>
    </xf>
    <xf numFmtId="2" fontId="31" fillId="0" borderId="26" xfId="24" applyNumberFormat="1" applyFont="1" applyBorder="1" applyAlignment="1">
      <alignment vertical="top" wrapText="1"/>
    </xf>
    <xf numFmtId="0" fontId="31" fillId="0" borderId="90" xfId="24" applyFont="1" applyBorder="1" applyAlignment="1">
      <alignment vertical="top" wrapText="1"/>
    </xf>
    <xf numFmtId="0" fontId="31" fillId="0" borderId="52" xfId="24" applyFont="1" applyBorder="1" applyAlignment="1">
      <alignment vertical="top" wrapText="1"/>
    </xf>
    <xf numFmtId="0" fontId="31" fillId="0" borderId="69" xfId="24" applyFont="1" applyBorder="1" applyAlignment="1">
      <alignment vertical="top" wrapText="1"/>
    </xf>
    <xf numFmtId="0" fontId="47" fillId="0" borderId="0" xfId="24" applyFont="1" applyAlignment="1">
      <alignment horizontal="center" vertical="center"/>
    </xf>
    <xf numFmtId="2" fontId="31" fillId="0" borderId="68" xfId="24" applyNumberFormat="1" applyFont="1" applyBorder="1" applyAlignment="1">
      <alignment vertical="top" wrapText="1"/>
    </xf>
    <xf numFmtId="0" fontId="31" fillId="0" borderId="71" xfId="24" applyFont="1" applyBorder="1" applyAlignment="1">
      <alignment vertical="top" wrapText="1"/>
    </xf>
    <xf numFmtId="0" fontId="31" fillId="0" borderId="64" xfId="24" applyFont="1" applyBorder="1" applyAlignment="1">
      <alignment vertical="top" wrapText="1"/>
    </xf>
    <xf numFmtId="0" fontId="31" fillId="0" borderId="62" xfId="24" applyFont="1" applyBorder="1" applyAlignment="1">
      <alignment vertical="top" wrapText="1"/>
    </xf>
    <xf numFmtId="0" fontId="52" fillId="0" borderId="0" xfId="24" applyFont="1" applyAlignment="1">
      <alignment vertical="top"/>
    </xf>
    <xf numFmtId="0" fontId="31" fillId="0" borderId="0" xfId="24" applyFont="1" applyAlignment="1">
      <alignment vertical="top"/>
    </xf>
    <xf numFmtId="0" fontId="13" fillId="0" borderId="0" xfId="24" applyFont="1" applyAlignment="1">
      <alignment horizontal="center" vertical="center" wrapText="1"/>
    </xf>
    <xf numFmtId="2" fontId="31" fillId="0" borderId="66" xfId="24" applyNumberFormat="1" applyFont="1" applyBorder="1" applyAlignment="1">
      <alignment vertical="top" wrapText="1"/>
    </xf>
    <xf numFmtId="0" fontId="31" fillId="0" borderId="60" xfId="24" applyFont="1" applyBorder="1"/>
    <xf numFmtId="0" fontId="31" fillId="0" borderId="0" xfId="24" applyFont="1" applyAlignment="1">
      <alignment textRotation="90"/>
    </xf>
    <xf numFmtId="0" fontId="31" fillId="0" borderId="30" xfId="24" applyFont="1" applyBorder="1"/>
    <xf numFmtId="0" fontId="52" fillId="0" borderId="66" xfId="8" applyFont="1" applyBorder="1" applyAlignment="1">
      <alignment vertical="top" wrapText="1"/>
    </xf>
    <xf numFmtId="2" fontId="31" fillId="0" borderId="66" xfId="24" applyNumberFormat="1" applyFont="1" applyBorder="1" applyAlignment="1">
      <alignment horizontal="center" vertical="top" wrapText="1"/>
    </xf>
    <xf numFmtId="164" fontId="11" fillId="0" borderId="0" xfId="24" applyNumberFormat="1" applyFont="1" applyAlignment="1">
      <alignment vertical="top"/>
    </xf>
    <xf numFmtId="0" fontId="38" fillId="6" borderId="82" xfId="24" applyFont="1" applyFill="1" applyBorder="1" applyAlignment="1">
      <alignment vertical="top" wrapText="1"/>
    </xf>
    <xf numFmtId="0" fontId="38" fillId="6" borderId="51" xfId="24" applyFont="1" applyFill="1" applyBorder="1" applyAlignment="1">
      <alignment vertical="top" wrapText="1"/>
    </xf>
    <xf numFmtId="0" fontId="38" fillId="6" borderId="37" xfId="24" applyFont="1" applyFill="1" applyBorder="1" applyAlignment="1">
      <alignment vertical="top" wrapText="1"/>
    </xf>
    <xf numFmtId="165" fontId="13" fillId="0" borderId="0" xfId="1" applyNumberFormat="1" applyFont="1" applyAlignment="1">
      <alignment vertical="center" wrapText="1"/>
    </xf>
    <xf numFmtId="165" fontId="13" fillId="0" borderId="13" xfId="1" applyNumberFormat="1" applyFont="1" applyBorder="1" applyAlignment="1">
      <alignment vertical="center" wrapText="1"/>
    </xf>
    <xf numFmtId="165" fontId="13" fillId="0" borderId="55" xfId="1" applyNumberFormat="1" applyFont="1" applyBorder="1" applyAlignment="1">
      <alignment horizontal="center" vertical="center" wrapText="1"/>
    </xf>
    <xf numFmtId="0" fontId="13" fillId="0" borderId="55" xfId="1" applyFont="1" applyBorder="1" applyAlignment="1">
      <alignment vertical="center" wrapText="1"/>
    </xf>
    <xf numFmtId="0" fontId="31" fillId="0" borderId="72" xfId="24" applyFont="1" applyBorder="1"/>
    <xf numFmtId="0" fontId="38" fillId="0" borderId="72" xfId="24" applyFont="1" applyBorder="1" applyAlignment="1">
      <alignment vertical="center" wrapText="1"/>
    </xf>
    <xf numFmtId="0" fontId="38" fillId="0" borderId="72" xfId="24" applyFont="1" applyBorder="1" applyAlignment="1">
      <alignment vertical="center" textRotation="90" wrapText="1"/>
    </xf>
    <xf numFmtId="0" fontId="38" fillId="0" borderId="55" xfId="24" applyFont="1" applyBorder="1" applyAlignment="1">
      <alignment vertical="center" wrapText="1"/>
    </xf>
    <xf numFmtId="49" fontId="13" fillId="0" borderId="0" xfId="24" applyNumberFormat="1" applyFont="1" applyAlignment="1">
      <alignment vertical="top" wrapText="1"/>
    </xf>
    <xf numFmtId="49" fontId="38" fillId="0" borderId="0" xfId="24" applyNumberFormat="1" applyFont="1" applyAlignment="1">
      <alignment horizontal="center" vertical="top" wrapText="1"/>
    </xf>
    <xf numFmtId="49" fontId="11" fillId="0" borderId="0" xfId="24" applyNumberFormat="1" applyFont="1" applyAlignment="1">
      <alignment vertical="top"/>
    </xf>
    <xf numFmtId="49" fontId="31" fillId="0" borderId="0" xfId="24" applyNumberFormat="1" applyFont="1" applyAlignment="1">
      <alignment vertical="top"/>
    </xf>
    <xf numFmtId="49" fontId="31" fillId="0" borderId="0" xfId="24" applyNumberFormat="1" applyFont="1" applyAlignment="1">
      <alignment vertical="top" textRotation="90"/>
    </xf>
    <xf numFmtId="49" fontId="11" fillId="0" borderId="8" xfId="24" applyNumberFormat="1" applyFont="1" applyBorder="1" applyAlignment="1">
      <alignment vertical="top"/>
    </xf>
    <xf numFmtId="49" fontId="31" fillId="0" borderId="8" xfId="24" applyNumberFormat="1" applyFont="1" applyBorder="1" applyAlignment="1">
      <alignment vertical="top"/>
    </xf>
    <xf numFmtId="49" fontId="31" fillId="0" borderId="8" xfId="24" applyNumberFormat="1" applyFont="1" applyBorder="1" applyAlignment="1">
      <alignment vertical="top" textRotation="90"/>
    </xf>
    <xf numFmtId="2" fontId="38" fillId="8" borderId="13" xfId="24" applyNumberFormat="1" applyFont="1" applyFill="1" applyBorder="1" applyAlignment="1">
      <alignment horizontal="center" vertical="top"/>
    </xf>
    <xf numFmtId="164" fontId="38" fillId="15" borderId="11" xfId="24" applyNumberFormat="1" applyFont="1" applyFill="1" applyBorder="1" applyAlignment="1">
      <alignment horizontal="center" vertical="top"/>
    </xf>
    <xf numFmtId="0" fontId="38" fillId="15" borderId="11" xfId="24" applyFont="1" applyFill="1" applyBorder="1" applyAlignment="1">
      <alignment horizontal="center" vertical="top"/>
    </xf>
    <xf numFmtId="49" fontId="38" fillId="15" borderId="11" xfId="24" applyNumberFormat="1" applyFont="1" applyFill="1" applyBorder="1" applyAlignment="1">
      <alignment horizontal="center" vertical="top"/>
    </xf>
    <xf numFmtId="49" fontId="38" fillId="3" borderId="11" xfId="24" applyNumberFormat="1" applyFont="1" applyFill="1" applyBorder="1" applyAlignment="1">
      <alignment horizontal="center" vertical="top"/>
    </xf>
    <xf numFmtId="164" fontId="38" fillId="13" borderId="11" xfId="24" applyNumberFormat="1" applyFont="1" applyFill="1" applyBorder="1" applyAlignment="1">
      <alignment horizontal="center" vertical="top" wrapText="1"/>
    </xf>
    <xf numFmtId="0" fontId="38" fillId="13" borderId="11" xfId="24" applyFont="1" applyFill="1" applyBorder="1" applyAlignment="1">
      <alignment horizontal="center" vertical="top"/>
    </xf>
    <xf numFmtId="49" fontId="38" fillId="13" borderId="11" xfId="24" applyNumberFormat="1" applyFont="1" applyFill="1" applyBorder="1" applyAlignment="1">
      <alignment horizontal="center" vertical="top"/>
    </xf>
    <xf numFmtId="0" fontId="11" fillId="0" borderId="9" xfId="24" applyFont="1" applyBorder="1" applyAlignment="1">
      <alignment horizontal="center" vertical="center"/>
    </xf>
    <xf numFmtId="0" fontId="11" fillId="0" borderId="86" xfId="24" applyFont="1" applyBorder="1" applyAlignment="1">
      <alignment horizontal="center" vertical="center"/>
    </xf>
    <xf numFmtId="0" fontId="11" fillId="9" borderId="20" xfId="24" applyFont="1" applyFill="1" applyBorder="1" applyAlignment="1">
      <alignment horizontal="center" vertical="center"/>
    </xf>
    <xf numFmtId="0" fontId="11" fillId="0" borderId="9" xfId="24" applyFont="1" applyBorder="1" applyAlignment="1">
      <alignment wrapText="1"/>
    </xf>
    <xf numFmtId="164" fontId="38" fillId="7" borderId="13" xfId="24" applyNumberFormat="1" applyFont="1" applyFill="1" applyBorder="1" applyAlignment="1">
      <alignment horizontal="center" vertical="top"/>
    </xf>
    <xf numFmtId="0" fontId="38" fillId="7" borderId="13" xfId="24" applyFont="1" applyFill="1" applyBorder="1" applyAlignment="1">
      <alignment horizontal="center" vertical="top"/>
    </xf>
    <xf numFmtId="0" fontId="11" fillId="0" borderId="64" xfId="24" applyFont="1" applyBorder="1" applyAlignment="1">
      <alignment horizontal="center" vertical="center"/>
    </xf>
    <xf numFmtId="0" fontId="11" fillId="0" borderId="80" xfId="24" applyFont="1" applyBorder="1" applyAlignment="1">
      <alignment horizontal="center" vertical="center"/>
    </xf>
    <xf numFmtId="0" fontId="11" fillId="9" borderId="29" xfId="24" applyFont="1" applyFill="1" applyBorder="1" applyAlignment="1">
      <alignment horizontal="center" vertical="center"/>
    </xf>
    <xf numFmtId="0" fontId="11" fillId="0" borderId="64" xfId="24" applyFont="1" applyBorder="1" applyAlignment="1">
      <alignment wrapText="1"/>
    </xf>
    <xf numFmtId="164" fontId="38" fillId="9" borderId="68" xfId="24" applyNumberFormat="1" applyFont="1" applyFill="1" applyBorder="1" applyAlignment="1">
      <alignment horizontal="center" vertical="top"/>
    </xf>
    <xf numFmtId="0" fontId="31" fillId="9" borderId="10" xfId="24" applyFont="1" applyFill="1" applyBorder="1" applyAlignment="1">
      <alignment horizontal="center" vertical="top"/>
    </xf>
    <xf numFmtId="0" fontId="11" fillId="0" borderId="29" xfId="24" applyFont="1" applyBorder="1" applyAlignment="1">
      <alignment horizontal="center" vertical="center"/>
    </xf>
    <xf numFmtId="164" fontId="38" fillId="7" borderId="66" xfId="24" applyNumberFormat="1" applyFont="1" applyFill="1" applyBorder="1" applyAlignment="1">
      <alignment horizontal="center" vertical="top"/>
    </xf>
    <xf numFmtId="0" fontId="38" fillId="7" borderId="26" xfId="24" applyFont="1" applyFill="1" applyBorder="1" applyAlignment="1">
      <alignment horizontal="center" vertical="top"/>
    </xf>
    <xf numFmtId="0" fontId="11" fillId="9" borderId="74" xfId="24" applyFont="1" applyFill="1" applyBorder="1" applyAlignment="1">
      <alignment horizontal="center" vertical="center"/>
    </xf>
    <xf numFmtId="0" fontId="11" fillId="9" borderId="24" xfId="24" applyFont="1" applyFill="1" applyBorder="1" applyAlignment="1">
      <alignment horizontal="center" vertical="center"/>
    </xf>
    <xf numFmtId="0" fontId="11" fillId="9" borderId="24" xfId="24" applyFont="1" applyFill="1" applyBorder="1" applyAlignment="1">
      <alignment horizontal="center" vertical="center" wrapText="1"/>
    </xf>
    <xf numFmtId="0" fontId="11" fillId="0" borderId="74" xfId="24" applyFont="1" applyBorder="1" applyAlignment="1">
      <alignment vertical="center" wrapText="1"/>
    </xf>
    <xf numFmtId="164" fontId="31" fillId="9" borderId="1" xfId="24" applyNumberFormat="1" applyFont="1" applyFill="1" applyBorder="1" applyAlignment="1">
      <alignment horizontal="center" vertical="top"/>
    </xf>
    <xf numFmtId="164" fontId="31" fillId="9" borderId="30" xfId="24" applyNumberFormat="1" applyFont="1" applyFill="1" applyBorder="1" applyAlignment="1">
      <alignment horizontal="center" vertical="top"/>
    </xf>
    <xf numFmtId="0" fontId="31" fillId="9" borderId="1" xfId="24" applyFont="1" applyFill="1" applyBorder="1" applyAlignment="1">
      <alignment horizontal="center" vertical="top"/>
    </xf>
    <xf numFmtId="0" fontId="11" fillId="0" borderId="49" xfId="24" applyFont="1" applyBorder="1" applyAlignment="1">
      <alignment vertical="center" wrapText="1"/>
    </xf>
    <xf numFmtId="164" fontId="31" fillId="9" borderId="67" xfId="24" applyNumberFormat="1" applyFont="1" applyFill="1" applyBorder="1" applyAlignment="1">
      <alignment horizontal="center" vertical="top"/>
    </xf>
    <xf numFmtId="0" fontId="31" fillId="9" borderId="67" xfId="24" applyFont="1" applyFill="1" applyBorder="1" applyAlignment="1">
      <alignment horizontal="center" vertical="top"/>
    </xf>
    <xf numFmtId="1" fontId="11" fillId="0" borderId="82" xfId="24" applyNumberFormat="1" applyFont="1" applyBorder="1" applyAlignment="1">
      <alignment horizontal="center" vertical="center"/>
    </xf>
    <xf numFmtId="1" fontId="11" fillId="0" borderId="15" xfId="24" applyNumberFormat="1" applyFont="1" applyBorder="1" applyAlignment="1">
      <alignment horizontal="center" vertical="center"/>
    </xf>
    <xf numFmtId="0" fontId="11" fillId="0" borderId="15" xfId="24" applyFont="1" applyBorder="1" applyAlignment="1">
      <alignment horizontal="center" vertical="center" wrapText="1"/>
    </xf>
    <xf numFmtId="0" fontId="11" fillId="0" borderId="14" xfId="24" applyFont="1" applyBorder="1" applyAlignment="1">
      <alignment vertical="center" wrapText="1"/>
    </xf>
    <xf numFmtId="0" fontId="38" fillId="9" borderId="9" xfId="24" applyFont="1" applyFill="1" applyBorder="1" applyAlignment="1">
      <alignment horizontal="left" vertical="top"/>
    </xf>
    <xf numFmtId="0" fontId="38" fillId="9" borderId="9" xfId="24" applyFont="1" applyFill="1" applyBorder="1" applyAlignment="1">
      <alignment horizontal="left" vertical="top" textRotation="90"/>
    </xf>
    <xf numFmtId="49" fontId="38" fillId="13" borderId="13" xfId="24" applyNumberFormat="1" applyFont="1" applyFill="1" applyBorder="1" applyAlignment="1">
      <alignment horizontal="center" vertical="top"/>
    </xf>
    <xf numFmtId="49" fontId="38" fillId="3" borderId="10" xfId="24" applyNumberFormat="1" applyFont="1" applyFill="1" applyBorder="1" applyAlignment="1">
      <alignment horizontal="center" vertical="top"/>
    </xf>
    <xf numFmtId="49" fontId="38" fillId="13" borderId="55" xfId="24" applyNumberFormat="1" applyFont="1" applyFill="1" applyBorder="1" applyAlignment="1">
      <alignment horizontal="center" vertical="top"/>
    </xf>
    <xf numFmtId="49" fontId="38" fillId="3" borderId="13" xfId="24" applyNumberFormat="1" applyFont="1" applyFill="1" applyBorder="1" applyAlignment="1">
      <alignment horizontal="center" vertical="top"/>
    </xf>
    <xf numFmtId="0" fontId="11" fillId="0" borderId="0" xfId="24" applyFont="1" applyBorder="1" applyAlignment="1">
      <alignment horizontal="center" vertical="center"/>
    </xf>
    <xf numFmtId="0" fontId="11" fillId="0" borderId="87" xfId="24" applyFont="1" applyBorder="1" applyAlignment="1">
      <alignment horizontal="center" vertical="center"/>
    </xf>
    <xf numFmtId="0" fontId="11" fillId="9" borderId="46" xfId="24" applyFont="1" applyFill="1" applyBorder="1" applyAlignment="1">
      <alignment horizontal="center" vertical="center"/>
    </xf>
    <xf numFmtId="0" fontId="11" fillId="9" borderId="0" xfId="24" applyFont="1" applyFill="1" applyBorder="1" applyAlignment="1">
      <alignment horizontal="left" vertical="top" wrapText="1"/>
    </xf>
    <xf numFmtId="164" fontId="38" fillId="7" borderId="11" xfId="24" applyNumberFormat="1" applyFont="1" applyFill="1" applyBorder="1" applyAlignment="1">
      <alignment horizontal="center" vertical="top"/>
    </xf>
    <xf numFmtId="0" fontId="11" fillId="9" borderId="9" xfId="24" applyFont="1" applyFill="1" applyBorder="1" applyAlignment="1">
      <alignment horizontal="left" vertical="top" wrapText="1"/>
    </xf>
    <xf numFmtId="164" fontId="31" fillId="0" borderId="11" xfId="24" applyNumberFormat="1" applyFont="1" applyBorder="1" applyAlignment="1">
      <alignment horizontal="center" vertical="top"/>
    </xf>
    <xf numFmtId="0" fontId="11" fillId="9" borderId="18" xfId="24" applyFont="1" applyFill="1" applyBorder="1" applyAlignment="1">
      <alignment horizontal="center" vertical="center"/>
    </xf>
    <xf numFmtId="164" fontId="38" fillId="7" borderId="26" xfId="24" applyNumberFormat="1" applyFont="1" applyFill="1" applyBorder="1" applyAlignment="1">
      <alignment horizontal="center" vertical="top"/>
    </xf>
    <xf numFmtId="0" fontId="11" fillId="9" borderId="64" xfId="24" applyFont="1" applyFill="1" applyBorder="1" applyAlignment="1">
      <alignment horizontal="center" vertical="center"/>
    </xf>
    <xf numFmtId="0" fontId="11" fillId="9" borderId="29" xfId="24" applyFont="1" applyFill="1" applyBorder="1" applyAlignment="1">
      <alignment horizontal="center" vertical="center" wrapText="1"/>
    </xf>
    <xf numFmtId="0" fontId="11" fillId="0" borderId="64" xfId="24" applyFont="1" applyBorder="1" applyAlignment="1">
      <alignment vertical="center" wrapText="1"/>
    </xf>
    <xf numFmtId="164" fontId="31" fillId="9" borderId="22" xfId="24" applyNumberFormat="1" applyFont="1" applyFill="1" applyBorder="1" applyAlignment="1">
      <alignment horizontal="center" vertical="top"/>
    </xf>
    <xf numFmtId="0" fontId="31" fillId="9" borderId="22" xfId="24" applyFont="1" applyFill="1" applyBorder="1" applyAlignment="1">
      <alignment horizontal="center" vertical="top"/>
    </xf>
    <xf numFmtId="0" fontId="11" fillId="0" borderId="20" xfId="24" applyFont="1" applyBorder="1" applyAlignment="1">
      <alignment horizontal="center" vertical="center"/>
    </xf>
    <xf numFmtId="0" fontId="31" fillId="9" borderId="9" xfId="24" applyFont="1" applyFill="1" applyBorder="1" applyAlignment="1">
      <alignment horizontal="center" vertical="top" wrapText="1"/>
    </xf>
    <xf numFmtId="49" fontId="38" fillId="11" borderId="11" xfId="24" applyNumberFormat="1" applyFont="1" applyFill="1" applyBorder="1" applyAlignment="1">
      <alignment horizontal="center" vertical="top" wrapText="1"/>
    </xf>
    <xf numFmtId="49" fontId="38" fillId="10" borderId="31" xfId="24" applyNumberFormat="1" applyFont="1" applyFill="1" applyBorder="1" applyAlignment="1">
      <alignment horizontal="center" vertical="top" wrapText="1"/>
    </xf>
    <xf numFmtId="49" fontId="38" fillId="2" borderId="11" xfId="24" applyNumberFormat="1" applyFont="1" applyFill="1" applyBorder="1" applyAlignment="1">
      <alignment horizontal="center" vertical="top"/>
    </xf>
    <xf numFmtId="0" fontId="11" fillId="9" borderId="80" xfId="24" applyFont="1" applyFill="1" applyBorder="1" applyAlignment="1">
      <alignment horizontal="left" vertical="top" wrapText="1"/>
    </xf>
    <xf numFmtId="164" fontId="31" fillId="0" borderId="1" xfId="24" applyNumberFormat="1" applyFont="1" applyBorder="1" applyAlignment="1">
      <alignment horizontal="center" vertical="top"/>
    </xf>
    <xf numFmtId="0" fontId="31" fillId="9" borderId="0" xfId="24" applyFont="1" applyFill="1" applyBorder="1" applyAlignment="1">
      <alignment horizontal="center" vertical="top" wrapText="1"/>
    </xf>
    <xf numFmtId="49" fontId="38" fillId="11" borderId="1" xfId="24" applyNumberFormat="1" applyFont="1" applyFill="1" applyBorder="1" applyAlignment="1">
      <alignment horizontal="center" vertical="top" wrapText="1"/>
    </xf>
    <xf numFmtId="49" fontId="38" fillId="10" borderId="30" xfId="24" applyNumberFormat="1" applyFont="1" applyFill="1" applyBorder="1" applyAlignment="1">
      <alignment horizontal="center" vertical="top" wrapText="1"/>
    </xf>
    <xf numFmtId="49" fontId="38" fillId="2" borderId="1" xfId="24" applyNumberFormat="1" applyFont="1" applyFill="1" applyBorder="1" applyAlignment="1">
      <alignment horizontal="center" vertical="top"/>
    </xf>
    <xf numFmtId="49" fontId="38" fillId="3" borderId="1" xfId="24" applyNumberFormat="1" applyFont="1" applyFill="1" applyBorder="1" applyAlignment="1">
      <alignment horizontal="center" vertical="top"/>
    </xf>
    <xf numFmtId="0" fontId="11" fillId="0" borderId="51" xfId="24" applyFont="1" applyBorder="1" applyAlignment="1">
      <alignment horizontal="center" vertical="center"/>
    </xf>
    <xf numFmtId="0" fontId="11" fillId="0" borderId="15" xfId="24" applyFont="1" applyBorder="1" applyAlignment="1">
      <alignment horizontal="center" vertical="center"/>
    </xf>
    <xf numFmtId="0" fontId="11" fillId="9" borderId="15" xfId="24" applyFont="1" applyFill="1" applyBorder="1" applyAlignment="1">
      <alignment horizontal="center" vertical="center"/>
    </xf>
    <xf numFmtId="0" fontId="11" fillId="9" borderId="84" xfId="24" applyFont="1" applyFill="1" applyBorder="1" applyAlignment="1">
      <alignment horizontal="left" vertical="top" wrapText="1"/>
    </xf>
    <xf numFmtId="164" fontId="31" fillId="0" borderId="67" xfId="24" applyNumberFormat="1" applyFont="1" applyBorder="1" applyAlignment="1">
      <alignment horizontal="center" vertical="top"/>
    </xf>
    <xf numFmtId="0" fontId="11" fillId="0" borderId="78" xfId="24" applyFont="1" applyBorder="1" applyAlignment="1">
      <alignment horizontal="center" vertical="center"/>
    </xf>
    <xf numFmtId="0" fontId="11" fillId="9" borderId="69" xfId="24" applyFont="1" applyFill="1" applyBorder="1" applyAlignment="1">
      <alignment horizontal="left" vertical="top" wrapText="1"/>
    </xf>
    <xf numFmtId="0" fontId="11" fillId="9" borderId="75" xfId="24" applyFont="1" applyFill="1" applyBorder="1" applyAlignment="1">
      <alignment horizontal="center" vertical="center"/>
    </xf>
    <xf numFmtId="0" fontId="11" fillId="0" borderId="61" xfId="24" applyFont="1" applyBorder="1" applyAlignment="1">
      <alignment vertical="center" wrapText="1"/>
    </xf>
    <xf numFmtId="0" fontId="11" fillId="0" borderId="71" xfId="24" applyFont="1" applyFill="1" applyBorder="1" applyAlignment="1">
      <alignment horizontal="center" vertical="top"/>
    </xf>
    <xf numFmtId="0" fontId="11" fillId="0" borderId="29" xfId="24" applyFont="1" applyBorder="1" applyAlignment="1">
      <alignment horizontal="center" vertical="top"/>
    </xf>
    <xf numFmtId="0" fontId="11" fillId="9" borderId="29" xfId="24" applyFont="1" applyFill="1" applyBorder="1" applyAlignment="1">
      <alignment horizontal="center" vertical="top"/>
    </xf>
    <xf numFmtId="0" fontId="11" fillId="9" borderId="62" xfId="24" applyFont="1" applyFill="1" applyBorder="1" applyAlignment="1">
      <alignment horizontal="left" vertical="top" wrapText="1"/>
    </xf>
    <xf numFmtId="164" fontId="31" fillId="9" borderId="66" xfId="24" applyNumberFormat="1" applyFont="1" applyFill="1" applyBorder="1" applyAlignment="1">
      <alignment horizontal="center" vertical="top"/>
    </xf>
    <xf numFmtId="0" fontId="31" fillId="9" borderId="66" xfId="24" applyFont="1" applyFill="1" applyBorder="1" applyAlignment="1">
      <alignment horizontal="center" vertical="top"/>
    </xf>
    <xf numFmtId="0" fontId="11" fillId="9" borderId="71" xfId="24" applyFont="1" applyFill="1" applyBorder="1" applyAlignment="1">
      <alignment horizontal="center" vertical="top"/>
    </xf>
    <xf numFmtId="0" fontId="11" fillId="9" borderId="29" xfId="24" applyFont="1" applyFill="1" applyBorder="1" applyAlignment="1">
      <alignment horizontal="center" vertical="top" wrapText="1"/>
    </xf>
    <xf numFmtId="0" fontId="11" fillId="0" borderId="62" xfId="24" applyFont="1" applyBorder="1" applyAlignment="1">
      <alignment vertical="center" wrapText="1"/>
    </xf>
    <xf numFmtId="0" fontId="11" fillId="9" borderId="82" xfId="24" applyFont="1" applyFill="1" applyBorder="1" applyAlignment="1">
      <alignment horizontal="center" vertical="top"/>
    </xf>
    <xf numFmtId="0" fontId="11" fillId="9" borderId="15" xfId="24" applyFont="1" applyFill="1" applyBorder="1" applyAlignment="1">
      <alignment horizontal="center" vertical="top"/>
    </xf>
    <xf numFmtId="0" fontId="11" fillId="9" borderId="15" xfId="24" applyFont="1" applyFill="1" applyBorder="1" applyAlignment="1">
      <alignment horizontal="center" vertical="top" wrapText="1"/>
    </xf>
    <xf numFmtId="0" fontId="11" fillId="0" borderId="37" xfId="24" applyFont="1" applyBorder="1" applyAlignment="1">
      <alignment vertical="center" wrapText="1"/>
    </xf>
    <xf numFmtId="1" fontId="11" fillId="0" borderId="73" xfId="24" applyNumberFormat="1" applyFont="1" applyBorder="1" applyAlignment="1">
      <alignment horizontal="center" vertical="top"/>
    </xf>
    <xf numFmtId="1" fontId="11" fillId="0" borderId="35" xfId="24" applyNumberFormat="1" applyFont="1" applyBorder="1" applyAlignment="1">
      <alignment horizontal="center" vertical="top"/>
    </xf>
    <xf numFmtId="0" fontId="11" fillId="0" borderId="35" xfId="24" applyFont="1" applyBorder="1" applyAlignment="1">
      <alignment horizontal="center" vertical="top" wrapText="1"/>
    </xf>
    <xf numFmtId="0" fontId="11" fillId="0" borderId="55" xfId="24" applyFont="1" applyBorder="1" applyAlignment="1">
      <alignment vertical="center" wrapText="1"/>
    </xf>
    <xf numFmtId="0" fontId="38" fillId="9" borderId="73" xfId="24" applyFont="1" applyFill="1" applyBorder="1" applyAlignment="1">
      <alignment horizontal="left" vertical="top"/>
    </xf>
    <xf numFmtId="0" fontId="38" fillId="9" borderId="72" xfId="24" applyFont="1" applyFill="1" applyBorder="1" applyAlignment="1">
      <alignment horizontal="left" vertical="top"/>
    </xf>
    <xf numFmtId="0" fontId="38" fillId="9" borderId="72" xfId="24" applyFont="1" applyFill="1" applyBorder="1" applyAlignment="1">
      <alignment horizontal="left" vertical="top" textRotation="90"/>
    </xf>
    <xf numFmtId="0" fontId="38" fillId="9" borderId="55" xfId="24" applyFont="1" applyFill="1" applyBorder="1" applyAlignment="1">
      <alignment horizontal="left" vertical="top"/>
    </xf>
    <xf numFmtId="164" fontId="38" fillId="13" borderId="13" xfId="24" applyNumberFormat="1" applyFont="1" applyFill="1" applyBorder="1" applyAlignment="1">
      <alignment horizontal="center" vertical="top" wrapText="1"/>
    </xf>
    <xf numFmtId="0" fontId="38" fillId="13" borderId="13" xfId="24" applyFont="1" applyFill="1" applyBorder="1" applyAlignment="1">
      <alignment horizontal="center" vertical="top"/>
    </xf>
    <xf numFmtId="0" fontId="11" fillId="9" borderId="31" xfId="24" applyFont="1" applyFill="1" applyBorder="1" applyAlignment="1">
      <alignment horizontal="left" vertical="top" wrapText="1"/>
    </xf>
    <xf numFmtId="0" fontId="11" fillId="0" borderId="71" xfId="24" applyFont="1" applyBorder="1" applyAlignment="1">
      <alignment horizontal="center" vertical="center"/>
    </xf>
    <xf numFmtId="164" fontId="38" fillId="0" borderId="13" xfId="24" applyNumberFormat="1" applyFont="1" applyBorder="1" applyAlignment="1">
      <alignment horizontal="center" vertical="top"/>
    </xf>
    <xf numFmtId="49" fontId="38" fillId="11" borderId="10" xfId="24" applyNumberFormat="1" applyFont="1" applyFill="1" applyBorder="1" applyAlignment="1">
      <alignment vertical="top"/>
    </xf>
    <xf numFmtId="0" fontId="11" fillId="0" borderId="75" xfId="24" applyFont="1" applyBorder="1" applyAlignment="1">
      <alignment horizontal="center" vertical="center"/>
    </xf>
    <xf numFmtId="0" fontId="11" fillId="0" borderId="24" xfId="24" applyFont="1" applyBorder="1" applyAlignment="1">
      <alignment horizontal="center" vertical="center"/>
    </xf>
    <xf numFmtId="0" fontId="11" fillId="9" borderId="61" xfId="24" applyFont="1" applyFill="1" applyBorder="1" applyAlignment="1">
      <alignment horizontal="left" vertical="top" wrapText="1"/>
    </xf>
    <xf numFmtId="0" fontId="11" fillId="9" borderId="60" xfId="24" applyFont="1" applyFill="1" applyBorder="1" applyAlignment="1">
      <alignment horizontal="center" vertical="center"/>
    </xf>
    <xf numFmtId="0" fontId="11" fillId="9" borderId="46" xfId="24" applyFont="1" applyFill="1" applyBorder="1" applyAlignment="1">
      <alignment horizontal="center" vertical="center" wrapText="1"/>
    </xf>
    <xf numFmtId="0" fontId="11" fillId="0" borderId="30" xfId="24" applyFont="1" applyBorder="1" applyAlignment="1">
      <alignment vertical="center" wrapText="1"/>
    </xf>
    <xf numFmtId="0" fontId="11" fillId="9" borderId="71" xfId="24" applyFont="1" applyFill="1" applyBorder="1" applyAlignment="1">
      <alignment horizontal="center" vertical="center"/>
    </xf>
    <xf numFmtId="0" fontId="31" fillId="9" borderId="83" xfId="21" applyFont="1" applyFill="1" applyBorder="1" applyAlignment="1">
      <alignment horizontal="center" vertical="top"/>
    </xf>
    <xf numFmtId="0" fontId="11" fillId="0" borderId="62" xfId="24" applyFont="1" applyBorder="1" applyAlignment="1">
      <alignment vertical="top" wrapText="1"/>
    </xf>
    <xf numFmtId="0" fontId="11" fillId="9" borderId="82" xfId="24" applyFont="1" applyFill="1" applyBorder="1" applyAlignment="1">
      <alignment horizontal="center" vertical="center"/>
    </xf>
    <xf numFmtId="0" fontId="11" fillId="9" borderId="15" xfId="24" applyFont="1" applyFill="1" applyBorder="1" applyAlignment="1">
      <alignment horizontal="center" vertical="center" wrapText="1"/>
    </xf>
    <xf numFmtId="164" fontId="31" fillId="9" borderId="37" xfId="24" applyNumberFormat="1" applyFont="1" applyFill="1" applyBorder="1" applyAlignment="1">
      <alignment horizontal="center" vertical="top"/>
    </xf>
    <xf numFmtId="0" fontId="11" fillId="0" borderId="46" xfId="24" applyFont="1" applyBorder="1" applyAlignment="1">
      <alignment horizontal="center" vertical="center"/>
    </xf>
    <xf numFmtId="0" fontId="11" fillId="9" borderId="30" xfId="24" applyFont="1" applyFill="1" applyBorder="1" applyAlignment="1">
      <alignment horizontal="left" vertical="top" wrapText="1"/>
    </xf>
    <xf numFmtId="164" fontId="38" fillId="7" borderId="1" xfId="24" applyNumberFormat="1" applyFont="1" applyFill="1" applyBorder="1" applyAlignment="1">
      <alignment horizontal="center" vertical="top"/>
    </xf>
    <xf numFmtId="0" fontId="31" fillId="9" borderId="0" xfId="24" applyFont="1" applyFill="1" applyAlignment="1">
      <alignment horizontal="center" vertical="top" wrapText="1"/>
    </xf>
    <xf numFmtId="164" fontId="31" fillId="9" borderId="61" xfId="24" applyNumberFormat="1" applyFont="1" applyFill="1" applyBorder="1" applyAlignment="1">
      <alignment horizontal="center" vertical="top"/>
    </xf>
    <xf numFmtId="164" fontId="31" fillId="9" borderId="62" xfId="24" applyNumberFormat="1" applyFont="1" applyFill="1" applyBorder="1" applyAlignment="1">
      <alignment horizontal="center" vertical="top"/>
    </xf>
    <xf numFmtId="0" fontId="11" fillId="9" borderId="51" xfId="24" applyFont="1" applyFill="1" applyBorder="1" applyAlignment="1">
      <alignment horizontal="center" vertical="center"/>
    </xf>
    <xf numFmtId="0" fontId="11" fillId="0" borderId="13" xfId="24" applyFont="1" applyFill="1" applyBorder="1" applyAlignment="1">
      <alignment horizontal="center" vertical="center"/>
    </xf>
    <xf numFmtId="0" fontId="11" fillId="0" borderId="4" xfId="24" applyFont="1" applyBorder="1" applyAlignment="1">
      <alignment horizontal="center" vertical="center"/>
    </xf>
    <xf numFmtId="0" fontId="11" fillId="0" borderId="86" xfId="24" applyFont="1" applyBorder="1" applyAlignment="1">
      <alignment horizontal="center" vertical="center" wrapText="1"/>
    </xf>
    <xf numFmtId="0" fontId="11" fillId="0" borderId="11" xfId="24" applyFont="1" applyFill="1" applyBorder="1" applyAlignment="1">
      <alignment vertical="center" wrapText="1"/>
    </xf>
    <xf numFmtId="0" fontId="38" fillId="9" borderId="78" xfId="24" applyFont="1" applyFill="1" applyBorder="1" applyAlignment="1">
      <alignment vertical="top"/>
    </xf>
    <xf numFmtId="0" fontId="38" fillId="9" borderId="9" xfId="24" applyFont="1" applyFill="1" applyBorder="1" applyAlignment="1">
      <alignment vertical="top"/>
    </xf>
    <xf numFmtId="0" fontId="38" fillId="9" borderId="31" xfId="24" applyFont="1" applyFill="1" applyBorder="1" applyAlignment="1">
      <alignment vertical="top"/>
    </xf>
    <xf numFmtId="164" fontId="11" fillId="0" borderId="11" xfId="24" applyNumberFormat="1" applyFont="1" applyFill="1" applyBorder="1" applyAlignment="1">
      <alignment horizontal="center" vertical="center"/>
    </xf>
    <xf numFmtId="164" fontId="11" fillId="0" borderId="63" xfId="24" applyNumberFormat="1" applyFont="1" applyFill="1" applyBorder="1" applyAlignment="1">
      <alignment horizontal="center" vertical="center"/>
    </xf>
    <xf numFmtId="0" fontId="11" fillId="0" borderId="91" xfId="24" applyFont="1" applyFill="1" applyBorder="1" applyAlignment="1">
      <alignment horizontal="center" vertical="center" wrapText="1"/>
    </xf>
    <xf numFmtId="0" fontId="11" fillId="0" borderId="13" xfId="24" applyFont="1" applyFill="1" applyBorder="1" applyAlignment="1">
      <alignment vertical="center" wrapText="1"/>
    </xf>
    <xf numFmtId="0" fontId="38" fillId="9" borderId="65" xfId="24" applyFont="1" applyFill="1" applyBorder="1" applyAlignment="1">
      <alignment vertical="top"/>
    </xf>
    <xf numFmtId="0" fontId="38" fillId="9" borderId="8" xfId="24" applyFont="1" applyFill="1" applyBorder="1" applyAlignment="1">
      <alignment vertical="top"/>
    </xf>
    <xf numFmtId="0" fontId="38" fillId="9" borderId="28" xfId="24" applyFont="1" applyFill="1" applyBorder="1" applyAlignment="1">
      <alignment vertical="top"/>
    </xf>
    <xf numFmtId="0" fontId="13" fillId="13" borderId="78" xfId="24" applyFont="1" applyFill="1" applyBorder="1" applyAlignment="1">
      <alignment horizontal="center" vertical="center"/>
    </xf>
    <xf numFmtId="0" fontId="13" fillId="13" borderId="9" xfId="24" applyFont="1" applyFill="1" applyBorder="1" applyAlignment="1">
      <alignment vertical="top"/>
    </xf>
    <xf numFmtId="0" fontId="38" fillId="13" borderId="72" xfId="24" applyFont="1" applyFill="1" applyBorder="1" applyAlignment="1">
      <alignment vertical="top"/>
    </xf>
    <xf numFmtId="0" fontId="38" fillId="13" borderId="72" xfId="24" applyFont="1" applyFill="1" applyBorder="1" applyAlignment="1">
      <alignment vertical="top" textRotation="90"/>
    </xf>
    <xf numFmtId="0" fontId="38" fillId="13" borderId="55" xfId="24" applyFont="1" applyFill="1" applyBorder="1" applyAlignment="1">
      <alignment vertical="top"/>
    </xf>
    <xf numFmtId="0" fontId="11" fillId="0" borderId="60" xfId="24" applyFont="1" applyBorder="1" applyAlignment="1">
      <alignment horizontal="center" vertical="center"/>
    </xf>
    <xf numFmtId="0" fontId="11" fillId="0" borderId="46" xfId="24" applyFont="1" applyBorder="1"/>
    <xf numFmtId="0" fontId="11" fillId="0" borderId="0" xfId="24" applyFont="1" applyBorder="1"/>
    <xf numFmtId="49" fontId="38" fillId="10" borderId="9" xfId="24" applyNumberFormat="1" applyFont="1" applyFill="1" applyBorder="1" applyAlignment="1">
      <alignment horizontal="center" vertical="top" wrapText="1"/>
    </xf>
    <xf numFmtId="0" fontId="11" fillId="0" borderId="74" xfId="24" applyFont="1" applyBorder="1" applyAlignment="1">
      <alignment horizontal="center" vertical="center"/>
    </xf>
    <xf numFmtId="0" fontId="11" fillId="0" borderId="24" xfId="24" applyFont="1" applyBorder="1"/>
    <xf numFmtId="0" fontId="11" fillId="0" borderId="61" xfId="24" applyFont="1" applyBorder="1"/>
    <xf numFmtId="164" fontId="38" fillId="0" borderId="30" xfId="24" applyNumberFormat="1" applyFont="1" applyFill="1" applyBorder="1" applyAlignment="1">
      <alignment horizontal="center" vertical="top"/>
    </xf>
    <xf numFmtId="164" fontId="38" fillId="0" borderId="30" xfId="24" applyNumberFormat="1" applyFont="1" applyBorder="1" applyAlignment="1">
      <alignment horizontal="center" vertical="top"/>
    </xf>
    <xf numFmtId="164" fontId="38" fillId="0" borderId="11" xfId="24" applyNumberFormat="1" applyFont="1" applyBorder="1" applyAlignment="1">
      <alignment horizontal="center" vertical="top"/>
    </xf>
    <xf numFmtId="49" fontId="38" fillId="11" borderId="1" xfId="24" applyNumberFormat="1" applyFont="1" applyFill="1" applyBorder="1" applyAlignment="1">
      <alignment vertical="top"/>
    </xf>
    <xf numFmtId="49" fontId="38" fillId="10" borderId="0" xfId="24" applyNumberFormat="1" applyFont="1" applyFill="1" applyAlignment="1">
      <alignment vertical="top"/>
    </xf>
    <xf numFmtId="49" fontId="38" fillId="2" borderId="1" xfId="24" applyNumberFormat="1" applyFont="1" applyFill="1" applyBorder="1" applyAlignment="1">
      <alignment vertical="top"/>
    </xf>
    <xf numFmtId="49" fontId="38" fillId="3" borderId="1" xfId="24" applyNumberFormat="1" applyFont="1" applyFill="1" applyBorder="1" applyAlignment="1">
      <alignment vertical="top"/>
    </xf>
    <xf numFmtId="0" fontId="11" fillId="0" borderId="82" xfId="24" applyFont="1" applyBorder="1" applyAlignment="1">
      <alignment horizontal="center" vertical="center"/>
    </xf>
    <xf numFmtId="0" fontId="11" fillId="0" borderId="15" xfId="24" applyFont="1" applyBorder="1"/>
    <xf numFmtId="0" fontId="11" fillId="0" borderId="37" xfId="24" applyFont="1" applyBorder="1"/>
    <xf numFmtId="164" fontId="38" fillId="0" borderId="11" xfId="24" applyNumberFormat="1" applyFont="1" applyFill="1" applyBorder="1" applyAlignment="1">
      <alignment horizontal="center" vertical="top"/>
    </xf>
    <xf numFmtId="49" fontId="38" fillId="10" borderId="28" xfId="24" applyNumberFormat="1" applyFont="1" applyFill="1" applyBorder="1" applyAlignment="1">
      <alignment vertical="top"/>
    </xf>
    <xf numFmtId="49" fontId="38" fillId="2" borderId="10" xfId="24" applyNumberFormat="1" applyFont="1" applyFill="1" applyBorder="1" applyAlignment="1">
      <alignment vertical="top"/>
    </xf>
    <xf numFmtId="49" fontId="38" fillId="3" borderId="10" xfId="24" applyNumberFormat="1" applyFont="1" applyFill="1" applyBorder="1" applyAlignment="1">
      <alignment vertical="top"/>
    </xf>
    <xf numFmtId="0" fontId="11" fillId="0" borderId="20" xfId="24" applyFont="1" applyBorder="1"/>
    <xf numFmtId="0" fontId="11" fillId="0" borderId="31" xfId="24" applyFont="1" applyBorder="1"/>
    <xf numFmtId="0" fontId="38" fillId="7" borderId="11" xfId="24" applyFont="1" applyFill="1" applyBorder="1" applyAlignment="1">
      <alignment horizontal="center" vertical="top"/>
    </xf>
    <xf numFmtId="0" fontId="11" fillId="0" borderId="83" xfId="24" applyFont="1" applyBorder="1" applyAlignment="1">
      <alignment horizontal="left" vertical="top"/>
    </xf>
    <xf numFmtId="0" fontId="11" fillId="0" borderId="32" xfId="24" applyFont="1" applyBorder="1" applyAlignment="1">
      <alignment horizontal="left" vertical="top"/>
    </xf>
    <xf numFmtId="0" fontId="11" fillId="0" borderId="71" xfId="21" applyFont="1" applyBorder="1" applyAlignment="1">
      <alignment horizontal="center" vertical="center"/>
    </xf>
    <xf numFmtId="0" fontId="11" fillId="9" borderId="62" xfId="24" applyFont="1" applyFill="1" applyBorder="1" applyAlignment="1">
      <alignment vertical="top" wrapText="1"/>
    </xf>
    <xf numFmtId="164" fontId="31" fillId="9" borderId="11" xfId="24" applyNumberFormat="1" applyFont="1" applyFill="1" applyBorder="1" applyAlignment="1">
      <alignment horizontal="center" vertical="top"/>
    </xf>
    <xf numFmtId="0" fontId="31" fillId="9" borderId="13" xfId="24" applyFont="1" applyFill="1" applyBorder="1" applyAlignment="1">
      <alignment horizontal="center" vertical="top"/>
    </xf>
    <xf numFmtId="0" fontId="11" fillId="0" borderId="16" xfId="21" applyFont="1" applyBorder="1" applyAlignment="1">
      <alignment horizontal="center" vertical="top"/>
    </xf>
    <xf numFmtId="0" fontId="11" fillId="0" borderId="16" xfId="24" applyFont="1" applyBorder="1" applyAlignment="1">
      <alignment horizontal="center" vertical="top"/>
    </xf>
    <xf numFmtId="0" fontId="11" fillId="9" borderId="53" xfId="24" applyFont="1" applyFill="1" applyBorder="1" applyAlignment="1">
      <alignment horizontal="center" vertical="top"/>
    </xf>
    <xf numFmtId="0" fontId="11" fillId="9" borderId="37" xfId="24" applyFont="1" applyFill="1" applyBorder="1" applyAlignment="1">
      <alignment vertical="top" wrapText="1"/>
    </xf>
    <xf numFmtId="164" fontId="31" fillId="9" borderId="13" xfId="24" applyNumberFormat="1" applyFont="1" applyFill="1" applyBorder="1" applyAlignment="1">
      <alignment horizontal="center" vertical="top"/>
    </xf>
    <xf numFmtId="0" fontId="11" fillId="0" borderId="5" xfId="24" applyFont="1" applyBorder="1" applyAlignment="1">
      <alignment horizontal="center" vertical="center"/>
    </xf>
    <xf numFmtId="0" fontId="11" fillId="0" borderId="58" xfId="24" applyFont="1" applyBorder="1" applyAlignment="1">
      <alignment horizontal="center" vertical="center"/>
    </xf>
    <xf numFmtId="0" fontId="11" fillId="9" borderId="5" xfId="24" applyFont="1" applyFill="1" applyBorder="1" applyAlignment="1">
      <alignment horizontal="center" vertical="center"/>
    </xf>
    <xf numFmtId="0" fontId="11" fillId="0" borderId="53" xfId="24" applyFont="1" applyBorder="1" applyAlignment="1">
      <alignment horizontal="center" vertical="center"/>
    </xf>
    <xf numFmtId="0" fontId="11" fillId="0" borderId="16" xfId="24" applyFont="1" applyBorder="1" applyAlignment="1">
      <alignment horizontal="center" vertical="center"/>
    </xf>
    <xf numFmtId="0" fontId="11" fillId="9" borderId="53" xfId="24" applyFont="1" applyFill="1" applyBorder="1" applyAlignment="1">
      <alignment horizontal="center" vertical="center"/>
    </xf>
    <xf numFmtId="0" fontId="11" fillId="9" borderId="37" xfId="24" applyFont="1" applyFill="1" applyBorder="1" applyAlignment="1">
      <alignment horizontal="left" vertical="top" wrapText="1"/>
    </xf>
    <xf numFmtId="0" fontId="11" fillId="0" borderId="11" xfId="24" applyFont="1" applyBorder="1" applyAlignment="1">
      <alignment horizontal="center" vertical="center"/>
    </xf>
    <xf numFmtId="0" fontId="11" fillId="0" borderId="21" xfId="24" applyFont="1" applyBorder="1" applyAlignment="1">
      <alignment horizontal="center" vertical="center"/>
    </xf>
    <xf numFmtId="49" fontId="38" fillId="3" borderId="11" xfId="24" applyNumberFormat="1" applyFont="1" applyFill="1" applyBorder="1" applyAlignment="1">
      <alignment vertical="top"/>
    </xf>
    <xf numFmtId="0" fontId="11" fillId="9" borderId="66" xfId="24" applyFont="1" applyFill="1" applyBorder="1" applyAlignment="1">
      <alignment horizontal="center" vertical="center"/>
    </xf>
    <xf numFmtId="0" fontId="11" fillId="9" borderId="83" xfId="24" applyFont="1" applyFill="1" applyBorder="1" applyAlignment="1">
      <alignment horizontal="center" vertical="center"/>
    </xf>
    <xf numFmtId="0" fontId="11" fillId="9" borderId="56" xfId="24" applyFont="1" applyFill="1" applyBorder="1" applyAlignment="1">
      <alignment horizontal="center" vertical="center"/>
    </xf>
    <xf numFmtId="0" fontId="11" fillId="9" borderId="25" xfId="24" applyFont="1" applyFill="1" applyBorder="1" applyAlignment="1">
      <alignment horizontal="center" vertical="center"/>
    </xf>
    <xf numFmtId="0" fontId="11" fillId="9" borderId="16" xfId="24" applyFont="1" applyFill="1" applyBorder="1" applyAlignment="1">
      <alignment horizontal="center" vertical="center"/>
    </xf>
    <xf numFmtId="0" fontId="11" fillId="0" borderId="94" xfId="24" applyFont="1" applyBorder="1" applyAlignment="1">
      <alignment vertical="center" wrapText="1"/>
    </xf>
    <xf numFmtId="49" fontId="31" fillId="9" borderId="11" xfId="24" applyNumberFormat="1" applyFont="1" applyFill="1" applyBorder="1" applyAlignment="1">
      <alignment vertical="top"/>
    </xf>
    <xf numFmtId="0" fontId="11" fillId="0" borderId="67" xfId="24" applyFont="1" applyBorder="1" applyAlignment="1">
      <alignment horizontal="center" vertical="center"/>
    </xf>
    <xf numFmtId="164" fontId="38" fillId="0" borderId="67" xfId="24" applyNumberFormat="1" applyFont="1" applyBorder="1" applyAlignment="1">
      <alignment horizontal="center" vertical="top"/>
    </xf>
    <xf numFmtId="49" fontId="31" fillId="9" borderId="1" xfId="24" applyNumberFormat="1" applyFont="1" applyFill="1" applyBorder="1" applyAlignment="1">
      <alignment vertical="top"/>
    </xf>
    <xf numFmtId="0" fontId="31" fillId="9" borderId="13" xfId="21" applyFont="1" applyFill="1" applyBorder="1" applyAlignment="1">
      <alignment horizontal="center" vertical="top"/>
    </xf>
    <xf numFmtId="0" fontId="11" fillId="0" borderId="36" xfId="24" applyFont="1" applyBorder="1" applyAlignment="1">
      <alignment horizontal="center" vertical="top"/>
    </xf>
    <xf numFmtId="0" fontId="11" fillId="9" borderId="35" xfId="24" applyFont="1" applyFill="1" applyBorder="1" applyAlignment="1">
      <alignment horizontal="center" vertical="top"/>
    </xf>
    <xf numFmtId="0" fontId="11" fillId="9" borderId="55" xfId="24" applyFont="1" applyFill="1" applyBorder="1" applyAlignment="1">
      <alignment horizontal="left" vertical="top" wrapText="1"/>
    </xf>
    <xf numFmtId="49" fontId="31" fillId="9" borderId="10" xfId="24" applyNumberFormat="1" applyFont="1" applyFill="1" applyBorder="1" applyAlignment="1">
      <alignment vertical="top"/>
    </xf>
    <xf numFmtId="0" fontId="11" fillId="9" borderId="26" xfId="24" applyFont="1" applyFill="1" applyBorder="1" applyAlignment="1">
      <alignment horizontal="center" vertical="center"/>
    </xf>
    <xf numFmtId="0" fontId="11" fillId="9" borderId="27" xfId="24" applyFont="1" applyFill="1" applyBorder="1" applyAlignment="1">
      <alignment horizontal="center" vertical="center"/>
    </xf>
    <xf numFmtId="0" fontId="11" fillId="9" borderId="18" xfId="24" applyFont="1" applyFill="1" applyBorder="1" applyAlignment="1">
      <alignment horizontal="center" vertical="center" wrapText="1"/>
    </xf>
    <xf numFmtId="0" fontId="11" fillId="0" borderId="69" xfId="24" applyFont="1" applyBorder="1" applyAlignment="1">
      <alignment vertical="center" wrapText="1"/>
    </xf>
    <xf numFmtId="164" fontId="31" fillId="9" borderId="31" xfId="24" applyNumberFormat="1" applyFont="1" applyFill="1" applyBorder="1" applyAlignment="1">
      <alignment horizontal="center" vertical="top"/>
    </xf>
    <xf numFmtId="0" fontId="31" fillId="9" borderId="11" xfId="24" applyFont="1" applyFill="1" applyBorder="1" applyAlignment="1">
      <alignment horizontal="center" vertical="top"/>
    </xf>
    <xf numFmtId="0" fontId="11" fillId="9" borderId="67" xfId="24" applyFont="1" applyFill="1" applyBorder="1" applyAlignment="1">
      <alignment horizontal="center" vertical="center"/>
    </xf>
    <xf numFmtId="0" fontId="11" fillId="0" borderId="1" xfId="24" applyFont="1" applyBorder="1" applyAlignment="1">
      <alignment horizontal="center" vertical="center"/>
    </xf>
    <xf numFmtId="49" fontId="38" fillId="10" borderId="30" xfId="24" applyNumberFormat="1" applyFont="1" applyFill="1" applyBorder="1" applyAlignment="1">
      <alignment vertical="top" wrapText="1"/>
    </xf>
    <xf numFmtId="49" fontId="38" fillId="10" borderId="28" xfId="24" applyNumberFormat="1" applyFont="1" applyFill="1" applyBorder="1" applyAlignment="1">
      <alignment vertical="top" wrapText="1"/>
    </xf>
    <xf numFmtId="49" fontId="38" fillId="10" borderId="31" xfId="24" applyNumberFormat="1" applyFont="1" applyFill="1" applyBorder="1" applyAlignment="1">
      <alignment vertical="top" wrapText="1"/>
    </xf>
    <xf numFmtId="49" fontId="38" fillId="2" borderId="11" xfId="24" applyNumberFormat="1" applyFont="1" applyFill="1" applyBorder="1" applyAlignment="1">
      <alignment vertical="top"/>
    </xf>
    <xf numFmtId="0" fontId="11" fillId="0" borderId="20" xfId="24" applyFont="1" applyBorder="1" applyAlignment="1">
      <alignment horizontal="center" vertical="center" wrapText="1"/>
    </xf>
    <xf numFmtId="0" fontId="11" fillId="0" borderId="9" xfId="24" applyFont="1" applyBorder="1" applyAlignment="1">
      <alignment vertical="center" wrapText="1"/>
    </xf>
    <xf numFmtId="164" fontId="11" fillId="0" borderId="13" xfId="24" applyNumberFormat="1" applyFont="1" applyFill="1" applyBorder="1" applyAlignment="1">
      <alignment horizontal="center" vertical="center"/>
    </xf>
    <xf numFmtId="164" fontId="11" fillId="0" borderId="36" xfId="24" applyNumberFormat="1" applyFont="1" applyBorder="1" applyAlignment="1">
      <alignment horizontal="center" vertical="center"/>
    </xf>
    <xf numFmtId="0" fontId="11" fillId="0" borderId="35" xfId="24" applyFont="1" applyBorder="1" applyAlignment="1">
      <alignment horizontal="center" vertical="center" wrapText="1"/>
    </xf>
    <xf numFmtId="0" fontId="11" fillId="0" borderId="72" xfId="24" applyFont="1" applyFill="1" applyBorder="1" applyAlignment="1">
      <alignment vertical="center" wrapText="1"/>
    </xf>
    <xf numFmtId="9" fontId="47" fillId="9" borderId="0" xfId="24" applyNumberFormat="1" applyFont="1" applyFill="1" applyBorder="1" applyAlignment="1">
      <alignment horizontal="center" vertical="center"/>
    </xf>
    <xf numFmtId="9" fontId="47" fillId="9" borderId="60" xfId="24" applyNumberFormat="1" applyFont="1" applyFill="1" applyBorder="1" applyAlignment="1">
      <alignment horizontal="center" vertical="center"/>
    </xf>
    <xf numFmtId="9" fontId="47" fillId="9" borderId="74" xfId="24" applyNumberFormat="1" applyFont="1" applyFill="1" applyBorder="1" applyAlignment="1">
      <alignment horizontal="center" vertical="center"/>
    </xf>
    <xf numFmtId="9" fontId="47" fillId="9" borderId="75" xfId="24" applyNumberFormat="1" applyFont="1" applyFill="1" applyBorder="1" applyAlignment="1">
      <alignment horizontal="center" vertical="center"/>
    </xf>
    <xf numFmtId="164" fontId="31" fillId="0" borderId="22" xfId="24" applyNumberFormat="1" applyFont="1" applyBorder="1" applyAlignment="1">
      <alignment horizontal="center" vertical="top"/>
    </xf>
    <xf numFmtId="9" fontId="47" fillId="9" borderId="26" xfId="24" applyNumberFormat="1" applyFont="1" applyFill="1" applyBorder="1" applyAlignment="1">
      <alignment horizontal="center" vertical="center"/>
    </xf>
    <xf numFmtId="9" fontId="47" fillId="9" borderId="90" xfId="24" applyNumberFormat="1" applyFont="1" applyFill="1" applyBorder="1" applyAlignment="1">
      <alignment horizontal="center" vertical="center"/>
    </xf>
    <xf numFmtId="0" fontId="47" fillId="9" borderId="67" xfId="24" applyFont="1" applyFill="1" applyBorder="1" applyAlignment="1">
      <alignment horizontal="center" vertical="center"/>
    </xf>
    <xf numFmtId="0" fontId="47" fillId="9" borderId="82" xfId="24" applyFont="1" applyFill="1" applyBorder="1" applyAlignment="1">
      <alignment horizontal="center" vertical="center"/>
    </xf>
    <xf numFmtId="0" fontId="11" fillId="9" borderId="20" xfId="24" applyFont="1" applyFill="1" applyBorder="1" applyAlignment="1">
      <alignment horizontal="center" vertical="top"/>
    </xf>
    <xf numFmtId="0" fontId="31" fillId="11" borderId="1" xfId="24" applyFont="1" applyFill="1" applyBorder="1" applyAlignment="1">
      <alignment horizontal="left" vertical="top" wrapText="1"/>
    </xf>
    <xf numFmtId="0" fontId="11" fillId="11" borderId="1" xfId="24" applyFont="1" applyFill="1" applyBorder="1" applyAlignment="1">
      <alignment horizontal="left" vertical="top" wrapText="1"/>
    </xf>
    <xf numFmtId="0" fontId="31" fillId="0" borderId="11" xfId="21" applyFont="1" applyBorder="1" applyAlignment="1">
      <alignment horizontal="center" vertical="top"/>
    </xf>
    <xf numFmtId="0" fontId="11" fillId="0" borderId="21" xfId="24" applyFont="1" applyBorder="1" applyAlignment="1">
      <alignment horizontal="center" vertical="top"/>
    </xf>
    <xf numFmtId="0" fontId="11" fillId="9" borderId="85" xfId="24" applyFont="1" applyFill="1" applyBorder="1" applyAlignment="1">
      <alignment horizontal="center" vertical="top"/>
    </xf>
    <xf numFmtId="0" fontId="11" fillId="9" borderId="19" xfId="24" applyFont="1" applyFill="1" applyBorder="1" applyAlignment="1">
      <alignment horizontal="left" vertical="top" wrapText="1"/>
    </xf>
    <xf numFmtId="0" fontId="31" fillId="9" borderId="22" xfId="21" applyFont="1" applyFill="1" applyBorder="1" applyAlignment="1">
      <alignment horizontal="center" vertical="top"/>
    </xf>
    <xf numFmtId="0" fontId="11" fillId="0" borderId="86" xfId="24" applyFont="1" applyBorder="1" applyAlignment="1">
      <alignment vertical="center" wrapText="1"/>
    </xf>
    <xf numFmtId="164" fontId="11" fillId="0" borderId="21" xfId="24" applyNumberFormat="1" applyFont="1" applyBorder="1" applyAlignment="1">
      <alignment horizontal="center" vertical="center"/>
    </xf>
    <xf numFmtId="0" fontId="11" fillId="0" borderId="7" xfId="24" applyFont="1" applyFill="1" applyBorder="1" applyAlignment="1">
      <alignment vertical="center" wrapText="1"/>
    </xf>
    <xf numFmtId="0" fontId="11" fillId="0" borderId="10" xfId="24" applyFont="1" applyFill="1" applyBorder="1" applyAlignment="1">
      <alignment horizontal="center" vertical="center"/>
    </xf>
    <xf numFmtId="0" fontId="11" fillId="0" borderId="34" xfId="24" applyFont="1" applyFill="1" applyBorder="1" applyAlignment="1">
      <alignment horizontal="center" vertical="center"/>
    </xf>
    <xf numFmtId="0" fontId="11" fillId="0" borderId="33" xfId="24" applyFont="1" applyFill="1" applyBorder="1" applyAlignment="1">
      <alignment horizontal="center" vertical="center" wrapText="1"/>
    </xf>
    <xf numFmtId="0" fontId="11" fillId="0" borderId="88" xfId="24" applyFont="1" applyFill="1" applyBorder="1" applyAlignment="1">
      <alignment vertical="center" wrapText="1"/>
    </xf>
    <xf numFmtId="0" fontId="11" fillId="0" borderId="36" xfId="24" applyFont="1" applyFill="1" applyBorder="1" applyAlignment="1">
      <alignment horizontal="center" vertical="center"/>
    </xf>
    <xf numFmtId="0" fontId="11" fillId="0" borderId="35" xfId="24" applyFont="1" applyFill="1" applyBorder="1" applyAlignment="1">
      <alignment horizontal="center" vertical="center" wrapText="1"/>
    </xf>
    <xf numFmtId="0" fontId="11" fillId="0" borderId="91" xfId="24" applyFont="1" applyFill="1" applyBorder="1" applyAlignment="1">
      <alignment vertical="center" wrapText="1"/>
    </xf>
    <xf numFmtId="49" fontId="38" fillId="15" borderId="13" xfId="24" applyNumberFormat="1" applyFont="1" applyFill="1" applyBorder="1" applyAlignment="1">
      <alignment horizontal="center" vertical="top" wrapText="1"/>
    </xf>
    <xf numFmtId="0" fontId="11" fillId="0" borderId="59" xfId="24" applyFont="1" applyBorder="1" applyAlignment="1">
      <alignment horizontal="center" vertical="center"/>
    </xf>
    <xf numFmtId="0" fontId="11" fillId="0" borderId="48" xfId="24" applyFont="1" applyBorder="1" applyAlignment="1">
      <alignment horizontal="center" vertical="center"/>
    </xf>
    <xf numFmtId="0" fontId="11" fillId="9" borderId="0" xfId="24" applyFont="1" applyFill="1" applyAlignment="1">
      <alignment horizontal="center" vertical="center"/>
    </xf>
    <xf numFmtId="0" fontId="11" fillId="9" borderId="0" xfId="24" applyFont="1" applyFill="1" applyAlignment="1">
      <alignment horizontal="left" vertical="top" wrapText="1"/>
    </xf>
    <xf numFmtId="0" fontId="11" fillId="0" borderId="83" xfId="24" applyFont="1" applyBorder="1" applyAlignment="1">
      <alignment horizontal="center" vertical="center"/>
    </xf>
    <xf numFmtId="0" fontId="11" fillId="0" borderId="32" xfId="24" applyFont="1" applyBorder="1" applyAlignment="1">
      <alignment horizontal="center" vertical="center"/>
    </xf>
    <xf numFmtId="49" fontId="38" fillId="11" borderId="10" xfId="24" applyNumberFormat="1" applyFont="1" applyFill="1" applyBorder="1" applyAlignment="1">
      <alignment vertical="top" wrapText="1"/>
    </xf>
    <xf numFmtId="9" fontId="47" fillId="0" borderId="83" xfId="24" applyNumberFormat="1" applyFont="1" applyBorder="1" applyAlignment="1">
      <alignment horizontal="center" vertical="center"/>
    </xf>
    <xf numFmtId="9" fontId="47" fillId="0" borderId="32" xfId="24" applyNumberFormat="1" applyFont="1" applyBorder="1" applyAlignment="1">
      <alignment horizontal="center" vertical="center"/>
    </xf>
    <xf numFmtId="9" fontId="47" fillId="9" borderId="56" xfId="24" applyNumberFormat="1" applyFont="1" applyFill="1" applyBorder="1" applyAlignment="1">
      <alignment horizontal="center" vertical="center"/>
    </xf>
    <xf numFmtId="9" fontId="47" fillId="9" borderId="83" xfId="24" applyNumberFormat="1" applyFont="1" applyFill="1" applyBorder="1" applyAlignment="1">
      <alignment horizontal="center" vertical="center"/>
    </xf>
    <xf numFmtId="0" fontId="11" fillId="9" borderId="80" xfId="24" applyFont="1" applyFill="1" applyBorder="1" applyAlignment="1">
      <alignment horizontal="center" vertical="center"/>
    </xf>
    <xf numFmtId="0" fontId="11" fillId="9" borderId="32" xfId="24" applyFont="1" applyFill="1" applyBorder="1" applyAlignment="1">
      <alignment horizontal="left" vertical="top" wrapText="1"/>
    </xf>
    <xf numFmtId="164" fontId="38" fillId="9" borderId="79" xfId="24" applyNumberFormat="1" applyFont="1" applyFill="1" applyBorder="1" applyAlignment="1">
      <alignment horizontal="center" vertical="top"/>
    </xf>
    <xf numFmtId="164" fontId="38" fillId="9" borderId="26" xfId="24" applyNumberFormat="1" applyFont="1" applyFill="1" applyBorder="1" applyAlignment="1">
      <alignment horizontal="center" vertical="top"/>
    </xf>
    <xf numFmtId="0" fontId="38" fillId="9" borderId="26" xfId="24" applyFont="1" applyFill="1" applyBorder="1" applyAlignment="1">
      <alignment horizontal="center" vertical="top"/>
    </xf>
    <xf numFmtId="0" fontId="45" fillId="0" borderId="22" xfId="21" applyFont="1" applyBorder="1" applyAlignment="1">
      <alignment horizontal="center" vertical="top"/>
    </xf>
    <xf numFmtId="0" fontId="47" fillId="0" borderId="25" xfId="24" applyFont="1" applyBorder="1" applyAlignment="1">
      <alignment horizontal="center" vertical="center"/>
    </xf>
    <xf numFmtId="0" fontId="47" fillId="0" borderId="23" xfId="24" applyFont="1" applyBorder="1" applyAlignment="1">
      <alignment horizontal="center" vertical="center"/>
    </xf>
    <xf numFmtId="0" fontId="47" fillId="9" borderId="22" xfId="24" applyFont="1" applyFill="1" applyBorder="1" applyAlignment="1">
      <alignment horizontal="center" vertical="center"/>
    </xf>
    <xf numFmtId="0" fontId="47" fillId="9" borderId="25" xfId="24" applyFont="1" applyFill="1" applyBorder="1" applyAlignment="1">
      <alignment horizontal="center" vertical="center"/>
    </xf>
    <xf numFmtId="0" fontId="11" fillId="9" borderId="23" xfId="24" applyFont="1" applyFill="1" applyBorder="1" applyAlignment="1">
      <alignment horizontal="left" vertical="top" wrapText="1"/>
    </xf>
    <xf numFmtId="0" fontId="11" fillId="0" borderId="36" xfId="24" applyFont="1" applyBorder="1" applyAlignment="1">
      <alignment horizontal="center" vertical="center"/>
    </xf>
    <xf numFmtId="0" fontId="11" fillId="0" borderId="12" xfId="24" applyFont="1" applyFill="1" applyBorder="1" applyAlignment="1">
      <alignment horizontal="left" vertical="top" wrapText="1"/>
    </xf>
    <xf numFmtId="0" fontId="38" fillId="9" borderId="72" xfId="24" applyFont="1" applyFill="1" applyBorder="1" applyAlignment="1">
      <alignment vertical="top"/>
    </xf>
    <xf numFmtId="0" fontId="38" fillId="9" borderId="72" xfId="24" applyFont="1" applyFill="1" applyBorder="1" applyAlignment="1">
      <alignment vertical="top" textRotation="90"/>
    </xf>
    <xf numFmtId="49" fontId="38" fillId="3" borderId="55" xfId="24" applyNumberFormat="1" applyFont="1" applyFill="1" applyBorder="1" applyAlignment="1">
      <alignment horizontal="center" vertical="top"/>
    </xf>
    <xf numFmtId="9" fontId="47" fillId="0" borderId="59" xfId="24" applyNumberFormat="1" applyFont="1" applyBorder="1" applyAlignment="1">
      <alignment horizontal="center" vertical="center"/>
    </xf>
    <xf numFmtId="9" fontId="47" fillId="0" borderId="48" xfId="24" applyNumberFormat="1" applyFont="1" applyBorder="1" applyAlignment="1">
      <alignment horizontal="center" vertical="center"/>
    </xf>
    <xf numFmtId="0" fontId="47" fillId="9" borderId="46" xfId="24" applyFont="1" applyFill="1" applyBorder="1" applyAlignment="1">
      <alignment horizontal="center" vertical="center"/>
    </xf>
    <xf numFmtId="0" fontId="47" fillId="9" borderId="0" xfId="24" applyFont="1" applyFill="1" applyBorder="1" applyAlignment="1">
      <alignment horizontal="left" vertical="top"/>
    </xf>
    <xf numFmtId="0" fontId="31" fillId="11" borderId="11" xfId="24" applyFont="1" applyFill="1" applyBorder="1" applyAlignment="1">
      <alignment horizontal="center" vertical="top" wrapText="1"/>
    </xf>
    <xf numFmtId="0" fontId="31" fillId="10" borderId="9" xfId="24" applyFont="1" applyFill="1" applyBorder="1" applyAlignment="1">
      <alignment horizontal="center" vertical="top" wrapText="1"/>
    </xf>
    <xf numFmtId="0" fontId="47" fillId="9" borderId="24" xfId="24" applyFont="1" applyFill="1" applyBorder="1" applyAlignment="1">
      <alignment horizontal="center" vertical="center"/>
    </xf>
    <xf numFmtId="0" fontId="47" fillId="9" borderId="61" xfId="24" applyFont="1" applyFill="1" applyBorder="1" applyAlignment="1">
      <alignment horizontal="left" vertical="top"/>
    </xf>
    <xf numFmtId="9" fontId="47" fillId="9" borderId="64" xfId="24" applyNumberFormat="1" applyFont="1" applyFill="1" applyBorder="1" applyAlignment="1">
      <alignment horizontal="center" vertical="center"/>
    </xf>
    <xf numFmtId="9" fontId="47" fillId="9" borderId="71" xfId="24" applyNumberFormat="1" applyFont="1" applyFill="1" applyBorder="1" applyAlignment="1">
      <alignment horizontal="center" vertical="center"/>
    </xf>
    <xf numFmtId="0" fontId="47" fillId="9" borderId="29" xfId="24" applyFont="1" applyFill="1" applyBorder="1" applyAlignment="1">
      <alignment horizontal="center" vertical="center"/>
    </xf>
    <xf numFmtId="0" fontId="47" fillId="9" borderId="62" xfId="24" applyFont="1" applyFill="1" applyBorder="1" applyAlignment="1">
      <alignment horizontal="left" vertical="top"/>
    </xf>
    <xf numFmtId="0" fontId="11" fillId="9" borderId="57" xfId="24" applyFont="1" applyFill="1" applyBorder="1" applyAlignment="1">
      <alignment horizontal="center" vertical="center"/>
    </xf>
    <xf numFmtId="0" fontId="11" fillId="9" borderId="59" xfId="24" applyFont="1" applyFill="1" applyBorder="1" applyAlignment="1">
      <alignment horizontal="center" vertical="center"/>
    </xf>
    <xf numFmtId="0" fontId="11" fillId="9" borderId="89" xfId="24" applyFont="1" applyFill="1" applyBorder="1" applyAlignment="1">
      <alignment horizontal="center" vertical="center" wrapText="1"/>
    </xf>
    <xf numFmtId="0" fontId="11" fillId="9" borderId="48" xfId="24" applyFont="1" applyFill="1" applyBorder="1" applyAlignment="1">
      <alignment horizontal="left" vertical="top" wrapText="1"/>
    </xf>
    <xf numFmtId="164" fontId="31" fillId="9" borderId="79" xfId="24" applyNumberFormat="1" applyFont="1" applyFill="1" applyBorder="1" applyAlignment="1">
      <alignment horizontal="center" vertical="top"/>
    </xf>
    <xf numFmtId="164" fontId="31" fillId="9" borderId="68" xfId="24" applyNumberFormat="1" applyFont="1" applyFill="1" applyBorder="1" applyAlignment="1">
      <alignment horizontal="center" vertical="top"/>
    </xf>
    <xf numFmtId="0" fontId="47" fillId="0" borderId="83" xfId="24" applyFont="1" applyBorder="1" applyAlignment="1">
      <alignment horizontal="center" vertical="center"/>
    </xf>
    <xf numFmtId="0" fontId="47" fillId="0" borderId="32" xfId="24" applyFont="1" applyBorder="1" applyAlignment="1">
      <alignment horizontal="center" vertical="center"/>
    </xf>
    <xf numFmtId="0" fontId="47" fillId="9" borderId="54" xfId="24" applyFont="1" applyFill="1" applyBorder="1" applyAlignment="1">
      <alignment horizontal="center" vertical="center"/>
    </xf>
    <xf numFmtId="0" fontId="47" fillId="9" borderId="83" xfId="24" applyFont="1" applyFill="1" applyBorder="1" applyAlignment="1">
      <alignment horizontal="center" vertical="center"/>
    </xf>
    <xf numFmtId="0" fontId="11" fillId="9" borderId="80" xfId="24" applyFont="1" applyFill="1" applyBorder="1" applyAlignment="1">
      <alignment horizontal="center" vertical="center" wrapText="1"/>
    </xf>
    <xf numFmtId="0" fontId="47" fillId="9" borderId="53" xfId="24" applyFont="1" applyFill="1" applyBorder="1" applyAlignment="1">
      <alignment horizontal="center" vertical="center"/>
    </xf>
    <xf numFmtId="0" fontId="47" fillId="9" borderId="16" xfId="24" applyFont="1" applyFill="1" applyBorder="1" applyAlignment="1">
      <alignment horizontal="center" vertical="center"/>
    </xf>
    <xf numFmtId="0" fontId="31" fillId="9" borderId="11" xfId="21" applyFont="1" applyFill="1" applyBorder="1" applyAlignment="1">
      <alignment horizontal="center" vertical="center"/>
    </xf>
    <xf numFmtId="0" fontId="11" fillId="0" borderId="25" xfId="24" applyFont="1" applyBorder="1" applyAlignment="1">
      <alignment horizontal="center" vertical="center"/>
    </xf>
    <xf numFmtId="0" fontId="11" fillId="0" borderId="23" xfId="24" applyFont="1" applyBorder="1" applyAlignment="1">
      <alignment horizontal="center" vertical="center"/>
    </xf>
    <xf numFmtId="0" fontId="11" fillId="0" borderId="11" xfId="24" applyFont="1" applyBorder="1" applyAlignment="1">
      <alignment vertical="center" wrapText="1"/>
    </xf>
    <xf numFmtId="49" fontId="38" fillId="3" borderId="30" xfId="24" applyNumberFormat="1" applyFont="1" applyFill="1" applyBorder="1" applyAlignment="1">
      <alignment horizontal="center" vertical="top"/>
    </xf>
    <xf numFmtId="0" fontId="31" fillId="9" borderId="46" xfId="21" applyFont="1" applyFill="1" applyBorder="1" applyAlignment="1">
      <alignment horizontal="center" vertical="center"/>
    </xf>
    <xf numFmtId="0" fontId="11" fillId="0" borderId="46" xfId="24" applyFont="1" applyBorder="1" applyAlignment="1">
      <alignment horizontal="center" vertical="center" wrapText="1"/>
    </xf>
    <xf numFmtId="0" fontId="11" fillId="0" borderId="17" xfId="24" applyFont="1" applyBorder="1" applyAlignment="1">
      <alignment vertical="center" wrapText="1"/>
    </xf>
    <xf numFmtId="0" fontId="38" fillId="0" borderId="0" xfId="24" applyFont="1" applyBorder="1" applyAlignment="1">
      <alignment horizontal="left" vertical="top"/>
    </xf>
    <xf numFmtId="0" fontId="38" fillId="0" borderId="0" xfId="24" applyFont="1" applyBorder="1" applyAlignment="1">
      <alignment horizontal="left" vertical="top" textRotation="90"/>
    </xf>
    <xf numFmtId="0" fontId="31" fillId="0" borderId="0" xfId="24" applyFont="1" applyBorder="1" applyAlignment="1">
      <alignment horizontal="left" vertical="top"/>
    </xf>
    <xf numFmtId="0" fontId="38" fillId="0" borderId="30" xfId="24" applyFont="1" applyBorder="1" applyAlignment="1">
      <alignment vertical="top"/>
    </xf>
    <xf numFmtId="49" fontId="38" fillId="15" borderId="28" xfId="24" applyNumberFormat="1" applyFont="1" applyFill="1" applyBorder="1" applyAlignment="1">
      <alignment horizontal="center" vertical="top" wrapText="1"/>
    </xf>
    <xf numFmtId="0" fontId="11" fillId="0" borderId="0" xfId="24" applyFont="1" applyAlignment="1">
      <alignment horizontal="center"/>
    </xf>
    <xf numFmtId="0" fontId="13" fillId="0" borderId="9" xfId="24" applyFont="1" applyBorder="1" applyAlignment="1">
      <alignment horizontal="center" vertical="center"/>
    </xf>
    <xf numFmtId="0" fontId="38" fillId="0" borderId="0" xfId="24" applyFont="1" applyAlignment="1">
      <alignment horizontal="center" vertical="center"/>
    </xf>
    <xf numFmtId="0" fontId="38" fillId="0" borderId="0" xfId="24" applyFont="1" applyAlignment="1">
      <alignment horizontal="center" vertical="center" textRotation="90"/>
    </xf>
    <xf numFmtId="0" fontId="15" fillId="0" borderId="0" xfId="9" applyAlignment="1">
      <alignment textRotation="90"/>
    </xf>
    <xf numFmtId="2" fontId="59" fillId="0" borderId="66" xfId="9" applyNumberFormat="1" applyFont="1" applyBorder="1" applyAlignment="1">
      <alignment horizontal="center" vertical="top" wrapText="1"/>
    </xf>
    <xf numFmtId="2" fontId="59" fillId="0" borderId="0" xfId="9" applyNumberFormat="1" applyFont="1" applyBorder="1" applyAlignment="1">
      <alignment horizontal="center" vertical="top" wrapText="1"/>
    </xf>
    <xf numFmtId="0" fontId="11" fillId="0" borderId="82" xfId="9" applyFont="1" applyBorder="1" applyAlignment="1">
      <alignment vertical="top" wrapText="1"/>
    </xf>
    <xf numFmtId="0" fontId="11" fillId="0" borderId="51" xfId="9" applyFont="1" applyBorder="1" applyAlignment="1">
      <alignment vertical="top" wrapText="1"/>
    </xf>
    <xf numFmtId="0" fontId="11" fillId="0" borderId="90" xfId="9" applyFont="1" applyBorder="1" applyAlignment="1">
      <alignment vertical="top" wrapText="1"/>
    </xf>
    <xf numFmtId="0" fontId="11" fillId="0" borderId="52" xfId="9" applyFont="1" applyBorder="1" applyAlignment="1">
      <alignment vertical="top" wrapText="1"/>
    </xf>
    <xf numFmtId="2" fontId="59" fillId="0" borderId="68" xfId="9" applyNumberFormat="1" applyFont="1" applyBorder="1" applyAlignment="1">
      <alignment horizontal="center" vertical="top" wrapText="1"/>
    </xf>
    <xf numFmtId="0" fontId="11" fillId="0" borderId="71" xfId="9" applyFont="1" applyBorder="1" applyAlignment="1">
      <alignment vertical="top" wrapText="1"/>
    </xf>
    <xf numFmtId="0" fontId="11" fillId="0" borderId="64" xfId="9" applyFont="1" applyBorder="1" applyAlignment="1">
      <alignment vertical="top" wrapText="1"/>
    </xf>
    <xf numFmtId="0" fontId="11" fillId="0" borderId="62" xfId="9" applyFont="1" applyBorder="1" applyAlignment="1">
      <alignment vertical="top" wrapText="1"/>
    </xf>
    <xf numFmtId="0" fontId="11" fillId="0" borderId="60" xfId="9" applyFont="1" applyBorder="1"/>
    <xf numFmtId="0" fontId="11" fillId="0" borderId="0" xfId="9" applyFont="1"/>
    <xf numFmtId="0" fontId="11" fillId="0" borderId="0" xfId="9" applyFont="1" applyAlignment="1">
      <alignment textRotation="90"/>
    </xf>
    <xf numFmtId="0" fontId="11" fillId="0" borderId="0" xfId="9" applyFont="1" applyBorder="1"/>
    <xf numFmtId="0" fontId="11" fillId="0" borderId="30" xfId="9" applyFont="1" applyBorder="1"/>
    <xf numFmtId="0" fontId="11" fillId="0" borderId="71" xfId="8" applyFont="1" applyBorder="1" applyAlignment="1">
      <alignment vertical="top" wrapText="1"/>
    </xf>
    <xf numFmtId="0" fontId="11" fillId="0" borderId="64" xfId="8" applyFont="1" applyBorder="1" applyAlignment="1">
      <alignment vertical="top" wrapText="1"/>
    </xf>
    <xf numFmtId="0" fontId="11" fillId="0" borderId="62" xfId="8" applyFont="1" applyBorder="1" applyAlignment="1">
      <alignment vertical="top" wrapText="1"/>
    </xf>
    <xf numFmtId="2" fontId="59" fillId="0" borderId="22" xfId="9" applyNumberFormat="1" applyFont="1" applyBorder="1" applyAlignment="1">
      <alignment horizontal="center" vertical="top" wrapText="1"/>
    </xf>
    <xf numFmtId="165" fontId="13" fillId="0" borderId="0" xfId="25" applyNumberFormat="1" applyFont="1" applyFill="1" applyBorder="1" applyAlignment="1">
      <alignment vertical="center" wrapText="1"/>
    </xf>
    <xf numFmtId="165" fontId="13" fillId="0" borderId="13" xfId="25" applyNumberFormat="1" applyFont="1" applyFill="1" applyBorder="1" applyAlignment="1">
      <alignment vertical="center" wrapText="1"/>
    </xf>
    <xf numFmtId="165" fontId="13" fillId="0" borderId="28" xfId="21" applyNumberFormat="1" applyFont="1" applyFill="1" applyBorder="1" applyAlignment="1">
      <alignment horizontal="center" vertical="center" wrapText="1"/>
    </xf>
    <xf numFmtId="0" fontId="13" fillId="0" borderId="28" xfId="21" applyFont="1" applyBorder="1" applyAlignment="1">
      <alignment vertical="center" wrapText="1"/>
    </xf>
    <xf numFmtId="0" fontId="6" fillId="0" borderId="72" xfId="9" applyFont="1" applyBorder="1" applyAlignment="1">
      <alignment vertical="center" textRotation="90" wrapText="1"/>
    </xf>
    <xf numFmtId="49" fontId="7" fillId="0" borderId="0" xfId="9" applyNumberFormat="1" applyFont="1" applyAlignment="1">
      <alignment vertical="top" textRotation="90"/>
    </xf>
    <xf numFmtId="49" fontId="7" fillId="0" borderId="0" xfId="9" applyNumberFormat="1" applyFont="1" applyBorder="1" applyAlignment="1">
      <alignment vertical="top"/>
    </xf>
    <xf numFmtId="49" fontId="7" fillId="0" borderId="0" xfId="9" applyNumberFormat="1" applyFont="1" applyBorder="1" applyAlignment="1">
      <alignment vertical="top" textRotation="90"/>
    </xf>
    <xf numFmtId="49" fontId="7" fillId="0" borderId="8" xfId="9" applyNumberFormat="1" applyFont="1" applyBorder="1" applyAlignment="1">
      <alignment vertical="top" textRotation="90"/>
    </xf>
    <xf numFmtId="2" fontId="6" fillId="8" borderId="13" xfId="9" applyNumberFormat="1" applyFont="1" applyFill="1" applyBorder="1" applyAlignment="1">
      <alignment horizontal="center" vertical="top"/>
    </xf>
    <xf numFmtId="0" fontId="28" fillId="16" borderId="58" xfId="9" applyFont="1" applyFill="1" applyBorder="1" applyAlignment="1">
      <alignment horizontal="center" vertical="top"/>
    </xf>
    <xf numFmtId="0" fontId="28" fillId="16" borderId="17" xfId="9" applyFont="1" applyFill="1" applyBorder="1" applyAlignment="1">
      <alignment horizontal="center" vertical="top"/>
    </xf>
    <xf numFmtId="0" fontId="28" fillId="16" borderId="0" xfId="9" applyFont="1" applyFill="1" applyBorder="1" applyAlignment="1">
      <alignment horizontal="center" vertical="top"/>
    </xf>
    <xf numFmtId="0" fontId="28" fillId="16" borderId="60" xfId="9" applyFont="1" applyFill="1" applyBorder="1" applyAlignment="1">
      <alignment horizontal="center" vertical="top"/>
    </xf>
    <xf numFmtId="164" fontId="6" fillId="16" borderId="9" xfId="9" applyNumberFormat="1" applyFont="1" applyFill="1" applyBorder="1" applyAlignment="1">
      <alignment horizontal="center" vertical="top"/>
    </xf>
    <xf numFmtId="164" fontId="6" fillId="16" borderId="11" xfId="9" applyNumberFormat="1" applyFont="1" applyFill="1" applyBorder="1" applyAlignment="1">
      <alignment horizontal="center" vertical="top"/>
    </xf>
    <xf numFmtId="0" fontId="6" fillId="16" borderId="11" xfId="9" applyFont="1" applyFill="1" applyBorder="1" applyAlignment="1">
      <alignment horizontal="center" vertical="top"/>
    </xf>
    <xf numFmtId="49" fontId="6" fillId="13" borderId="11" xfId="9" applyNumberFormat="1" applyFont="1" applyFill="1" applyBorder="1" applyAlignment="1">
      <alignment horizontal="center" vertical="top"/>
    </xf>
    <xf numFmtId="0" fontId="7" fillId="9" borderId="46" xfId="9" applyFont="1" applyFill="1" applyBorder="1" applyAlignment="1">
      <alignment horizontal="center" vertical="center"/>
    </xf>
    <xf numFmtId="0" fontId="7" fillId="9" borderId="30" xfId="9" applyFont="1" applyFill="1" applyBorder="1" applyAlignment="1">
      <alignment horizontal="left" vertical="top" wrapText="1"/>
    </xf>
    <xf numFmtId="0" fontId="6" fillId="9" borderId="26" xfId="9" applyFont="1" applyFill="1" applyBorder="1" applyAlignment="1">
      <alignment horizontal="center" vertical="top"/>
    </xf>
    <xf numFmtId="0" fontId="7" fillId="9" borderId="62" xfId="9" applyFont="1" applyFill="1" applyBorder="1" applyAlignment="1">
      <alignment horizontal="left" vertical="top" wrapText="1"/>
    </xf>
    <xf numFmtId="0" fontId="7" fillId="9" borderId="1" xfId="9" applyFont="1" applyFill="1" applyBorder="1" applyAlignment="1">
      <alignment horizontal="center" vertical="top"/>
    </xf>
    <xf numFmtId="9" fontId="11" fillId="9" borderId="59" xfId="9" applyNumberFormat="1" applyFont="1" applyFill="1" applyBorder="1" applyAlignment="1">
      <alignment horizontal="center" vertical="top"/>
    </xf>
    <xf numFmtId="0" fontId="11" fillId="9" borderId="89" xfId="9" applyFont="1" applyFill="1" applyBorder="1" applyAlignment="1">
      <alignment horizontal="center" vertical="center"/>
    </xf>
    <xf numFmtId="0" fontId="15" fillId="11" borderId="11" xfId="9" applyFont="1" applyFill="1" applyBorder="1" applyAlignment="1">
      <alignment horizontal="center" vertical="top" wrapText="1"/>
    </xf>
    <xf numFmtId="0" fontId="7" fillId="9" borderId="71" xfId="9" applyFont="1" applyFill="1" applyBorder="1" applyAlignment="1">
      <alignment horizontal="center" vertical="top"/>
    </xf>
    <xf numFmtId="0" fontId="28" fillId="9" borderId="58" xfId="9" applyFont="1" applyFill="1" applyBorder="1" applyAlignment="1">
      <alignment horizontal="center" vertical="top"/>
    </xf>
    <xf numFmtId="0" fontId="7" fillId="9" borderId="87" xfId="9" applyFont="1" applyFill="1" applyBorder="1" applyAlignment="1">
      <alignment horizontal="center" vertical="top" wrapText="1"/>
    </xf>
    <xf numFmtId="0" fontId="7" fillId="9" borderId="17" xfId="9" applyFont="1" applyFill="1" applyBorder="1" applyAlignment="1">
      <alignment horizontal="left" vertical="top" wrapText="1"/>
    </xf>
    <xf numFmtId="164" fontId="7" fillId="10" borderId="1" xfId="9" applyNumberFormat="1" applyFont="1" applyFill="1" applyBorder="1" applyAlignment="1">
      <alignment horizontal="center" vertical="top"/>
    </xf>
    <xf numFmtId="0" fontId="7" fillId="10" borderId="1" xfId="9" applyFont="1" applyFill="1" applyBorder="1" applyAlignment="1">
      <alignment horizontal="center" vertical="top"/>
    </xf>
    <xf numFmtId="49" fontId="13" fillId="11" borderId="1" xfId="9" applyNumberFormat="1" applyFont="1" applyFill="1" applyBorder="1" applyAlignment="1">
      <alignment horizontal="center" vertical="top" wrapText="1"/>
    </xf>
    <xf numFmtId="49" fontId="13" fillId="11" borderId="10" xfId="9" applyNumberFormat="1" applyFont="1" applyFill="1" applyBorder="1" applyAlignment="1">
      <alignment horizontal="center" vertical="top" wrapText="1"/>
    </xf>
    <xf numFmtId="9" fontId="28" fillId="9" borderId="58" xfId="9" applyNumberFormat="1" applyFont="1" applyFill="1" applyBorder="1" applyAlignment="1">
      <alignment horizontal="center" vertical="top"/>
    </xf>
    <xf numFmtId="0" fontId="28" fillId="9" borderId="87" xfId="9" applyFont="1" applyFill="1" applyBorder="1" applyAlignment="1">
      <alignment horizontal="center" vertical="center"/>
    </xf>
    <xf numFmtId="0" fontId="28" fillId="9" borderId="17" xfId="9" applyFont="1" applyFill="1" applyBorder="1" applyAlignment="1">
      <alignment horizontal="left" vertical="top" wrapText="1"/>
    </xf>
    <xf numFmtId="164" fontId="6" fillId="9" borderId="1" xfId="9" applyNumberFormat="1" applyFont="1" applyFill="1" applyBorder="1" applyAlignment="1">
      <alignment horizontal="center" vertical="top"/>
    </xf>
    <xf numFmtId="0" fontId="15" fillId="11" borderId="1" xfId="9" applyFont="1" applyFill="1" applyBorder="1" applyAlignment="1">
      <alignment horizontal="center" vertical="top" wrapText="1"/>
    </xf>
    <xf numFmtId="9" fontId="28" fillId="9" borderId="25" xfId="9" applyNumberFormat="1" applyFont="1" applyFill="1" applyBorder="1" applyAlignment="1">
      <alignment horizontal="center" vertical="top"/>
    </xf>
    <xf numFmtId="0" fontId="28" fillId="9" borderId="49" xfId="9" applyFont="1" applyFill="1" applyBorder="1" applyAlignment="1">
      <alignment horizontal="center" vertical="center"/>
    </xf>
    <xf numFmtId="0" fontId="28" fillId="9" borderId="23" xfId="9" applyFont="1" applyFill="1" applyBorder="1" applyAlignment="1">
      <alignment horizontal="left" vertical="top" wrapText="1"/>
    </xf>
    <xf numFmtId="164" fontId="11" fillId="9" borderId="61" xfId="9" applyNumberFormat="1" applyFont="1" applyFill="1" applyBorder="1" applyAlignment="1">
      <alignment horizontal="center" vertical="top"/>
    </xf>
    <xf numFmtId="49" fontId="13" fillId="11" borderId="10" xfId="9" applyNumberFormat="1" applyFont="1" applyFill="1" applyBorder="1" applyAlignment="1">
      <alignment vertical="top" wrapText="1"/>
    </xf>
    <xf numFmtId="9" fontId="28" fillId="9" borderId="83" xfId="9" applyNumberFormat="1" applyFont="1" applyFill="1" applyBorder="1" applyAlignment="1">
      <alignment horizontal="center" vertical="top"/>
    </xf>
    <xf numFmtId="0" fontId="28" fillId="9" borderId="32" xfId="9" applyFont="1" applyFill="1" applyBorder="1" applyAlignment="1">
      <alignment horizontal="left" vertical="top" wrapText="1"/>
    </xf>
    <xf numFmtId="9" fontId="11" fillId="9" borderId="21" xfId="9" applyNumberFormat="1" applyFont="1" applyFill="1" applyBorder="1" applyAlignment="1">
      <alignment horizontal="center" vertical="top"/>
    </xf>
    <xf numFmtId="0" fontId="11" fillId="9" borderId="86" xfId="9" applyFont="1" applyFill="1" applyBorder="1" applyAlignment="1">
      <alignment horizontal="center" vertical="center"/>
    </xf>
    <xf numFmtId="164" fontId="13" fillId="9" borderId="11" xfId="9" applyNumberFormat="1" applyFont="1" applyFill="1" applyBorder="1" applyAlignment="1">
      <alignment horizontal="center" vertical="top"/>
    </xf>
    <xf numFmtId="9" fontId="11" fillId="9" borderId="25" xfId="9" applyNumberFormat="1" applyFont="1" applyFill="1" applyBorder="1" applyAlignment="1">
      <alignment horizontal="center" vertical="top"/>
    </xf>
    <xf numFmtId="0" fontId="11" fillId="9" borderId="49" xfId="9" applyFont="1" applyFill="1" applyBorder="1" applyAlignment="1">
      <alignment horizontal="center" vertical="center"/>
    </xf>
    <xf numFmtId="164" fontId="13" fillId="10" borderId="26" xfId="9" applyNumberFormat="1" applyFont="1" applyFill="1" applyBorder="1" applyAlignment="1">
      <alignment horizontal="center" vertical="top"/>
    </xf>
    <xf numFmtId="0" fontId="11" fillId="0" borderId="16" xfId="9" applyFont="1" applyFill="1" applyBorder="1" applyAlignment="1">
      <alignment horizontal="center" vertical="top"/>
    </xf>
    <xf numFmtId="0" fontId="11" fillId="9" borderId="84" xfId="9" applyFont="1" applyFill="1" applyBorder="1" applyAlignment="1">
      <alignment horizontal="center" vertical="top" wrapText="1"/>
    </xf>
    <xf numFmtId="164" fontId="11" fillId="10" borderId="67" xfId="9" applyNumberFormat="1" applyFont="1" applyFill="1" applyBorder="1" applyAlignment="1">
      <alignment horizontal="center" vertical="top"/>
    </xf>
    <xf numFmtId="164" fontId="7" fillId="9" borderId="59" xfId="9" applyNumberFormat="1" applyFont="1" applyFill="1" applyBorder="1" applyAlignment="1">
      <alignment horizontal="center" vertical="top"/>
    </xf>
    <xf numFmtId="0" fontId="15" fillId="0" borderId="48" xfId="9" applyBorder="1" applyAlignment="1">
      <alignment vertical="top" wrapText="1"/>
    </xf>
    <xf numFmtId="0" fontId="6" fillId="9" borderId="68" xfId="9" applyFont="1" applyFill="1" applyBorder="1" applyAlignment="1">
      <alignment horizontal="center" vertical="top"/>
    </xf>
    <xf numFmtId="164" fontId="7" fillId="9" borderId="25" xfId="9" applyNumberFormat="1" applyFont="1" applyFill="1" applyBorder="1" applyAlignment="1">
      <alignment horizontal="center" vertical="top"/>
    </xf>
    <xf numFmtId="0" fontId="7" fillId="9" borderId="80" xfId="9" applyFont="1" applyFill="1" applyBorder="1" applyAlignment="1">
      <alignment horizontal="center" vertical="center"/>
    </xf>
    <xf numFmtId="0" fontId="15" fillId="0" borderId="32" xfId="9" applyBorder="1" applyAlignment="1">
      <alignment vertical="top" wrapText="1"/>
    </xf>
    <xf numFmtId="164" fontId="11" fillId="9" borderId="62" xfId="9" applyNumberFormat="1" applyFont="1" applyFill="1" applyBorder="1" applyAlignment="1">
      <alignment horizontal="center" vertical="top"/>
    </xf>
    <xf numFmtId="164" fontId="11" fillId="9" borderId="66" xfId="9" applyNumberFormat="1" applyFont="1" applyFill="1" applyBorder="1" applyAlignment="1">
      <alignment horizontal="center" vertical="top"/>
    </xf>
    <xf numFmtId="0" fontId="7" fillId="9" borderId="49" xfId="9" applyFont="1" applyFill="1" applyBorder="1" applyAlignment="1">
      <alignment horizontal="center" vertical="center"/>
    </xf>
    <xf numFmtId="0" fontId="15" fillId="0" borderId="23" xfId="9" applyBorder="1" applyAlignment="1">
      <alignment vertical="top" wrapText="1"/>
    </xf>
    <xf numFmtId="1" fontId="7" fillId="9" borderId="25" xfId="9" applyNumberFormat="1" applyFont="1" applyFill="1" applyBorder="1" applyAlignment="1">
      <alignment horizontal="center" vertical="top"/>
    </xf>
    <xf numFmtId="0" fontId="7" fillId="9" borderId="29" xfId="9" applyFont="1" applyFill="1" applyBorder="1" applyAlignment="1">
      <alignment horizontal="center" vertical="top" wrapText="1"/>
    </xf>
    <xf numFmtId="1" fontId="7" fillId="9" borderId="16" xfId="9" applyNumberFormat="1" applyFont="1" applyFill="1" applyBorder="1" applyAlignment="1">
      <alignment horizontal="center" vertical="top"/>
    </xf>
    <xf numFmtId="0" fontId="7" fillId="9" borderId="15" xfId="9" applyFont="1" applyFill="1" applyBorder="1" applyAlignment="1">
      <alignment horizontal="center" vertical="top" wrapText="1"/>
    </xf>
    <xf numFmtId="9" fontId="28" fillId="9" borderId="16" xfId="9" applyNumberFormat="1" applyFont="1" applyFill="1" applyBorder="1" applyAlignment="1">
      <alignment horizontal="center" vertical="top"/>
    </xf>
    <xf numFmtId="0" fontId="28" fillId="9" borderId="84" xfId="9" applyFont="1" applyFill="1" applyBorder="1" applyAlignment="1">
      <alignment horizontal="center" vertical="center"/>
    </xf>
    <xf numFmtId="164" fontId="11" fillId="9" borderId="37" xfId="9" applyNumberFormat="1" applyFont="1" applyFill="1" applyBorder="1" applyAlignment="1">
      <alignment horizontal="center" vertical="top"/>
    </xf>
    <xf numFmtId="9" fontId="28" fillId="9" borderId="27" xfId="9" applyNumberFormat="1" applyFont="1" applyFill="1" applyBorder="1" applyAlignment="1">
      <alignment horizontal="center" vertical="top"/>
    </xf>
    <xf numFmtId="49" fontId="13" fillId="9" borderId="65" xfId="9" applyNumberFormat="1" applyFont="1" applyFill="1" applyBorder="1" applyAlignment="1">
      <alignment horizontal="center" vertical="top" wrapText="1"/>
    </xf>
    <xf numFmtId="2" fontId="7" fillId="0" borderId="62" xfId="9" applyNumberFormat="1" applyFont="1" applyFill="1" applyBorder="1" applyAlignment="1">
      <alignment horizontal="center" vertical="top"/>
    </xf>
    <xf numFmtId="2" fontId="11" fillId="0" borderId="66" xfId="9" applyNumberFormat="1" applyFont="1" applyFill="1" applyBorder="1" applyAlignment="1">
      <alignment horizontal="center" vertical="top"/>
    </xf>
    <xf numFmtId="2" fontId="7" fillId="0" borderId="66" xfId="9" applyNumberFormat="1" applyFont="1" applyFill="1" applyBorder="1" applyAlignment="1">
      <alignment horizontal="center" vertical="top"/>
    </xf>
    <xf numFmtId="0" fontId="11" fillId="9" borderId="1" xfId="9" applyFont="1" applyFill="1" applyBorder="1" applyAlignment="1">
      <alignment horizontal="center" vertical="top"/>
    </xf>
    <xf numFmtId="0" fontId="28" fillId="9" borderId="14" xfId="9" applyFont="1" applyFill="1" applyBorder="1" applyAlignment="1">
      <alignment horizontal="left" vertical="top" wrapText="1"/>
    </xf>
    <xf numFmtId="164" fontId="7" fillId="0" borderId="37" xfId="9" applyNumberFormat="1" applyFont="1" applyFill="1" applyBorder="1" applyAlignment="1">
      <alignment horizontal="center" vertical="top"/>
    </xf>
    <xf numFmtId="164" fontId="11" fillId="0" borderId="67" xfId="9" applyNumberFormat="1" applyFont="1" applyFill="1" applyBorder="1" applyAlignment="1">
      <alignment horizontal="center" vertical="top"/>
    </xf>
    <xf numFmtId="164" fontId="7" fillId="0" borderId="67" xfId="9" applyNumberFormat="1" applyFont="1" applyFill="1" applyBorder="1" applyAlignment="1">
      <alignment horizontal="center" vertical="top"/>
    </xf>
    <xf numFmtId="0" fontId="11" fillId="9" borderId="67" xfId="9" applyFont="1" applyFill="1" applyBorder="1" applyAlignment="1">
      <alignment horizontal="center" vertical="top"/>
    </xf>
    <xf numFmtId="0" fontId="28" fillId="9" borderId="19" xfId="9" applyFont="1" applyFill="1" applyBorder="1" applyAlignment="1">
      <alignment horizontal="left" vertical="top" wrapText="1"/>
    </xf>
    <xf numFmtId="2" fontId="7" fillId="10" borderId="1" xfId="9" applyNumberFormat="1" applyFont="1" applyFill="1" applyBorder="1" applyAlignment="1">
      <alignment horizontal="center" vertical="top"/>
    </xf>
    <xf numFmtId="0" fontId="11" fillId="10" borderId="1" xfId="9" applyFont="1" applyFill="1" applyBorder="1" applyAlignment="1">
      <alignment horizontal="center" vertical="top"/>
    </xf>
    <xf numFmtId="0" fontId="11" fillId="10" borderId="67" xfId="9" applyFont="1" applyFill="1" applyBorder="1" applyAlignment="1">
      <alignment horizontal="center" vertical="top"/>
    </xf>
    <xf numFmtId="9" fontId="7" fillId="9" borderId="58" xfId="9" applyNumberFormat="1" applyFont="1" applyFill="1" applyBorder="1" applyAlignment="1">
      <alignment horizontal="center" vertical="top"/>
    </xf>
    <xf numFmtId="9" fontId="7" fillId="9" borderId="83" xfId="9" applyNumberFormat="1" applyFont="1" applyFill="1" applyBorder="1" applyAlignment="1">
      <alignment horizontal="center" vertical="top"/>
    </xf>
    <xf numFmtId="164" fontId="7" fillId="0" borderId="62" xfId="9" applyNumberFormat="1" applyFont="1" applyFill="1" applyBorder="1" applyAlignment="1">
      <alignment horizontal="center" vertical="top"/>
    </xf>
    <xf numFmtId="164" fontId="11" fillId="0" borderId="66" xfId="9" applyNumberFormat="1" applyFont="1" applyFill="1" applyBorder="1" applyAlignment="1">
      <alignment horizontal="center" vertical="top"/>
    </xf>
    <xf numFmtId="164" fontId="7" fillId="0" borderId="66" xfId="9" applyNumberFormat="1" applyFont="1" applyFill="1" applyBorder="1" applyAlignment="1">
      <alignment horizontal="center" vertical="top"/>
    </xf>
    <xf numFmtId="9" fontId="7" fillId="9" borderId="16" xfId="9" applyNumberFormat="1" applyFont="1" applyFill="1" applyBorder="1" applyAlignment="1">
      <alignment horizontal="center" vertical="top"/>
    </xf>
    <xf numFmtId="9" fontId="7" fillId="9" borderId="27" xfId="9" applyNumberFormat="1" applyFont="1" applyFill="1" applyBorder="1" applyAlignment="1">
      <alignment horizontal="center" vertical="top"/>
    </xf>
    <xf numFmtId="0" fontId="7" fillId="9" borderId="58" xfId="9" applyFont="1" applyFill="1" applyBorder="1" applyAlignment="1">
      <alignment horizontal="center" vertical="top"/>
    </xf>
    <xf numFmtId="49" fontId="6" fillId="9" borderId="65" xfId="9" applyNumberFormat="1" applyFont="1" applyFill="1" applyBorder="1" applyAlignment="1">
      <alignment horizontal="center" vertical="top" wrapText="1"/>
    </xf>
    <xf numFmtId="0" fontId="15" fillId="11" borderId="10" xfId="9" applyFill="1" applyBorder="1"/>
    <xf numFmtId="0" fontId="7" fillId="0" borderId="60" xfId="9" applyFont="1" applyBorder="1" applyAlignment="1">
      <alignment vertical="top"/>
    </xf>
    <xf numFmtId="0" fontId="7" fillId="0" borderId="0" xfId="9" applyFont="1" applyBorder="1" applyAlignment="1">
      <alignment vertical="top"/>
    </xf>
    <xf numFmtId="49" fontId="13" fillId="11" borderId="1" xfId="9" applyNumberFormat="1" applyFont="1" applyFill="1" applyBorder="1" applyAlignment="1">
      <alignment vertical="top" wrapText="1"/>
    </xf>
    <xf numFmtId="0" fontId="7" fillId="0" borderId="78" xfId="9" applyFont="1" applyBorder="1" applyAlignment="1">
      <alignment vertical="top"/>
    </xf>
    <xf numFmtId="0" fontId="7" fillId="0" borderId="31" xfId="9" applyFont="1" applyBorder="1" applyAlignment="1">
      <alignment vertical="top"/>
    </xf>
    <xf numFmtId="0" fontId="7" fillId="0" borderId="65" xfId="9" applyFont="1" applyBorder="1" applyAlignment="1">
      <alignment vertical="top"/>
    </xf>
    <xf numFmtId="0" fontId="7" fillId="0" borderId="28" xfId="9" applyFont="1" applyBorder="1" applyAlignment="1">
      <alignment vertical="top"/>
    </xf>
    <xf numFmtId="9" fontId="47" fillId="9" borderId="58" xfId="9" applyNumberFormat="1" applyFont="1" applyFill="1" applyBorder="1" applyAlignment="1">
      <alignment horizontal="center" vertical="top"/>
    </xf>
    <xf numFmtId="0" fontId="47" fillId="9" borderId="87" xfId="9" applyFont="1" applyFill="1" applyBorder="1" applyAlignment="1">
      <alignment horizontal="center" vertical="center"/>
    </xf>
    <xf numFmtId="0" fontId="47" fillId="9" borderId="17" xfId="9" applyFont="1" applyFill="1" applyBorder="1" applyAlignment="1">
      <alignment vertical="top" wrapText="1"/>
    </xf>
    <xf numFmtId="164" fontId="13" fillId="9" borderId="1" xfId="9" applyNumberFormat="1" applyFont="1" applyFill="1" applyBorder="1" applyAlignment="1">
      <alignment horizontal="center" vertical="top"/>
    </xf>
    <xf numFmtId="0" fontId="13" fillId="9" borderId="26" xfId="9" applyFont="1" applyFill="1" applyBorder="1" applyAlignment="1">
      <alignment horizontal="center" vertical="top"/>
    </xf>
    <xf numFmtId="9" fontId="47" fillId="9" borderId="83" xfId="9" applyNumberFormat="1" applyFont="1" applyFill="1" applyBorder="1" applyAlignment="1">
      <alignment horizontal="center" vertical="top"/>
    </xf>
    <xf numFmtId="0" fontId="47" fillId="9" borderId="80" xfId="9" applyFont="1" applyFill="1" applyBorder="1" applyAlignment="1">
      <alignment horizontal="center" vertical="center"/>
    </xf>
    <xf numFmtId="0" fontId="47" fillId="9" borderId="32" xfId="9" applyFont="1" applyFill="1" applyBorder="1" applyAlignment="1">
      <alignment vertical="top" wrapText="1"/>
    </xf>
    <xf numFmtId="2" fontId="11" fillId="9" borderId="62" xfId="9" applyNumberFormat="1" applyFont="1" applyFill="1" applyBorder="1" applyAlignment="1">
      <alignment horizontal="center" vertical="top"/>
    </xf>
    <xf numFmtId="2" fontId="11" fillId="9" borderId="66" xfId="9" applyNumberFormat="1" applyFont="1" applyFill="1" applyBorder="1" applyAlignment="1">
      <alignment horizontal="center" vertical="top"/>
    </xf>
    <xf numFmtId="9" fontId="47" fillId="9" borderId="16" xfId="9" applyNumberFormat="1" applyFont="1" applyFill="1" applyBorder="1" applyAlignment="1">
      <alignment horizontal="center" vertical="top"/>
    </xf>
    <xf numFmtId="0" fontId="47" fillId="9" borderId="84" xfId="9" applyFont="1" applyFill="1" applyBorder="1" applyAlignment="1">
      <alignment horizontal="center" vertical="center"/>
    </xf>
    <xf numFmtId="0" fontId="47" fillId="9" borderId="14" xfId="9" applyFont="1" applyFill="1" applyBorder="1" applyAlignment="1">
      <alignment vertical="top" wrapText="1"/>
    </xf>
    <xf numFmtId="9" fontId="47" fillId="9" borderId="27" xfId="9" applyNumberFormat="1" applyFont="1" applyFill="1" applyBorder="1" applyAlignment="1">
      <alignment horizontal="center" vertical="top"/>
    </xf>
    <xf numFmtId="0" fontId="47" fillId="9" borderId="85" xfId="9" applyFont="1" applyFill="1" applyBorder="1" applyAlignment="1">
      <alignment horizontal="center" vertical="center"/>
    </xf>
    <xf numFmtId="0" fontId="47" fillId="9" borderId="7" xfId="9" applyFont="1" applyFill="1" applyBorder="1" applyAlignment="1">
      <alignment vertical="top" wrapText="1"/>
    </xf>
    <xf numFmtId="0" fontId="13" fillId="10" borderId="26" xfId="9" applyFont="1" applyFill="1" applyBorder="1" applyAlignment="1">
      <alignment horizontal="center" vertical="top"/>
    </xf>
    <xf numFmtId="0" fontId="47" fillId="9" borderId="87" xfId="9" applyFont="1" applyFill="1" applyBorder="1" applyAlignment="1">
      <alignment horizontal="center" vertical="top" wrapText="1"/>
    </xf>
    <xf numFmtId="2" fontId="11" fillId="10" borderId="1" xfId="9" applyNumberFormat="1" applyFont="1" applyFill="1" applyBorder="1" applyAlignment="1">
      <alignment horizontal="center" vertical="top"/>
    </xf>
    <xf numFmtId="0" fontId="11" fillId="9" borderId="14" xfId="9" applyFont="1" applyFill="1" applyBorder="1" applyAlignment="1">
      <alignment vertical="top" wrapText="1"/>
    </xf>
    <xf numFmtId="0" fontId="11" fillId="0" borderId="63" xfId="9" applyFont="1" applyFill="1" applyBorder="1" applyAlignment="1">
      <alignment horizontal="center" vertical="top"/>
    </xf>
    <xf numFmtId="0" fontId="11" fillId="0" borderId="36" xfId="9" applyFont="1" applyFill="1" applyBorder="1" applyAlignment="1">
      <alignment horizontal="center" vertical="top"/>
    </xf>
    <xf numFmtId="0" fontId="11" fillId="0" borderId="72" xfId="9" applyFont="1" applyFill="1" applyBorder="1" applyAlignment="1">
      <alignment horizontal="center" vertical="top"/>
    </xf>
    <xf numFmtId="0" fontId="11" fillId="0" borderId="12" xfId="9" applyFont="1" applyFill="1" applyBorder="1" applyAlignment="1">
      <alignment vertical="top" wrapText="1"/>
    </xf>
    <xf numFmtId="0" fontId="6" fillId="13" borderId="72" xfId="9" applyFont="1" applyFill="1" applyBorder="1" applyAlignment="1">
      <alignment vertical="top"/>
    </xf>
    <xf numFmtId="0" fontId="36" fillId="13" borderId="72" xfId="9" applyFont="1" applyFill="1" applyBorder="1" applyAlignment="1">
      <alignment vertical="top"/>
    </xf>
    <xf numFmtId="0" fontId="36" fillId="13" borderId="72" xfId="9" applyFont="1" applyFill="1" applyBorder="1" applyAlignment="1">
      <alignment vertical="top" textRotation="90"/>
    </xf>
    <xf numFmtId="0" fontId="36" fillId="13" borderId="55" xfId="9" applyFont="1" applyFill="1" applyBorder="1" applyAlignment="1">
      <alignment vertical="top"/>
    </xf>
    <xf numFmtId="164" fontId="6" fillId="13" borderId="11" xfId="9" applyNumberFormat="1" applyFont="1" applyFill="1" applyBorder="1" applyAlignment="1">
      <alignment horizontal="center" vertical="top" wrapText="1"/>
    </xf>
    <xf numFmtId="0" fontId="47" fillId="0" borderId="30" xfId="9" applyFont="1" applyBorder="1" applyAlignment="1">
      <alignment horizontal="left" vertical="top"/>
    </xf>
    <xf numFmtId="0" fontId="6" fillId="9" borderId="13" xfId="9" applyFont="1" applyFill="1" applyBorder="1" applyAlignment="1">
      <alignment horizontal="center" vertical="top"/>
    </xf>
    <xf numFmtId="0" fontId="47" fillId="0" borderId="61" xfId="9" applyFont="1" applyBorder="1" applyAlignment="1">
      <alignment horizontal="left" vertical="top"/>
    </xf>
    <xf numFmtId="164" fontId="11" fillId="9" borderId="11" xfId="9" applyNumberFormat="1" applyFont="1" applyFill="1" applyBorder="1" applyAlignment="1">
      <alignment horizontal="center" vertical="top"/>
    </xf>
    <xf numFmtId="0" fontId="47" fillId="0" borderId="62" xfId="9" applyFont="1" applyBorder="1" applyAlignment="1">
      <alignment horizontal="left" vertical="top"/>
    </xf>
    <xf numFmtId="0" fontId="11" fillId="0" borderId="14" xfId="9" applyFont="1" applyBorder="1" applyAlignment="1">
      <alignment vertical="top" wrapText="1"/>
    </xf>
    <xf numFmtId="0" fontId="7" fillId="9" borderId="58" xfId="9" applyFont="1" applyFill="1" applyBorder="1" applyAlignment="1">
      <alignment horizontal="center" vertical="center"/>
    </xf>
    <xf numFmtId="0" fontId="11" fillId="0" borderId="61" xfId="9" applyFont="1" applyBorder="1" applyAlignment="1">
      <alignment horizontal="left" vertical="top" wrapText="1"/>
    </xf>
    <xf numFmtId="0" fontId="7" fillId="9" borderId="83" xfId="9" applyFont="1" applyFill="1" applyBorder="1" applyAlignment="1">
      <alignment horizontal="center" vertical="center"/>
    </xf>
    <xf numFmtId="0" fontId="7" fillId="9" borderId="25" xfId="9" applyFont="1" applyFill="1" applyBorder="1" applyAlignment="1">
      <alignment horizontal="center" vertical="center"/>
    </xf>
    <xf numFmtId="0" fontId="11" fillId="0" borderId="62" xfId="9" applyFont="1" applyBorder="1" applyAlignment="1">
      <alignment horizontal="left" vertical="top" wrapText="1"/>
    </xf>
    <xf numFmtId="0" fontId="7" fillId="9" borderId="83" xfId="9" applyFont="1" applyFill="1" applyBorder="1" applyAlignment="1">
      <alignment horizontal="center" vertical="top"/>
    </xf>
    <xf numFmtId="164" fontId="7" fillId="5" borderId="30" xfId="9" applyNumberFormat="1" applyFont="1" applyFill="1" applyBorder="1" applyAlignment="1">
      <alignment horizontal="left" vertical="center" wrapText="1"/>
    </xf>
    <xf numFmtId="164" fontId="7" fillId="5" borderId="37" xfId="9" applyNumberFormat="1" applyFont="1" applyFill="1" applyBorder="1" applyAlignment="1">
      <alignment horizontal="left" vertical="center" wrapText="1"/>
    </xf>
    <xf numFmtId="164" fontId="7" fillId="10" borderId="30" xfId="9" applyNumberFormat="1" applyFont="1" applyFill="1" applyBorder="1" applyAlignment="1">
      <alignment horizontal="center" vertical="top"/>
    </xf>
    <xf numFmtId="0" fontId="7" fillId="9" borderId="24" xfId="9" applyFont="1" applyFill="1" applyBorder="1" applyAlignment="1">
      <alignment horizontal="center" vertical="top" wrapText="1"/>
    </xf>
    <xf numFmtId="164" fontId="7" fillId="5" borderId="61" xfId="9" applyNumberFormat="1" applyFont="1" applyFill="1" applyBorder="1" applyAlignment="1">
      <alignment horizontal="left" vertical="center" wrapText="1"/>
    </xf>
    <xf numFmtId="0" fontId="9" fillId="0" borderId="35" xfId="9" applyFont="1" applyBorder="1" applyAlignment="1">
      <alignment horizontal="center" vertical="top"/>
    </xf>
    <xf numFmtId="0" fontId="9" fillId="0" borderId="33" xfId="9" applyFont="1" applyBorder="1" applyAlignment="1">
      <alignment horizontal="center" vertical="center" wrapText="1"/>
    </xf>
    <xf numFmtId="0" fontId="11" fillId="0" borderId="88" xfId="9" applyFont="1" applyBorder="1" applyAlignment="1">
      <alignment vertical="top" wrapText="1"/>
    </xf>
    <xf numFmtId="0" fontId="6" fillId="0" borderId="91" xfId="9" applyFont="1" applyBorder="1" applyAlignment="1">
      <alignment horizontal="left" vertical="top"/>
    </xf>
    <xf numFmtId="0" fontId="36" fillId="0" borderId="8" xfId="9" applyFont="1" applyBorder="1" applyAlignment="1">
      <alignment horizontal="left" vertical="top" textRotation="90"/>
    </xf>
    <xf numFmtId="0" fontId="11" fillId="0" borderId="0" xfId="9" applyFont="1" applyBorder="1" applyAlignment="1">
      <alignment horizontal="center"/>
    </xf>
    <xf numFmtId="0" fontId="26" fillId="0" borderId="0" xfId="9" applyFont="1" applyAlignment="1">
      <alignment horizontal="center" vertical="center" textRotation="90"/>
    </xf>
    <xf numFmtId="0" fontId="23" fillId="0" borderId="0" xfId="9" applyFont="1" applyAlignment="1">
      <alignment vertical="top" wrapText="1"/>
    </xf>
    <xf numFmtId="0" fontId="15" fillId="0" borderId="0" xfId="9" applyAlignment="1">
      <alignment vertical="center" textRotation="90"/>
    </xf>
    <xf numFmtId="2" fontId="59" fillId="0" borderId="1" xfId="9" applyNumberFormat="1" applyFont="1" applyBorder="1" applyAlignment="1">
      <alignment horizontal="center" vertical="top" wrapText="1"/>
    </xf>
    <xf numFmtId="0" fontId="9" fillId="0" borderId="71" xfId="9" applyFont="1" applyFill="1" applyBorder="1" applyAlignment="1">
      <alignment vertical="top" wrapText="1"/>
    </xf>
    <xf numFmtId="0" fontId="9" fillId="0" borderId="64" xfId="9" applyFont="1" applyFill="1" applyBorder="1" applyAlignment="1">
      <alignment vertical="top" wrapText="1"/>
    </xf>
    <xf numFmtId="0" fontId="9" fillId="0" borderId="62" xfId="9" applyFont="1" applyFill="1" applyBorder="1" applyAlignment="1">
      <alignment vertical="top" wrapText="1"/>
    </xf>
    <xf numFmtId="0" fontId="9" fillId="0" borderId="0" xfId="9" applyFont="1" applyBorder="1" applyAlignment="1">
      <alignment vertical="center" textRotation="90"/>
    </xf>
    <xf numFmtId="165" fontId="13" fillId="0" borderId="0" xfId="23" applyNumberFormat="1" applyFont="1" applyFill="1" applyBorder="1" applyAlignment="1">
      <alignment vertical="center" wrapText="1"/>
    </xf>
    <xf numFmtId="165" fontId="13" fillId="0" borderId="13" xfId="23" applyNumberFormat="1" applyFont="1" applyFill="1" applyBorder="1" applyAlignment="1">
      <alignment vertical="center" wrapText="1"/>
    </xf>
    <xf numFmtId="0" fontId="13" fillId="0" borderId="55" xfId="23" applyFont="1" applyBorder="1" applyAlignment="1">
      <alignment vertical="center" wrapText="1"/>
    </xf>
    <xf numFmtId="49" fontId="7" fillId="0" borderId="8" xfId="9" applyNumberFormat="1" applyFont="1" applyBorder="1" applyAlignment="1">
      <alignment vertical="center" textRotation="90"/>
    </xf>
    <xf numFmtId="164" fontId="13" fillId="13" borderId="13" xfId="9" applyNumberFormat="1" applyFont="1" applyFill="1" applyBorder="1" applyAlignment="1">
      <alignment horizontal="center" vertical="top" wrapText="1"/>
    </xf>
    <xf numFmtId="0" fontId="6" fillId="13" borderId="55" xfId="9" applyFont="1" applyFill="1" applyBorder="1" applyAlignment="1">
      <alignment horizontal="center" vertical="top"/>
    </xf>
    <xf numFmtId="0" fontId="67" fillId="9" borderId="20" xfId="9" applyFont="1" applyFill="1" applyBorder="1" applyAlignment="1">
      <alignment horizontal="center" vertical="top"/>
    </xf>
    <xf numFmtId="0" fontId="67" fillId="9" borderId="9" xfId="9" applyFont="1" applyFill="1" applyBorder="1" applyAlignment="1">
      <alignment horizontal="left" vertical="top" wrapText="1"/>
    </xf>
    <xf numFmtId="0" fontId="6" fillId="9" borderId="9" xfId="9" applyFont="1" applyFill="1" applyBorder="1" applyAlignment="1">
      <alignment horizontal="center" vertical="top"/>
    </xf>
    <xf numFmtId="49" fontId="6" fillId="9" borderId="11" xfId="9" applyNumberFormat="1" applyFont="1" applyFill="1" applyBorder="1" applyAlignment="1">
      <alignment vertical="top" wrapText="1"/>
    </xf>
    <xf numFmtId="9" fontId="28" fillId="9" borderId="73" xfId="9" applyNumberFormat="1" applyFont="1" applyFill="1" applyBorder="1" applyAlignment="1">
      <alignment horizontal="center" vertical="top"/>
    </xf>
    <xf numFmtId="0" fontId="67" fillId="9" borderId="35" xfId="9" applyFont="1" applyFill="1" applyBorder="1" applyAlignment="1">
      <alignment horizontal="center" vertical="top"/>
    </xf>
    <xf numFmtId="0" fontId="67" fillId="9" borderId="55" xfId="9" applyFont="1" applyFill="1" applyBorder="1" applyAlignment="1">
      <alignment horizontal="left" vertical="top" wrapText="1"/>
    </xf>
    <xf numFmtId="164" fontId="7" fillId="9" borderId="55" xfId="9" applyNumberFormat="1" applyFont="1" applyFill="1" applyBorder="1" applyAlignment="1">
      <alignment horizontal="center" vertical="top"/>
    </xf>
    <xf numFmtId="164" fontId="7" fillId="9" borderId="13" xfId="9" applyNumberFormat="1" applyFont="1" applyFill="1" applyBorder="1" applyAlignment="1">
      <alignment horizontal="center" vertical="top"/>
    </xf>
    <xf numFmtId="49" fontId="6" fillId="9" borderId="1" xfId="9" applyNumberFormat="1" applyFont="1" applyFill="1" applyBorder="1" applyAlignment="1">
      <alignment vertical="top" wrapText="1"/>
    </xf>
    <xf numFmtId="0" fontId="67" fillId="9" borderId="18" xfId="9" applyFont="1" applyFill="1" applyBorder="1" applyAlignment="1">
      <alignment horizontal="center" vertical="top"/>
    </xf>
    <xf numFmtId="0" fontId="67" fillId="9" borderId="69" xfId="9" applyFont="1" applyFill="1" applyBorder="1" applyAlignment="1">
      <alignment horizontal="left" vertical="top" wrapText="1"/>
    </xf>
    <xf numFmtId="0" fontId="6" fillId="10" borderId="70" xfId="9" applyFont="1" applyFill="1" applyBorder="1" applyAlignment="1">
      <alignment horizontal="center" vertical="top"/>
    </xf>
    <xf numFmtId="0" fontId="7" fillId="0" borderId="25" xfId="9" applyFont="1" applyBorder="1" applyAlignment="1">
      <alignment horizontal="center" vertical="center"/>
    </xf>
    <xf numFmtId="0" fontId="68" fillId="9" borderId="29" xfId="9" applyFont="1" applyFill="1" applyBorder="1" applyAlignment="1">
      <alignment horizontal="center" vertical="center" wrapText="1"/>
    </xf>
    <xf numFmtId="0" fontId="68" fillId="0" borderId="62" xfId="9" applyFont="1" applyBorder="1" applyAlignment="1">
      <alignment vertical="top" wrapText="1"/>
    </xf>
    <xf numFmtId="0" fontId="7" fillId="10" borderId="0" xfId="9" applyFont="1" applyFill="1" applyBorder="1" applyAlignment="1">
      <alignment horizontal="center" vertical="top"/>
    </xf>
    <xf numFmtId="0" fontId="68" fillId="9" borderId="16" xfId="9" applyFont="1" applyFill="1" applyBorder="1" applyAlignment="1">
      <alignment horizontal="center" vertical="top" wrapText="1"/>
    </xf>
    <xf numFmtId="0" fontId="68" fillId="9" borderId="15" xfId="9" applyFont="1" applyFill="1" applyBorder="1" applyAlignment="1">
      <alignment horizontal="center" vertical="top" wrapText="1"/>
    </xf>
    <xf numFmtId="0" fontId="68" fillId="9" borderId="28" xfId="9" applyFont="1" applyFill="1" applyBorder="1" applyAlignment="1">
      <alignment vertical="top" wrapText="1"/>
    </xf>
    <xf numFmtId="164" fontId="7" fillId="10" borderId="28" xfId="9" applyNumberFormat="1" applyFont="1" applyFill="1" applyBorder="1" applyAlignment="1">
      <alignment horizontal="center" vertical="top"/>
    </xf>
    <xf numFmtId="164" fontId="7" fillId="10" borderId="10" xfId="9" applyNumberFormat="1" applyFont="1" applyFill="1" applyBorder="1" applyAlignment="1">
      <alignment horizontal="center" vertical="top"/>
    </xf>
    <xf numFmtId="0" fontId="7" fillId="9" borderId="34" xfId="9" applyFont="1" applyFill="1" applyBorder="1" applyAlignment="1">
      <alignment horizontal="center" vertical="center"/>
    </xf>
    <xf numFmtId="0" fontId="7" fillId="9" borderId="33" xfId="9" applyFont="1" applyFill="1" applyBorder="1" applyAlignment="1">
      <alignment horizontal="center" vertical="center" wrapText="1"/>
    </xf>
    <xf numFmtId="0" fontId="11" fillId="0" borderId="6" xfId="9" applyFont="1" applyBorder="1" applyAlignment="1">
      <alignment vertical="center" wrapText="1"/>
    </xf>
    <xf numFmtId="0" fontId="7" fillId="10" borderId="82" xfId="9" applyFont="1" applyFill="1" applyBorder="1" applyAlignment="1">
      <alignment horizontal="center" vertical="top"/>
    </xf>
    <xf numFmtId="0" fontId="13" fillId="13" borderId="36" xfId="9" applyFont="1" applyFill="1" applyBorder="1" applyAlignment="1">
      <alignment vertical="top"/>
    </xf>
    <xf numFmtId="0" fontId="13" fillId="13" borderId="63" xfId="9" applyFont="1" applyFill="1" applyBorder="1" applyAlignment="1">
      <alignment vertical="top"/>
    </xf>
    <xf numFmtId="0" fontId="13" fillId="13" borderId="72" xfId="9" applyFont="1" applyFill="1" applyBorder="1" applyAlignment="1">
      <alignment vertical="center" textRotation="90"/>
    </xf>
    <xf numFmtId="0" fontId="13" fillId="13" borderId="73" xfId="9" applyFont="1" applyFill="1" applyBorder="1" applyAlignment="1">
      <alignment horizontal="left" vertical="top" wrapText="1"/>
    </xf>
    <xf numFmtId="0" fontId="13" fillId="13" borderId="72" xfId="9" applyFont="1" applyFill="1" applyBorder="1" applyAlignment="1">
      <alignment horizontal="left" vertical="top" wrapText="1"/>
    </xf>
    <xf numFmtId="0" fontId="67" fillId="9" borderId="20" xfId="9" applyFont="1" applyFill="1" applyBorder="1" applyAlignment="1">
      <alignment horizontal="center" vertical="center"/>
    </xf>
    <xf numFmtId="0" fontId="67" fillId="9" borderId="9" xfId="9" applyFont="1" applyFill="1" applyBorder="1" applyAlignment="1">
      <alignment horizontal="center" vertical="top" wrapText="1"/>
    </xf>
    <xf numFmtId="164" fontId="7" fillId="9" borderId="11" xfId="9" applyNumberFormat="1" applyFont="1" applyFill="1" applyBorder="1" applyAlignment="1">
      <alignment horizontal="center" vertical="top"/>
    </xf>
    <xf numFmtId="0" fontId="6" fillId="0" borderId="13" xfId="9" applyFont="1" applyBorder="1" applyAlignment="1">
      <alignment horizontal="center" vertical="top"/>
    </xf>
    <xf numFmtId="49" fontId="6" fillId="10" borderId="8" xfId="9" applyNumberFormat="1" applyFont="1" applyFill="1" applyBorder="1" applyAlignment="1">
      <alignment horizontal="center" vertical="top" wrapText="1"/>
    </xf>
    <xf numFmtId="0" fontId="67" fillId="9" borderId="18" xfId="9" applyFont="1" applyFill="1" applyBorder="1" applyAlignment="1">
      <alignment horizontal="center" vertical="center"/>
    </xf>
    <xf numFmtId="164" fontId="7" fillId="10" borderId="11" xfId="9" applyNumberFormat="1" applyFont="1" applyFill="1" applyBorder="1" applyAlignment="1">
      <alignment horizontal="center" vertical="top"/>
    </xf>
    <xf numFmtId="0" fontId="6" fillId="10" borderId="13" xfId="9" applyFont="1" applyFill="1" applyBorder="1" applyAlignment="1">
      <alignment horizontal="center" vertical="top"/>
    </xf>
    <xf numFmtId="0" fontId="7" fillId="0" borderId="16" xfId="9" applyFont="1" applyBorder="1" applyAlignment="1">
      <alignment horizontal="center" vertical="center"/>
    </xf>
    <xf numFmtId="0" fontId="68" fillId="0" borderId="84" xfId="9" applyFont="1" applyBorder="1" applyAlignment="1">
      <alignment vertical="center" wrapText="1"/>
    </xf>
    <xf numFmtId="164" fontId="14" fillId="10" borderId="67" xfId="9" applyNumberFormat="1" applyFont="1" applyFill="1" applyBorder="1" applyAlignment="1">
      <alignment horizontal="center" vertical="top"/>
    </xf>
    <xf numFmtId="0" fontId="7" fillId="10" borderId="10" xfId="9" applyFont="1" applyFill="1" applyBorder="1" applyAlignment="1">
      <alignment horizontal="center" vertical="top"/>
    </xf>
    <xf numFmtId="0" fontId="7" fillId="0" borderId="34" xfId="9" applyFont="1" applyBorder="1" applyAlignment="1">
      <alignment horizontal="center" vertical="center"/>
    </xf>
    <xf numFmtId="0" fontId="7" fillId="0" borderId="33" xfId="9" applyFont="1" applyBorder="1" applyAlignment="1">
      <alignment horizontal="center" vertical="center" wrapText="1"/>
    </xf>
    <xf numFmtId="0" fontId="11" fillId="0" borderId="6" xfId="9" applyFont="1" applyBorder="1" applyAlignment="1">
      <alignment vertical="top" wrapText="1"/>
    </xf>
    <xf numFmtId="164" fontId="7" fillId="0" borderId="10" xfId="9" applyNumberFormat="1" applyFont="1" applyBorder="1" applyAlignment="1">
      <alignment horizontal="center" vertical="top"/>
    </xf>
    <xf numFmtId="49" fontId="6" fillId="0" borderId="11" xfId="9" applyNumberFormat="1" applyFont="1" applyBorder="1" applyAlignment="1">
      <alignment vertical="top" wrapText="1"/>
    </xf>
    <xf numFmtId="164" fontId="7" fillId="0" borderId="28" xfId="9" applyNumberFormat="1" applyFont="1" applyBorder="1" applyAlignment="1">
      <alignment horizontal="center" vertical="top"/>
    </xf>
    <xf numFmtId="49" fontId="6" fillId="0" borderId="10" xfId="9" applyNumberFormat="1" applyFont="1" applyBorder="1" applyAlignment="1">
      <alignment vertical="top" wrapText="1"/>
    </xf>
    <xf numFmtId="0" fontId="7" fillId="0" borderId="36" xfId="9" applyFont="1" applyBorder="1" applyAlignment="1">
      <alignment horizontal="center" vertical="center"/>
    </xf>
    <xf numFmtId="0" fontId="7" fillId="0" borderId="35" xfId="9" applyFont="1" applyBorder="1" applyAlignment="1">
      <alignment horizontal="center" vertical="center" wrapText="1"/>
    </xf>
    <xf numFmtId="0" fontId="11" fillId="0" borderId="12" xfId="9" applyFont="1" applyBorder="1" applyAlignment="1">
      <alignment vertical="top" wrapText="1"/>
    </xf>
    <xf numFmtId="164" fontId="7" fillId="10" borderId="13" xfId="9" applyNumberFormat="1" applyFont="1" applyFill="1" applyBorder="1" applyAlignment="1">
      <alignment horizontal="center" vertical="top"/>
    </xf>
    <xf numFmtId="0" fontId="7" fillId="10" borderId="13" xfId="9" applyFont="1" applyFill="1" applyBorder="1" applyAlignment="1">
      <alignment horizontal="center" vertical="top"/>
    </xf>
    <xf numFmtId="0" fontId="7" fillId="0" borderId="36" xfId="9" applyFont="1" applyBorder="1" applyAlignment="1">
      <alignment horizontal="center" vertical="top"/>
    </xf>
    <xf numFmtId="0" fontId="11" fillId="0" borderId="12" xfId="9" applyFont="1" applyBorder="1" applyAlignment="1">
      <alignment horizontal="left" vertical="top" wrapText="1"/>
    </xf>
    <xf numFmtId="164" fontId="7" fillId="0" borderId="13" xfId="9" applyNumberFormat="1" applyFont="1" applyBorder="1" applyAlignment="1">
      <alignment horizontal="center" vertical="top"/>
    </xf>
    <xf numFmtId="164" fontId="7" fillId="0" borderId="55" xfId="9" applyNumberFormat="1" applyFont="1" applyFill="1" applyBorder="1" applyAlignment="1">
      <alignment horizontal="center" vertical="top"/>
    </xf>
    <xf numFmtId="164" fontId="7" fillId="0" borderId="13" xfId="9" applyNumberFormat="1" applyFont="1" applyFill="1" applyBorder="1" applyAlignment="1">
      <alignment horizontal="center" vertical="top"/>
    </xf>
    <xf numFmtId="164" fontId="13" fillId="10" borderId="13" xfId="9" applyNumberFormat="1" applyFont="1" applyFill="1" applyBorder="1" applyAlignment="1">
      <alignment horizontal="center" vertical="top"/>
    </xf>
    <xf numFmtId="49" fontId="11" fillId="15" borderId="63" xfId="9" applyNumberFormat="1" applyFont="1" applyFill="1" applyBorder="1" applyAlignment="1">
      <alignment horizontal="center" vertical="top"/>
    </xf>
    <xf numFmtId="0" fontId="11" fillId="15" borderId="36" xfId="9" applyFont="1" applyFill="1" applyBorder="1" applyAlignment="1">
      <alignment horizontal="center" vertical="top"/>
    </xf>
    <xf numFmtId="0" fontId="11" fillId="15" borderId="72" xfId="9" applyFont="1" applyFill="1" applyBorder="1" applyAlignment="1">
      <alignment horizontal="center" vertical="top"/>
    </xf>
    <xf numFmtId="0" fontId="11" fillId="15" borderId="13" xfId="9" applyFont="1" applyFill="1" applyBorder="1" applyAlignment="1">
      <alignment vertical="top" wrapText="1"/>
    </xf>
    <xf numFmtId="0" fontId="28" fillId="15" borderId="73" xfId="9" applyFont="1" applyFill="1" applyBorder="1" applyAlignment="1">
      <alignment horizontal="center" vertical="top"/>
    </xf>
    <xf numFmtId="0" fontId="28" fillId="15" borderId="78" xfId="9" applyFont="1" applyFill="1" applyBorder="1" applyAlignment="1">
      <alignment horizontal="center" vertical="top"/>
    </xf>
    <xf numFmtId="0" fontId="13" fillId="13" borderId="55" xfId="9" applyFont="1" applyFill="1" applyBorder="1" applyAlignment="1">
      <alignment horizontal="left" vertical="top" wrapText="1"/>
    </xf>
    <xf numFmtId="9" fontId="28" fillId="0" borderId="78" xfId="9" applyNumberFormat="1" applyFont="1" applyBorder="1" applyAlignment="1">
      <alignment horizontal="center" vertical="top"/>
    </xf>
    <xf numFmtId="0" fontId="28" fillId="0" borderId="20" xfId="9" applyFont="1" applyBorder="1" applyAlignment="1">
      <alignment horizontal="center" vertical="center"/>
    </xf>
    <xf numFmtId="0" fontId="28" fillId="0" borderId="31" xfId="9" applyFont="1" applyBorder="1" applyAlignment="1">
      <alignment horizontal="left" vertical="top"/>
    </xf>
    <xf numFmtId="164" fontId="6" fillId="0" borderId="11" xfId="9" applyNumberFormat="1" applyFont="1" applyBorder="1" applyAlignment="1">
      <alignment horizontal="center" vertical="top"/>
    </xf>
    <xf numFmtId="0" fontId="6" fillId="0" borderId="11" xfId="9" applyFont="1" applyBorder="1" applyAlignment="1">
      <alignment horizontal="center" vertical="top"/>
    </xf>
    <xf numFmtId="9" fontId="28" fillId="0" borderId="71" xfId="9" applyNumberFormat="1" applyFont="1" applyBorder="1" applyAlignment="1">
      <alignment horizontal="center" vertical="top"/>
    </xf>
    <xf numFmtId="0" fontId="28" fillId="0" borderId="29" xfId="9" applyFont="1" applyBorder="1" applyAlignment="1">
      <alignment horizontal="center" vertical="center"/>
    </xf>
    <xf numFmtId="0" fontId="28" fillId="0" borderId="62" xfId="9" applyFont="1" applyBorder="1" applyAlignment="1">
      <alignment horizontal="left" vertical="top"/>
    </xf>
    <xf numFmtId="164" fontId="11" fillId="0" borderId="13" xfId="9" applyNumberFormat="1" applyFont="1" applyBorder="1" applyAlignment="1">
      <alignment horizontal="center" vertical="top"/>
    </xf>
    <xf numFmtId="49" fontId="6" fillId="0" borderId="1" xfId="9" applyNumberFormat="1" applyFont="1" applyBorder="1" applyAlignment="1">
      <alignment vertical="top" wrapText="1"/>
    </xf>
    <xf numFmtId="49" fontId="6" fillId="11" borderId="30" xfId="9" applyNumberFormat="1" applyFont="1" applyFill="1" applyBorder="1" applyAlignment="1">
      <alignment horizontal="center" vertical="top"/>
    </xf>
    <xf numFmtId="9" fontId="28" fillId="0" borderId="83" xfId="9" applyNumberFormat="1" applyFont="1" applyBorder="1" applyAlignment="1">
      <alignment horizontal="center" vertical="top"/>
    </xf>
    <xf numFmtId="0" fontId="28" fillId="0" borderId="80" xfId="9" applyFont="1" applyBorder="1" applyAlignment="1">
      <alignment horizontal="center" vertical="center"/>
    </xf>
    <xf numFmtId="0" fontId="28" fillId="0" borderId="32" xfId="9" applyFont="1" applyBorder="1" applyAlignment="1">
      <alignment horizontal="left" vertical="top"/>
    </xf>
    <xf numFmtId="0" fontId="64" fillId="0" borderId="0" xfId="9" applyFont="1"/>
    <xf numFmtId="0" fontId="15" fillId="0" borderId="0" xfId="9" applyFill="1" applyAlignment="1">
      <alignment horizontal="center" vertical="center"/>
    </xf>
    <xf numFmtId="0" fontId="7" fillId="0" borderId="83" xfId="9" applyFont="1" applyBorder="1" applyAlignment="1">
      <alignment horizontal="center" vertical="top"/>
    </xf>
    <xf numFmtId="0" fontId="7" fillId="0" borderId="80" xfId="9" applyFont="1" applyBorder="1" applyAlignment="1">
      <alignment horizontal="center" vertical="top" wrapText="1"/>
    </xf>
    <xf numFmtId="164" fontId="7" fillId="10" borderId="61" xfId="9" applyNumberFormat="1" applyFont="1" applyFill="1" applyBorder="1" applyAlignment="1">
      <alignment vertical="top"/>
    </xf>
    <xf numFmtId="164" fontId="7" fillId="10" borderId="22" xfId="9" applyNumberFormat="1" applyFont="1" applyFill="1" applyBorder="1" applyAlignment="1">
      <alignment vertical="top"/>
    </xf>
    <xf numFmtId="0" fontId="7" fillId="10" borderId="1" xfId="9" applyFont="1" applyFill="1" applyBorder="1" applyAlignment="1">
      <alignment vertical="top"/>
    </xf>
    <xf numFmtId="164" fontId="7" fillId="10" borderId="30" xfId="9" applyNumberFormat="1" applyFont="1" applyFill="1" applyBorder="1" applyAlignment="1">
      <alignment vertical="top"/>
    </xf>
    <xf numFmtId="164" fontId="7" fillId="10" borderId="1" xfId="9" applyNumberFormat="1" applyFont="1" applyFill="1" applyBorder="1" applyAlignment="1">
      <alignment vertical="top"/>
    </xf>
    <xf numFmtId="0" fontId="7" fillId="0" borderId="16" xfId="9" applyFont="1" applyBorder="1" applyAlignment="1">
      <alignment horizontal="center" vertical="top"/>
    </xf>
    <xf numFmtId="0" fontId="7" fillId="0" borderId="84" xfId="9" applyFont="1" applyBorder="1" applyAlignment="1">
      <alignment horizontal="center" vertical="top" wrapText="1"/>
    </xf>
    <xf numFmtId="164" fontId="7" fillId="10" borderId="28" xfId="9" applyNumberFormat="1" applyFont="1" applyFill="1" applyBorder="1" applyAlignment="1">
      <alignment vertical="top"/>
    </xf>
    <xf numFmtId="164" fontId="7" fillId="10" borderId="10" xfId="9" applyNumberFormat="1" applyFont="1" applyFill="1" applyBorder="1" applyAlignment="1">
      <alignment vertical="top"/>
    </xf>
    <xf numFmtId="0" fontId="7" fillId="10" borderId="10" xfId="9" applyFont="1" applyFill="1" applyBorder="1" applyAlignment="1">
      <alignment vertical="top"/>
    </xf>
    <xf numFmtId="0" fontId="7" fillId="0" borderId="27" xfId="9" applyFont="1" applyBorder="1" applyAlignment="1">
      <alignment horizontal="center" vertical="top"/>
    </xf>
    <xf numFmtId="0" fontId="7" fillId="0" borderId="85" xfId="9" applyFont="1" applyBorder="1" applyAlignment="1">
      <alignment horizontal="center" vertical="top" wrapText="1"/>
    </xf>
    <xf numFmtId="0" fontId="7" fillId="0" borderId="19" xfId="9" applyFont="1" applyBorder="1" applyAlignment="1">
      <alignment horizontal="left" vertical="top" wrapText="1"/>
    </xf>
    <xf numFmtId="164" fontId="7" fillId="10" borderId="31" xfId="9" applyNumberFormat="1" applyFont="1" applyFill="1" applyBorder="1" applyAlignment="1">
      <alignment vertical="top"/>
    </xf>
    <xf numFmtId="164" fontId="7" fillId="10" borderId="11" xfId="9" applyNumberFormat="1" applyFont="1" applyFill="1" applyBorder="1" applyAlignment="1">
      <alignment vertical="top"/>
    </xf>
    <xf numFmtId="0" fontId="7" fillId="10" borderId="11" xfId="9" applyFont="1" applyFill="1" applyBorder="1" applyAlignment="1">
      <alignment vertical="top"/>
    </xf>
    <xf numFmtId="0" fontId="7" fillId="0" borderId="25" xfId="9" applyFont="1" applyBorder="1" applyAlignment="1">
      <alignment horizontal="center" vertical="top"/>
    </xf>
    <xf numFmtId="0" fontId="7" fillId="0" borderId="49" xfId="9" applyFont="1" applyBorder="1" applyAlignment="1">
      <alignment horizontal="center" vertical="top" wrapText="1"/>
    </xf>
    <xf numFmtId="0" fontId="7" fillId="0" borderId="23" xfId="9" applyFont="1" applyBorder="1" applyAlignment="1">
      <alignment horizontal="left" vertical="top" wrapText="1"/>
    </xf>
    <xf numFmtId="0" fontId="7" fillId="10" borderId="60" xfId="9" applyFont="1" applyFill="1" applyBorder="1" applyAlignment="1">
      <alignment vertical="top"/>
    </xf>
    <xf numFmtId="0" fontId="7" fillId="0" borderId="14" xfId="9" applyFont="1" applyBorder="1" applyAlignment="1">
      <alignment horizontal="left" vertical="top" wrapText="1"/>
    </xf>
    <xf numFmtId="0" fontId="7" fillId="0" borderId="86" xfId="9" applyFont="1" applyBorder="1" applyAlignment="1">
      <alignment horizontal="center" vertical="center"/>
    </xf>
    <xf numFmtId="0" fontId="7" fillId="0" borderId="7" xfId="9" applyFont="1" applyBorder="1" applyAlignment="1">
      <alignment horizontal="left" vertical="top"/>
    </xf>
    <xf numFmtId="164" fontId="6" fillId="0" borderId="1" xfId="9" applyNumberFormat="1" applyFont="1" applyBorder="1" applyAlignment="1">
      <alignment horizontal="center" vertical="top"/>
    </xf>
    <xf numFmtId="49" fontId="6" fillId="13" borderId="1" xfId="9" applyNumberFormat="1" applyFont="1" applyFill="1" applyBorder="1" applyAlignment="1">
      <alignment horizontal="center" vertical="top"/>
    </xf>
    <xf numFmtId="49" fontId="4" fillId="15" borderId="30" xfId="9" applyNumberFormat="1" applyFont="1" applyFill="1" applyBorder="1" applyAlignment="1">
      <alignment horizontal="center" vertical="top"/>
    </xf>
    <xf numFmtId="0" fontId="11" fillId="0" borderId="83" xfId="9" applyFont="1" applyBorder="1" applyAlignment="1">
      <alignment horizontal="center" vertical="top"/>
    </xf>
    <xf numFmtId="0" fontId="7" fillId="0" borderId="80" xfId="9" applyFont="1" applyBorder="1" applyAlignment="1">
      <alignment horizontal="center" vertical="center"/>
    </xf>
    <xf numFmtId="0" fontId="7" fillId="0" borderId="32" xfId="9" applyFont="1" applyBorder="1" applyAlignment="1">
      <alignment horizontal="left" vertical="top"/>
    </xf>
    <xf numFmtId="49" fontId="6" fillId="11" borderId="1" xfId="9" applyNumberFormat="1" applyFont="1" applyFill="1" applyBorder="1" applyAlignment="1">
      <alignment horizontal="center" vertical="top"/>
    </xf>
    <xf numFmtId="164" fontId="6" fillId="10" borderId="13" xfId="9" applyNumberFormat="1" applyFont="1" applyFill="1" applyBorder="1" applyAlignment="1">
      <alignment horizontal="center" vertical="top"/>
    </xf>
    <xf numFmtId="0" fontId="7" fillId="0" borderId="83" xfId="9" applyFont="1" applyBorder="1" applyAlignment="1">
      <alignment horizontal="center" vertical="center"/>
    </xf>
    <xf numFmtId="0" fontId="7" fillId="0" borderId="87" xfId="9" applyFont="1" applyBorder="1" applyAlignment="1">
      <alignment horizontal="center" vertical="top" wrapText="1"/>
    </xf>
    <xf numFmtId="0" fontId="7" fillId="0" borderId="17" xfId="9" applyFont="1" applyBorder="1" applyAlignment="1">
      <alignment horizontal="left" vertical="top" wrapText="1"/>
    </xf>
    <xf numFmtId="0" fontId="64" fillId="0" borderId="0" xfId="9" applyFont="1" applyAlignment="1">
      <alignment horizontal="center"/>
    </xf>
    <xf numFmtId="0" fontId="11" fillId="13" borderId="13" xfId="9" applyFont="1" applyFill="1" applyBorder="1" applyAlignment="1">
      <alignment horizontal="center" vertical="top"/>
    </xf>
    <xf numFmtId="0" fontId="11" fillId="13" borderId="36" xfId="9" applyFont="1" applyFill="1" applyBorder="1" applyAlignment="1">
      <alignment horizontal="center" vertical="top"/>
    </xf>
    <xf numFmtId="0" fontId="11" fillId="13" borderId="91" xfId="9" applyFont="1" applyFill="1" applyBorder="1" applyAlignment="1">
      <alignment horizontal="left" vertical="top"/>
    </xf>
    <xf numFmtId="0" fontId="11" fillId="13" borderId="13" xfId="9" applyFont="1" applyFill="1" applyBorder="1" applyAlignment="1">
      <alignment horizontal="left" vertical="top" wrapText="1"/>
    </xf>
    <xf numFmtId="0" fontId="64" fillId="0" borderId="0" xfId="9" applyFont="1" applyFill="1"/>
    <xf numFmtId="0" fontId="11" fillId="13" borderId="72" xfId="9" applyFont="1" applyFill="1" applyBorder="1" applyAlignment="1">
      <alignment horizontal="center" vertical="top"/>
    </xf>
    <xf numFmtId="0" fontId="11" fillId="13" borderId="13" xfId="9" applyFont="1" applyFill="1" applyBorder="1" applyAlignment="1">
      <alignment vertical="top"/>
    </xf>
    <xf numFmtId="0" fontId="11" fillId="15" borderId="13" xfId="9" applyFont="1" applyFill="1" applyBorder="1" applyAlignment="1">
      <alignment horizontal="left" vertical="top" wrapText="1"/>
    </xf>
    <xf numFmtId="0" fontId="26" fillId="0" borderId="0" xfId="9" applyFont="1" applyBorder="1" applyAlignment="1">
      <alignment horizontal="center" vertical="center"/>
    </xf>
    <xf numFmtId="0" fontId="11" fillId="0" borderId="0" xfId="22" applyFont="1"/>
    <xf numFmtId="0" fontId="65" fillId="0" borderId="0" xfId="22" applyAlignment="1">
      <alignment textRotation="90"/>
    </xf>
    <xf numFmtId="164" fontId="58" fillId="12" borderId="13" xfId="22" applyNumberFormat="1" applyFont="1" applyFill="1" applyBorder="1" applyAlignment="1">
      <alignment horizontal="center" vertical="top" wrapText="1"/>
    </xf>
    <xf numFmtId="2" fontId="58" fillId="12" borderId="13" xfId="22" applyNumberFormat="1" applyFont="1" applyFill="1" applyBorder="1" applyAlignment="1">
      <alignment horizontal="center" vertical="top" wrapText="1"/>
    </xf>
    <xf numFmtId="0" fontId="15" fillId="12" borderId="73" xfId="22" applyFont="1" applyFill="1" applyBorder="1" applyAlignment="1">
      <alignment vertical="top" wrapText="1"/>
    </xf>
    <xf numFmtId="0" fontId="15" fillId="12" borderId="72" xfId="22" applyFont="1" applyFill="1" applyBorder="1" applyAlignment="1">
      <alignment vertical="top" wrapText="1"/>
    </xf>
    <xf numFmtId="0" fontId="15" fillId="12" borderId="55" xfId="22" applyFont="1" applyFill="1" applyBorder="1" applyAlignment="1">
      <alignment vertical="top" wrapText="1"/>
    </xf>
    <xf numFmtId="2" fontId="59" fillId="0" borderId="67" xfId="22" applyNumberFormat="1" applyFont="1" applyBorder="1" applyAlignment="1">
      <alignment vertical="top" wrapText="1"/>
    </xf>
    <xf numFmtId="0" fontId="5" fillId="0" borderId="82" xfId="22" applyFont="1" applyBorder="1" applyAlignment="1">
      <alignment vertical="top" wrapText="1"/>
    </xf>
    <xf numFmtId="0" fontId="5" fillId="0" borderId="51" xfId="22" applyFont="1" applyBorder="1" applyAlignment="1">
      <alignment vertical="top" wrapText="1"/>
    </xf>
    <xf numFmtId="0" fontId="5" fillId="0" borderId="37" xfId="22" applyFont="1" applyBorder="1" applyAlignment="1">
      <alignment vertical="top" wrapText="1"/>
    </xf>
    <xf numFmtId="0" fontId="14" fillId="0" borderId="0" xfId="22" applyFont="1" applyAlignment="1">
      <alignment vertical="top"/>
    </xf>
    <xf numFmtId="0" fontId="12" fillId="0" borderId="0" xfId="22" applyFont="1" applyAlignment="1">
      <alignment vertical="top"/>
    </xf>
    <xf numFmtId="2" fontId="60" fillId="6" borderId="13" xfId="22" applyNumberFormat="1" applyFont="1" applyFill="1" applyBorder="1" applyAlignment="1">
      <alignment horizontal="center" vertical="top" wrapText="1"/>
    </xf>
    <xf numFmtId="0" fontId="11" fillId="6" borderId="72" xfId="22" applyFont="1" applyFill="1" applyBorder="1" applyAlignment="1">
      <alignment vertical="top" wrapText="1"/>
    </xf>
    <xf numFmtId="0" fontId="11" fillId="6" borderId="55" xfId="22" applyFont="1" applyFill="1" applyBorder="1" applyAlignment="1">
      <alignment vertical="top" wrapText="1"/>
    </xf>
    <xf numFmtId="2" fontId="59" fillId="0" borderId="26" xfId="22" applyNumberFormat="1" applyFont="1" applyBorder="1" applyAlignment="1">
      <alignment vertical="top" wrapText="1"/>
    </xf>
    <xf numFmtId="0" fontId="9" fillId="0" borderId="90" xfId="22" applyFont="1" applyBorder="1" applyAlignment="1">
      <alignment vertical="top" wrapText="1"/>
    </xf>
    <xf numFmtId="0" fontId="9" fillId="0" borderId="52" xfId="22" applyFont="1" applyBorder="1" applyAlignment="1">
      <alignment vertical="top" wrapText="1"/>
    </xf>
    <xf numFmtId="0" fontId="9" fillId="0" borderId="69" xfId="22" applyFont="1" applyBorder="1" applyAlignment="1">
      <alignment vertical="top" wrapText="1"/>
    </xf>
    <xf numFmtId="0" fontId="61" fillId="0" borderId="0" xfId="22" applyFont="1" applyAlignment="1">
      <alignment vertical="top"/>
    </xf>
    <xf numFmtId="2" fontId="59" fillId="0" borderId="68" xfId="22" applyNumberFormat="1" applyFont="1" applyBorder="1" applyAlignment="1">
      <alignment vertical="top" wrapText="1"/>
    </xf>
    <xf numFmtId="0" fontId="9" fillId="0" borderId="71" xfId="22" applyFont="1" applyBorder="1" applyAlignment="1">
      <alignment vertical="top" wrapText="1"/>
    </xf>
    <xf numFmtId="0" fontId="9" fillId="0" borderId="64" xfId="22" applyFont="1" applyBorder="1" applyAlignment="1">
      <alignment vertical="top" wrapText="1"/>
    </xf>
    <xf numFmtId="0" fontId="9" fillId="0" borderId="62" xfId="22" applyFont="1" applyBorder="1" applyAlignment="1">
      <alignment vertical="top" wrapText="1"/>
    </xf>
    <xf numFmtId="0" fontId="62" fillId="0" borderId="0" xfId="22" applyFont="1" applyAlignment="1">
      <alignment vertical="top"/>
    </xf>
    <xf numFmtId="0" fontId="4" fillId="0" borderId="0" xfId="22" applyFont="1" applyAlignment="1">
      <alignment horizontal="right" vertical="top" wrapText="1"/>
    </xf>
    <xf numFmtId="2" fontId="59" fillId="0" borderId="66" xfId="22" applyNumberFormat="1" applyFont="1" applyBorder="1" applyAlignment="1">
      <alignment vertical="top" wrapText="1"/>
    </xf>
    <xf numFmtId="0" fontId="9" fillId="0" borderId="60" xfId="22" applyFont="1" applyBorder="1"/>
    <xf numFmtId="0" fontId="9" fillId="0" borderId="0" xfId="22" applyFont="1"/>
    <xf numFmtId="0" fontId="9" fillId="0" borderId="0" xfId="22" applyFont="1" applyAlignment="1">
      <alignment textRotation="90"/>
    </xf>
    <xf numFmtId="0" fontId="9" fillId="0" borderId="0" xfId="22" applyFont="1" applyBorder="1"/>
    <xf numFmtId="0" fontId="9" fillId="0" borderId="30" xfId="22" applyFont="1" applyBorder="1"/>
    <xf numFmtId="0" fontId="66" fillId="0" borderId="66" xfId="8" applyFont="1" applyBorder="1" applyAlignment="1">
      <alignment vertical="top" wrapText="1"/>
    </xf>
    <xf numFmtId="2" fontId="59" fillId="0" borderId="67" xfId="22" applyNumberFormat="1" applyFont="1" applyBorder="1" applyAlignment="1">
      <alignment horizontal="center" vertical="top" wrapText="1"/>
    </xf>
    <xf numFmtId="164" fontId="12" fillId="0" borderId="0" xfId="22" applyNumberFormat="1" applyFont="1" applyAlignment="1">
      <alignment vertical="top"/>
    </xf>
    <xf numFmtId="164" fontId="60" fillId="6" borderId="13" xfId="22" applyNumberFormat="1" applyFont="1" applyFill="1" applyBorder="1" applyAlignment="1">
      <alignment horizontal="center" vertical="top" wrapText="1"/>
    </xf>
    <xf numFmtId="0" fontId="6" fillId="6" borderId="82" xfId="22" applyFont="1" applyFill="1" applyBorder="1" applyAlignment="1">
      <alignment vertical="top" wrapText="1"/>
    </xf>
    <xf numFmtId="0" fontId="6" fillId="6" borderId="51" xfId="22" applyFont="1" applyFill="1" applyBorder="1" applyAlignment="1">
      <alignment vertical="top" wrapText="1"/>
    </xf>
    <xf numFmtId="0" fontId="6" fillId="6" borderId="37" xfId="22" applyFont="1" applyFill="1" applyBorder="1" applyAlignment="1">
      <alignment vertical="top" wrapText="1"/>
    </xf>
    <xf numFmtId="165" fontId="13" fillId="0" borderId="73" xfId="23" applyNumberFormat="1" applyFont="1" applyFill="1" applyBorder="1" applyAlignment="1">
      <alignment horizontal="center" vertical="center" wrapText="1"/>
    </xf>
    <xf numFmtId="0" fontId="13" fillId="0" borderId="13" xfId="23" applyFont="1" applyBorder="1" applyAlignment="1">
      <alignment vertical="center" wrapText="1"/>
    </xf>
    <xf numFmtId="0" fontId="65" fillId="0" borderId="72" xfId="22" applyBorder="1"/>
    <xf numFmtId="0" fontId="6" fillId="0" borderId="72" xfId="22" applyFont="1" applyBorder="1" applyAlignment="1">
      <alignment vertical="center" wrapText="1"/>
    </xf>
    <xf numFmtId="0" fontId="6" fillId="0" borderId="72" xfId="22" applyFont="1" applyBorder="1" applyAlignment="1">
      <alignment vertical="center" textRotation="90" wrapText="1"/>
    </xf>
    <xf numFmtId="0" fontId="6" fillId="0" borderId="55" xfId="22" applyFont="1" applyBorder="1" applyAlignment="1">
      <alignment vertical="center" wrapText="1"/>
    </xf>
    <xf numFmtId="49" fontId="63" fillId="0" borderId="0" xfId="22" applyNumberFormat="1" applyFont="1" applyAlignment="1">
      <alignment vertical="top" wrapText="1"/>
    </xf>
    <xf numFmtId="49" fontId="26" fillId="0" borderId="0" xfId="22" applyNumberFormat="1" applyFont="1" applyAlignment="1">
      <alignment vertical="top" wrapText="1"/>
    </xf>
    <xf numFmtId="49" fontId="63" fillId="0" borderId="0" xfId="22" applyNumberFormat="1" applyFont="1" applyBorder="1" applyAlignment="1">
      <alignment horizontal="center" vertical="top" wrapText="1"/>
    </xf>
    <xf numFmtId="0" fontId="28" fillId="0" borderId="0" xfId="22" applyFont="1" applyAlignment="1">
      <alignment horizontal="center" vertical="top"/>
    </xf>
    <xf numFmtId="0" fontId="47" fillId="0" borderId="0" xfId="22" applyFont="1" applyAlignment="1">
      <alignment horizontal="center" vertical="top"/>
    </xf>
    <xf numFmtId="49" fontId="28" fillId="0" borderId="0" xfId="22" applyNumberFormat="1" applyFont="1" applyAlignment="1">
      <alignment horizontal="right" vertical="top"/>
    </xf>
    <xf numFmtId="49" fontId="7" fillId="0" borderId="0" xfId="22" applyNumberFormat="1" applyFont="1" applyAlignment="1">
      <alignment vertical="top"/>
    </xf>
    <xf numFmtId="0" fontId="52" fillId="0" borderId="0" xfId="22" applyFont="1" applyAlignment="1">
      <alignment horizontal="center" vertical="top"/>
    </xf>
    <xf numFmtId="49" fontId="31" fillId="0" borderId="0" xfId="22" applyNumberFormat="1" applyFont="1" applyAlignment="1">
      <alignment vertical="top"/>
    </xf>
    <xf numFmtId="49" fontId="31" fillId="0" borderId="0" xfId="22" applyNumberFormat="1" applyFont="1" applyAlignment="1">
      <alignment vertical="top" textRotation="90"/>
    </xf>
    <xf numFmtId="49" fontId="31" fillId="0" borderId="8" xfId="22" applyNumberFormat="1" applyFont="1" applyBorder="1" applyAlignment="1">
      <alignment vertical="top"/>
    </xf>
    <xf numFmtId="49" fontId="31" fillId="0" borderId="8" xfId="22" applyNumberFormat="1" applyFont="1" applyBorder="1" applyAlignment="1">
      <alignment vertical="top" textRotation="90"/>
    </xf>
    <xf numFmtId="164" fontId="38" fillId="8" borderId="13" xfId="22" applyNumberFormat="1" applyFont="1" applyFill="1" applyBorder="1" applyAlignment="1">
      <alignment horizontal="center" vertical="top"/>
    </xf>
    <xf numFmtId="2" fontId="38" fillId="8" borderId="13" xfId="22" applyNumberFormat="1" applyFont="1" applyFill="1" applyBorder="1" applyAlignment="1">
      <alignment horizontal="center" vertical="top"/>
    </xf>
    <xf numFmtId="164" fontId="38" fillId="15" borderId="11" xfId="22" applyNumberFormat="1" applyFont="1" applyFill="1" applyBorder="1" applyAlignment="1">
      <alignment horizontal="center" vertical="top"/>
    </xf>
    <xf numFmtId="0" fontId="38" fillId="15" borderId="11" xfId="22" applyFont="1" applyFill="1" applyBorder="1" applyAlignment="1">
      <alignment horizontal="center" vertical="top"/>
    </xf>
    <xf numFmtId="49" fontId="38" fillId="3" borderId="11" xfId="22" applyNumberFormat="1" applyFont="1" applyFill="1" applyBorder="1" applyAlignment="1">
      <alignment horizontal="center" vertical="top"/>
    </xf>
    <xf numFmtId="164" fontId="38" fillId="13" borderId="11" xfId="22" applyNumberFormat="1" applyFont="1" applyFill="1" applyBorder="1" applyAlignment="1">
      <alignment horizontal="center" vertical="top" wrapText="1"/>
    </xf>
    <xf numFmtId="0" fontId="38" fillId="13" borderId="31" xfId="22" applyFont="1" applyFill="1" applyBorder="1" applyAlignment="1">
      <alignment horizontal="center" vertical="top"/>
    </xf>
    <xf numFmtId="49" fontId="38" fillId="13" borderId="11" xfId="22" applyNumberFormat="1" applyFont="1" applyFill="1" applyBorder="1" applyAlignment="1">
      <alignment horizontal="center" vertical="top"/>
    </xf>
    <xf numFmtId="0" fontId="31" fillId="0" borderId="78" xfId="22" applyFont="1" applyBorder="1" applyAlignment="1">
      <alignment vertical="top" wrapText="1"/>
    </xf>
    <xf numFmtId="0" fontId="31" fillId="0" borderId="31" xfId="22" applyFont="1" applyBorder="1" applyAlignment="1">
      <alignment vertical="top" wrapText="1"/>
    </xf>
    <xf numFmtId="0" fontId="31" fillId="0" borderId="78" xfId="22" applyFont="1" applyBorder="1" applyAlignment="1">
      <alignment horizontal="center" vertical="top"/>
    </xf>
    <xf numFmtId="0" fontId="31" fillId="0" borderId="86" xfId="22" applyFont="1" applyBorder="1" applyAlignment="1">
      <alignment horizontal="center" vertical="top"/>
    </xf>
    <xf numFmtId="0" fontId="69" fillId="9" borderId="20" xfId="22" applyFont="1" applyFill="1" applyBorder="1" applyAlignment="1">
      <alignment horizontal="center" vertical="center"/>
    </xf>
    <xf numFmtId="0" fontId="70" fillId="9" borderId="31" xfId="22" applyFont="1" applyFill="1" applyBorder="1" applyAlignment="1">
      <alignment horizontal="left" vertical="top" wrapText="1"/>
    </xf>
    <xf numFmtId="164" fontId="38" fillId="9" borderId="11" xfId="22" applyNumberFormat="1" applyFont="1" applyFill="1" applyBorder="1" applyAlignment="1">
      <alignment horizontal="center" vertical="top"/>
    </xf>
    <xf numFmtId="0" fontId="38" fillId="9" borderId="26" xfId="22" applyFont="1" applyFill="1" applyBorder="1" applyAlignment="1">
      <alignment horizontal="center" vertical="top"/>
    </xf>
    <xf numFmtId="0" fontId="31" fillId="0" borderId="65" xfId="22" applyFont="1" applyBorder="1" applyAlignment="1">
      <alignment vertical="top" wrapText="1"/>
    </xf>
    <xf numFmtId="0" fontId="31" fillId="0" borderId="28" xfId="22" applyFont="1" applyBorder="1" applyAlignment="1">
      <alignment vertical="top" wrapText="1"/>
    </xf>
    <xf numFmtId="0" fontId="31" fillId="0" borderId="82" xfId="22" applyFont="1" applyBorder="1" applyAlignment="1">
      <alignment horizontal="center" vertical="top"/>
    </xf>
    <xf numFmtId="0" fontId="31" fillId="0" borderId="84" xfId="22" applyFont="1" applyBorder="1" applyAlignment="1">
      <alignment horizontal="center" vertical="top"/>
    </xf>
    <xf numFmtId="0" fontId="69" fillId="9" borderId="15" xfId="22" applyFont="1" applyFill="1" applyBorder="1" applyAlignment="1">
      <alignment horizontal="center" vertical="center"/>
    </xf>
    <xf numFmtId="0" fontId="70" fillId="9" borderId="37" xfId="22" applyFont="1" applyFill="1" applyBorder="1" applyAlignment="1">
      <alignment horizontal="left" vertical="top" wrapText="1"/>
    </xf>
    <xf numFmtId="164" fontId="31" fillId="9" borderId="13" xfId="22" applyNumberFormat="1" applyFont="1" applyFill="1" applyBorder="1" applyAlignment="1">
      <alignment horizontal="center" vertical="top"/>
    </xf>
    <xf numFmtId="0" fontId="31" fillId="9" borderId="67" xfId="22" applyFont="1" applyFill="1" applyBorder="1" applyAlignment="1">
      <alignment horizontal="center" vertical="top"/>
    </xf>
    <xf numFmtId="0" fontId="31" fillId="0" borderId="81" xfId="22" applyFont="1" applyBorder="1" applyAlignment="1">
      <alignment horizontal="center" vertical="top"/>
    </xf>
    <xf numFmtId="0" fontId="31" fillId="0" borderId="89" xfId="22" applyFont="1" applyBorder="1" applyAlignment="1">
      <alignment horizontal="center" vertical="top"/>
    </xf>
    <xf numFmtId="0" fontId="69" fillId="9" borderId="2" xfId="22" applyFont="1" applyFill="1" applyBorder="1" applyAlignment="1">
      <alignment horizontal="center" vertical="center"/>
    </xf>
    <xf numFmtId="0" fontId="70" fillId="9" borderId="79" xfId="22" applyFont="1" applyFill="1" applyBorder="1" applyAlignment="1">
      <alignment horizontal="left" vertical="top" wrapText="1"/>
    </xf>
    <xf numFmtId="164" fontId="38" fillId="9" borderId="68" xfId="22" applyNumberFormat="1" applyFont="1" applyFill="1" applyBorder="1" applyAlignment="1">
      <alignment horizontal="center" vertical="top"/>
    </xf>
    <xf numFmtId="0" fontId="38" fillId="9" borderId="68" xfId="22" applyFont="1" applyFill="1" applyBorder="1" applyAlignment="1">
      <alignment horizontal="center" vertical="top"/>
    </xf>
    <xf numFmtId="0" fontId="44" fillId="9" borderId="9" xfId="22" applyFont="1" applyFill="1" applyBorder="1" applyAlignment="1">
      <alignment horizontal="center" vertical="top" wrapText="1"/>
    </xf>
    <xf numFmtId="0" fontId="44" fillId="11" borderId="11" xfId="22" applyFont="1" applyFill="1" applyBorder="1" applyAlignment="1">
      <alignment horizontal="center" vertical="top" wrapText="1"/>
    </xf>
    <xf numFmtId="0" fontId="31" fillId="9" borderId="82" xfId="22" applyFont="1" applyFill="1" applyBorder="1" applyAlignment="1">
      <alignment horizontal="center" vertical="top"/>
    </xf>
    <xf numFmtId="0" fontId="31" fillId="9" borderId="15" xfId="22" applyFont="1" applyFill="1" applyBorder="1" applyAlignment="1">
      <alignment horizontal="center" vertical="top"/>
    </xf>
    <xf numFmtId="0" fontId="11" fillId="0" borderId="15" xfId="22" applyFont="1" applyBorder="1" applyAlignment="1">
      <alignment horizontal="center" vertical="center" wrapText="1"/>
    </xf>
    <xf numFmtId="0" fontId="11" fillId="9" borderId="14" xfId="22" applyFont="1" applyFill="1" applyBorder="1" applyAlignment="1">
      <alignment horizontal="left" vertical="top" wrapText="1"/>
    </xf>
    <xf numFmtId="164" fontId="31" fillId="9" borderId="67" xfId="22" applyNumberFormat="1" applyFont="1" applyFill="1" applyBorder="1" applyAlignment="1">
      <alignment horizontal="center" vertical="top"/>
    </xf>
    <xf numFmtId="49" fontId="38" fillId="9" borderId="8" xfId="22" applyNumberFormat="1" applyFont="1" applyFill="1" applyBorder="1" applyAlignment="1">
      <alignment horizontal="center" vertical="top" wrapText="1"/>
    </xf>
    <xf numFmtId="49" fontId="38" fillId="11" borderId="10" xfId="22" applyNumberFormat="1" applyFont="1" applyFill="1" applyBorder="1" applyAlignment="1">
      <alignment horizontal="center" vertical="top" wrapText="1"/>
    </xf>
    <xf numFmtId="0" fontId="31" fillId="0" borderId="9" xfId="22" applyFont="1" applyBorder="1" applyAlignment="1">
      <alignment vertical="top" wrapText="1"/>
    </xf>
    <xf numFmtId="0" fontId="31" fillId="0" borderId="20" xfId="22" applyFont="1" applyBorder="1" applyAlignment="1">
      <alignment horizontal="center" vertical="top"/>
    </xf>
    <xf numFmtId="0" fontId="11" fillId="9" borderId="86" xfId="22" applyFont="1" applyFill="1" applyBorder="1" applyAlignment="1">
      <alignment horizontal="center" vertical="center"/>
    </xf>
    <xf numFmtId="0" fontId="11" fillId="9" borderId="7" xfId="22" applyFont="1" applyFill="1" applyBorder="1" applyAlignment="1">
      <alignment horizontal="left" vertical="top" wrapText="1"/>
    </xf>
    <xf numFmtId="49" fontId="31" fillId="9" borderId="11" xfId="22" applyNumberFormat="1" applyFont="1" applyFill="1" applyBorder="1" applyAlignment="1">
      <alignment vertical="top"/>
    </xf>
    <xf numFmtId="49" fontId="12" fillId="9" borderId="11" xfId="22" applyNumberFormat="1" applyFont="1" applyFill="1" applyBorder="1" applyAlignment="1">
      <alignment vertical="center" textRotation="90"/>
    </xf>
    <xf numFmtId="0" fontId="31" fillId="0" borderId="8" xfId="22" applyFont="1" applyBorder="1" applyAlignment="1">
      <alignment vertical="top" wrapText="1"/>
    </xf>
    <xf numFmtId="0" fontId="31" fillId="0" borderId="65" xfId="22" applyFont="1" applyBorder="1" applyAlignment="1">
      <alignment horizontal="center" vertical="top"/>
    </xf>
    <xf numFmtId="0" fontId="31" fillId="0" borderId="33" xfId="22" applyFont="1" applyBorder="1" applyAlignment="1">
      <alignment horizontal="center" vertical="top"/>
    </xf>
    <xf numFmtId="0" fontId="11" fillId="9" borderId="88" xfId="22" applyFont="1" applyFill="1" applyBorder="1" applyAlignment="1">
      <alignment horizontal="center" vertical="center"/>
    </xf>
    <xf numFmtId="0" fontId="11" fillId="9" borderId="6" xfId="22" applyFont="1" applyFill="1" applyBorder="1" applyAlignment="1">
      <alignment horizontal="left" vertical="top" wrapText="1"/>
    </xf>
    <xf numFmtId="49" fontId="31" fillId="9" borderId="10" xfId="22" applyNumberFormat="1" applyFont="1" applyFill="1" applyBorder="1" applyAlignment="1">
      <alignment vertical="top"/>
    </xf>
    <xf numFmtId="49" fontId="12" fillId="9" borderId="10" xfId="22" applyNumberFormat="1" applyFont="1" applyFill="1" applyBorder="1" applyAlignment="1">
      <alignment vertical="center" textRotation="90"/>
    </xf>
    <xf numFmtId="0" fontId="44" fillId="9" borderId="0" xfId="22" applyFont="1" applyFill="1" applyBorder="1" applyAlignment="1">
      <alignment horizontal="center" vertical="top" wrapText="1"/>
    </xf>
    <xf numFmtId="0" fontId="31" fillId="0" borderId="90" xfId="22" applyFont="1" applyBorder="1" applyAlignment="1">
      <alignment horizontal="center" vertical="top"/>
    </xf>
    <xf numFmtId="0" fontId="31" fillId="0" borderId="18" xfId="22" applyFont="1" applyBorder="1" applyAlignment="1">
      <alignment horizontal="center" vertical="top"/>
    </xf>
    <xf numFmtId="0" fontId="11" fillId="9" borderId="85" xfId="22" applyFont="1" applyFill="1" applyBorder="1" applyAlignment="1">
      <alignment horizontal="center" vertical="center"/>
    </xf>
    <xf numFmtId="0" fontId="11" fillId="9" borderId="19" xfId="22" applyFont="1" applyFill="1" applyBorder="1" applyAlignment="1">
      <alignment horizontal="left" vertical="top" wrapText="1"/>
    </xf>
    <xf numFmtId="164" fontId="38" fillId="9" borderId="26" xfId="22" applyNumberFormat="1" applyFont="1" applyFill="1" applyBorder="1" applyAlignment="1">
      <alignment horizontal="center" vertical="top"/>
    </xf>
    <xf numFmtId="0" fontId="11" fillId="9" borderId="84" xfId="22" applyFont="1" applyFill="1" applyBorder="1" applyAlignment="1">
      <alignment horizontal="center" vertical="top" wrapText="1"/>
    </xf>
    <xf numFmtId="0" fontId="31" fillId="9" borderId="78" xfId="22" applyFont="1" applyFill="1" applyBorder="1" applyAlignment="1">
      <alignment horizontal="center" vertical="center"/>
    </xf>
    <xf numFmtId="0" fontId="31" fillId="9" borderId="20" xfId="22" applyFont="1" applyFill="1" applyBorder="1" applyAlignment="1">
      <alignment horizontal="center" vertical="center"/>
    </xf>
    <xf numFmtId="0" fontId="44" fillId="10" borderId="11" xfId="22" applyFont="1" applyFill="1" applyBorder="1" applyAlignment="1">
      <alignment horizontal="center" vertical="top" wrapText="1"/>
    </xf>
    <xf numFmtId="49" fontId="38" fillId="2" borderId="11" xfId="22" applyNumberFormat="1" applyFont="1" applyFill="1" applyBorder="1" applyAlignment="1">
      <alignment horizontal="center" vertical="top"/>
    </xf>
    <xf numFmtId="49" fontId="38" fillId="3" borderId="31" xfId="22" applyNumberFormat="1" applyFont="1" applyFill="1" applyBorder="1" applyAlignment="1">
      <alignment horizontal="center" vertical="top"/>
    </xf>
    <xf numFmtId="0" fontId="31" fillId="9" borderId="60" xfId="22" applyFont="1" applyFill="1" applyBorder="1" applyAlignment="1">
      <alignment horizontal="center" vertical="center"/>
    </xf>
    <xf numFmtId="0" fontId="31" fillId="9" borderId="46" xfId="22" applyFont="1" applyFill="1" applyBorder="1" applyAlignment="1">
      <alignment horizontal="center" vertical="center"/>
    </xf>
    <xf numFmtId="0" fontId="11" fillId="9" borderId="87" xfId="22" applyFont="1" applyFill="1" applyBorder="1" applyAlignment="1">
      <alignment horizontal="center" vertical="center"/>
    </xf>
    <xf numFmtId="0" fontId="11" fillId="9" borderId="17" xfId="22" applyFont="1" applyFill="1" applyBorder="1" applyAlignment="1">
      <alignment horizontal="left" vertical="top" wrapText="1"/>
    </xf>
    <xf numFmtId="164" fontId="31" fillId="9" borderId="37" xfId="22" applyNumberFormat="1" applyFont="1" applyFill="1" applyBorder="1" applyAlignment="1">
      <alignment horizontal="center" vertical="top"/>
    </xf>
    <xf numFmtId="49" fontId="38" fillId="10" borderId="1" xfId="22" applyNumberFormat="1" applyFont="1" applyFill="1" applyBorder="1" applyAlignment="1">
      <alignment horizontal="center" vertical="top"/>
    </xf>
    <xf numFmtId="49" fontId="38" fillId="2" borderId="1" xfId="22" applyNumberFormat="1" applyFont="1" applyFill="1" applyBorder="1" applyAlignment="1">
      <alignment horizontal="center" vertical="top"/>
    </xf>
    <xf numFmtId="49" fontId="38" fillId="3" borderId="30" xfId="22" applyNumberFormat="1" applyFont="1" applyFill="1" applyBorder="1" applyAlignment="1">
      <alignment horizontal="center" vertical="top"/>
    </xf>
    <xf numFmtId="0" fontId="31" fillId="9" borderId="71" xfId="22" applyFont="1" applyFill="1" applyBorder="1" applyAlignment="1">
      <alignment horizontal="center" vertical="center"/>
    </xf>
    <xf numFmtId="0" fontId="31" fillId="9" borderId="29" xfId="22" applyFont="1" applyFill="1" applyBorder="1" applyAlignment="1">
      <alignment horizontal="center" vertical="center"/>
    </xf>
    <xf numFmtId="0" fontId="11" fillId="9" borderId="80" xfId="22" applyFont="1" applyFill="1" applyBorder="1" applyAlignment="1">
      <alignment horizontal="center" vertical="center"/>
    </xf>
    <xf numFmtId="0" fontId="11" fillId="9" borderId="32" xfId="22" applyFont="1" applyFill="1" applyBorder="1" applyAlignment="1">
      <alignment horizontal="left" vertical="top" wrapText="1"/>
    </xf>
    <xf numFmtId="0" fontId="11" fillId="9" borderId="80" xfId="22" applyFont="1" applyFill="1" applyBorder="1" applyAlignment="1">
      <alignment horizontal="center" vertical="top" wrapText="1"/>
    </xf>
    <xf numFmtId="164" fontId="31" fillId="9" borderId="30" xfId="22" applyNumberFormat="1" applyFont="1" applyFill="1" applyBorder="1" applyAlignment="1">
      <alignment horizontal="center" vertical="top"/>
    </xf>
    <xf numFmtId="164" fontId="31" fillId="9" borderId="1" xfId="22" applyNumberFormat="1" applyFont="1" applyFill="1" applyBorder="1" applyAlignment="1">
      <alignment horizontal="center" vertical="top"/>
    </xf>
    <xf numFmtId="0" fontId="31" fillId="9" borderId="1" xfId="22" applyFont="1" applyFill="1" applyBorder="1" applyAlignment="1">
      <alignment horizontal="center" vertical="top"/>
    </xf>
    <xf numFmtId="49" fontId="38" fillId="9" borderId="0" xfId="22" applyNumberFormat="1" applyFont="1" applyFill="1" applyBorder="1" applyAlignment="1">
      <alignment horizontal="center" vertical="top" wrapText="1"/>
    </xf>
    <xf numFmtId="49" fontId="38" fillId="11" borderId="1" xfId="22" applyNumberFormat="1" applyFont="1" applyFill="1" applyBorder="1" applyAlignment="1">
      <alignment horizontal="center" vertical="top" wrapText="1"/>
    </xf>
    <xf numFmtId="0" fontId="31" fillId="9" borderId="82" xfId="22" applyFont="1" applyFill="1" applyBorder="1" applyAlignment="1">
      <alignment horizontal="center" vertical="center"/>
    </xf>
    <xf numFmtId="0" fontId="31" fillId="9" borderId="15" xfId="22" applyFont="1" applyFill="1" applyBorder="1" applyAlignment="1">
      <alignment horizontal="center" vertical="center"/>
    </xf>
    <xf numFmtId="0" fontId="31" fillId="9" borderId="75" xfId="22" applyFont="1" applyFill="1" applyBorder="1" applyAlignment="1">
      <alignment horizontal="center" vertical="center"/>
    </xf>
    <xf numFmtId="0" fontId="31" fillId="9" borderId="24" xfId="22" applyFont="1" applyFill="1" applyBorder="1" applyAlignment="1">
      <alignment horizontal="center" vertical="center"/>
    </xf>
    <xf numFmtId="0" fontId="11" fillId="9" borderId="49" xfId="22" applyFont="1" applyFill="1" applyBorder="1" applyAlignment="1">
      <alignment horizontal="center" vertical="top" wrapText="1"/>
    </xf>
    <xf numFmtId="0" fontId="11" fillId="9" borderId="23" xfId="22" applyFont="1" applyFill="1" applyBorder="1" applyAlignment="1">
      <alignment horizontal="left" vertical="top" wrapText="1"/>
    </xf>
    <xf numFmtId="164" fontId="38" fillId="9" borderId="1" xfId="22" applyNumberFormat="1" applyFont="1" applyFill="1" applyBorder="1" applyAlignment="1">
      <alignment horizontal="center" vertical="top"/>
    </xf>
    <xf numFmtId="164" fontId="31" fillId="9" borderId="61" xfId="22" applyNumberFormat="1" applyFont="1" applyFill="1" applyBorder="1" applyAlignment="1">
      <alignment horizontal="center" vertical="top"/>
    </xf>
    <xf numFmtId="0" fontId="31" fillId="0" borderId="75" xfId="22" applyFont="1" applyBorder="1" applyAlignment="1">
      <alignment horizontal="center" vertical="center"/>
    </xf>
    <xf numFmtId="0" fontId="31" fillId="0" borderId="24" xfId="22" applyFont="1" applyBorder="1" applyAlignment="1">
      <alignment horizontal="center" vertical="center"/>
    </xf>
    <xf numFmtId="0" fontId="11" fillId="9" borderId="49" xfId="22" applyFont="1" applyFill="1" applyBorder="1" applyAlignment="1">
      <alignment horizontal="center" vertical="center"/>
    </xf>
    <xf numFmtId="0" fontId="31" fillId="0" borderId="82" xfId="22" applyFont="1" applyBorder="1" applyAlignment="1">
      <alignment horizontal="center" vertical="center"/>
    </xf>
    <xf numFmtId="0" fontId="31" fillId="0" borderId="15" xfId="22" applyFont="1" applyBorder="1" applyAlignment="1">
      <alignment horizontal="center" vertical="center"/>
    </xf>
    <xf numFmtId="0" fontId="11" fillId="0" borderId="84" xfId="22" applyFont="1" applyBorder="1" applyAlignment="1">
      <alignment horizontal="center" vertical="center" wrapText="1"/>
    </xf>
    <xf numFmtId="0" fontId="11" fillId="0" borderId="14" xfId="22" applyFont="1" applyBorder="1" applyAlignment="1">
      <alignment vertical="center" wrapText="1"/>
    </xf>
    <xf numFmtId="0" fontId="31" fillId="0" borderId="73" xfId="22" applyFont="1" applyBorder="1" applyAlignment="1">
      <alignment horizontal="center" vertical="center"/>
    </xf>
    <xf numFmtId="0" fontId="31" fillId="0" borderId="20" xfId="22" applyFont="1" applyBorder="1" applyAlignment="1">
      <alignment horizontal="center" vertical="center"/>
    </xf>
    <xf numFmtId="0" fontId="11" fillId="0" borderId="86" xfId="22" applyFont="1" applyBorder="1" applyAlignment="1">
      <alignment vertical="center" wrapText="1"/>
    </xf>
    <xf numFmtId="0" fontId="38" fillId="0" borderId="73" xfId="22" applyFont="1" applyFill="1" applyBorder="1" applyAlignment="1">
      <alignment vertical="top"/>
    </xf>
    <xf numFmtId="0" fontId="38" fillId="0" borderId="55" xfId="22" applyFont="1" applyFill="1" applyBorder="1" applyAlignment="1">
      <alignment vertical="top"/>
    </xf>
    <xf numFmtId="0" fontId="38" fillId="13" borderId="91" xfId="22" applyFont="1" applyFill="1" applyBorder="1" applyAlignment="1">
      <alignment vertical="top"/>
    </xf>
    <xf numFmtId="49" fontId="38" fillId="13" borderId="55" xfId="22" applyNumberFormat="1" applyFont="1" applyFill="1" applyBorder="1" applyAlignment="1">
      <alignment horizontal="center" vertical="top"/>
    </xf>
    <xf numFmtId="49" fontId="38" fillId="3" borderId="55" xfId="22" applyNumberFormat="1" applyFont="1" applyFill="1" applyBorder="1" applyAlignment="1">
      <alignment horizontal="center" vertical="top"/>
    </xf>
    <xf numFmtId="0" fontId="11" fillId="0" borderId="65" xfId="22" applyFont="1" applyBorder="1" applyAlignment="1">
      <alignment horizontal="center" vertical="center"/>
    </xf>
    <xf numFmtId="0" fontId="11" fillId="0" borderId="33" xfId="22" applyFont="1" applyBorder="1" applyAlignment="1">
      <alignment horizontal="center" vertical="center"/>
    </xf>
    <xf numFmtId="0" fontId="11" fillId="0" borderId="33" xfId="22" applyFont="1" applyBorder="1" applyAlignment="1">
      <alignment horizontal="center" vertical="center" wrapText="1"/>
    </xf>
    <xf numFmtId="0" fontId="11" fillId="0" borderId="88" xfId="22" applyFont="1" applyBorder="1" applyAlignment="1">
      <alignment vertical="center" wrapText="1"/>
    </xf>
    <xf numFmtId="49" fontId="38" fillId="15" borderId="28" xfId="22" applyNumberFormat="1" applyFont="1" applyFill="1" applyBorder="1" applyAlignment="1">
      <alignment horizontal="center" vertical="top" wrapText="1"/>
    </xf>
    <xf numFmtId="0" fontId="36" fillId="15" borderId="91" xfId="22" applyFont="1" applyFill="1" applyBorder="1" applyAlignment="1">
      <alignment vertical="top"/>
    </xf>
    <xf numFmtId="0" fontId="11" fillId="0" borderId="0" xfId="22" applyFont="1" applyBorder="1" applyAlignment="1"/>
    <xf numFmtId="0" fontId="11" fillId="0" borderId="9" xfId="22" applyFont="1" applyBorder="1" applyAlignment="1"/>
    <xf numFmtId="0" fontId="26" fillId="0" borderId="0" xfId="22" applyFont="1" applyAlignment="1">
      <alignment horizontal="center" vertical="center" textRotation="90"/>
    </xf>
    <xf numFmtId="0" fontId="49" fillId="0" borderId="0" xfId="25" applyFont="1" applyBorder="1" applyAlignment="1">
      <alignment vertical="top" wrapText="1"/>
    </xf>
    <xf numFmtId="0" fontId="23" fillId="0" borderId="0" xfId="25" applyFont="1" applyAlignment="1">
      <alignment vertical="top" wrapText="1"/>
    </xf>
    <xf numFmtId="0" fontId="12" fillId="0" borderId="0" xfId="3" applyFont="1" applyAlignment="1">
      <alignment vertical="top"/>
    </xf>
    <xf numFmtId="0" fontId="12" fillId="0" borderId="0" xfId="3" applyFont="1" applyAlignment="1">
      <alignment vertical="center"/>
    </xf>
    <xf numFmtId="0" fontId="9" fillId="0" borderId="0" xfId="3" applyFont="1" applyAlignment="1">
      <alignment vertical="top"/>
    </xf>
    <xf numFmtId="0" fontId="12" fillId="0" borderId="1" xfId="3" applyFont="1" applyBorder="1" applyAlignment="1">
      <alignment vertical="top"/>
    </xf>
    <xf numFmtId="0" fontId="12" fillId="0" borderId="0" xfId="3" applyFont="1" applyBorder="1" applyAlignment="1">
      <alignment vertical="top"/>
    </xf>
    <xf numFmtId="164" fontId="12" fillId="0" borderId="0" xfId="3" applyNumberFormat="1" applyFont="1" applyAlignment="1">
      <alignment vertical="top"/>
    </xf>
    <xf numFmtId="0" fontId="10" fillId="0" borderId="0" xfId="3" applyFont="1" applyBorder="1" applyAlignment="1">
      <alignment vertical="top"/>
    </xf>
    <xf numFmtId="164" fontId="10" fillId="0" borderId="0" xfId="3" applyNumberFormat="1" applyFont="1" applyBorder="1" applyAlignment="1">
      <alignment vertical="top"/>
    </xf>
    <xf numFmtId="49" fontId="12" fillId="0" borderId="0" xfId="3" applyNumberFormat="1" applyFont="1" applyBorder="1" applyAlignment="1">
      <alignment horizontal="center" vertical="top"/>
    </xf>
    <xf numFmtId="0" fontId="12" fillId="0" borderId="0" xfId="3" applyFont="1" applyAlignment="1">
      <alignment horizontal="center" vertical="top"/>
    </xf>
    <xf numFmtId="164" fontId="9" fillId="0" borderId="0" xfId="3" applyNumberFormat="1" applyFont="1" applyBorder="1" applyAlignment="1">
      <alignment horizontal="center" vertical="top" wrapText="1"/>
    </xf>
    <xf numFmtId="0" fontId="9" fillId="0" borderId="0" xfId="3" applyFont="1" applyFill="1" applyBorder="1" applyAlignment="1">
      <alignment horizontal="left" vertical="top" wrapText="1"/>
    </xf>
    <xf numFmtId="0" fontId="9" fillId="0" borderId="0" xfId="3" applyFont="1" applyFill="1" applyBorder="1" applyAlignment="1">
      <alignment horizontal="left" vertical="center" wrapText="1"/>
    </xf>
    <xf numFmtId="0" fontId="8" fillId="0" borderId="0" xfId="3" applyFont="1" applyFill="1" applyBorder="1" applyAlignment="1">
      <alignment horizontal="left" vertical="top" wrapText="1"/>
    </xf>
    <xf numFmtId="2" fontId="13" fillId="12" borderId="13" xfId="3" applyNumberFormat="1" applyFont="1" applyFill="1" applyBorder="1" applyAlignment="1">
      <alignment horizontal="center" vertical="top" wrapText="1"/>
    </xf>
    <xf numFmtId="164" fontId="13" fillId="12" borderId="13" xfId="3" applyNumberFormat="1" applyFont="1" applyFill="1" applyBorder="1" applyAlignment="1">
      <alignment horizontal="center" vertical="top" wrapText="1"/>
    </xf>
    <xf numFmtId="164" fontId="11" fillId="8" borderId="13" xfId="3" applyNumberFormat="1" applyFont="1" applyFill="1" applyBorder="1" applyAlignment="1">
      <alignment horizontal="center" vertical="top" wrapText="1"/>
    </xf>
    <xf numFmtId="4" fontId="40" fillId="0" borderId="0" xfId="3" applyNumberFormat="1" applyFont="1" applyFill="1" applyBorder="1" applyAlignment="1">
      <alignment horizontal="center" vertical="top" wrapText="1"/>
    </xf>
    <xf numFmtId="2" fontId="11" fillId="0" borderId="66" xfId="3" applyNumberFormat="1" applyFont="1" applyBorder="1" applyAlignment="1">
      <alignment horizontal="center" vertical="top" wrapText="1"/>
    </xf>
    <xf numFmtId="164" fontId="11" fillId="0" borderId="22" xfId="3" applyNumberFormat="1" applyFont="1" applyBorder="1" applyAlignment="1">
      <alignment horizontal="center" vertical="top" wrapText="1"/>
    </xf>
    <xf numFmtId="164" fontId="11" fillId="7" borderId="13" xfId="3" applyNumberFormat="1" applyFont="1" applyFill="1" applyBorder="1" applyAlignment="1">
      <alignment horizontal="center" vertical="top" wrapText="1"/>
    </xf>
    <xf numFmtId="2" fontId="13" fillId="6" borderId="11" xfId="3" applyNumberFormat="1" applyFont="1" applyFill="1" applyBorder="1" applyAlignment="1">
      <alignment horizontal="center" vertical="top" wrapText="1"/>
    </xf>
    <xf numFmtId="165" fontId="13" fillId="0" borderId="0" xfId="21" applyNumberFormat="1" applyFont="1" applyFill="1" applyBorder="1" applyAlignment="1">
      <alignment vertical="center" wrapText="1"/>
    </xf>
    <xf numFmtId="165" fontId="13" fillId="0" borderId="13" xfId="21" applyNumberFormat="1" applyFont="1" applyFill="1" applyBorder="1" applyAlignment="1">
      <alignment vertical="center" wrapText="1"/>
    </xf>
    <xf numFmtId="0" fontId="13" fillId="0" borderId="13" xfId="21" applyFont="1" applyBorder="1" applyAlignment="1">
      <alignment horizontal="center" vertical="center" wrapText="1"/>
    </xf>
    <xf numFmtId="0" fontId="13" fillId="0" borderId="55" xfId="21" applyFont="1" applyBorder="1" applyAlignment="1">
      <alignment vertical="center" wrapText="1"/>
    </xf>
    <xf numFmtId="164" fontId="11" fillId="0" borderId="0" xfId="3" applyNumberFormat="1" applyFont="1" applyFill="1" applyBorder="1" applyAlignment="1">
      <alignment horizontal="right" vertical="top" wrapText="1"/>
    </xf>
    <xf numFmtId="49" fontId="11" fillId="0" borderId="0" xfId="3" applyNumberFormat="1" applyFont="1" applyFill="1" applyBorder="1" applyAlignment="1">
      <alignment horizontal="right" vertical="center"/>
    </xf>
    <xf numFmtId="49" fontId="13" fillId="0" borderId="0" xfId="3" applyNumberFormat="1" applyFont="1" applyFill="1" applyBorder="1" applyAlignment="1">
      <alignment horizontal="right" vertical="top"/>
    </xf>
    <xf numFmtId="164" fontId="13" fillId="0" borderId="0" xfId="3" applyNumberFormat="1" applyFont="1" applyFill="1" applyBorder="1" applyAlignment="1">
      <alignment horizontal="center" vertical="top"/>
    </xf>
    <xf numFmtId="49" fontId="11" fillId="0" borderId="0" xfId="3" applyNumberFormat="1" applyFont="1" applyFill="1" applyBorder="1" applyAlignment="1">
      <alignment horizontal="left" vertical="top" wrapText="1"/>
    </xf>
    <xf numFmtId="49" fontId="11" fillId="0" borderId="0" xfId="3" applyNumberFormat="1" applyFont="1" applyFill="1" applyBorder="1" applyAlignment="1">
      <alignment horizontal="left" vertical="center" wrapText="1"/>
    </xf>
    <xf numFmtId="2" fontId="13" fillId="12" borderId="12" xfId="3" applyNumberFormat="1" applyFont="1" applyFill="1" applyBorder="1" applyAlignment="1">
      <alignment horizontal="center" vertical="center"/>
    </xf>
    <xf numFmtId="49" fontId="13" fillId="12" borderId="13" xfId="3" applyNumberFormat="1" applyFont="1" applyFill="1" applyBorder="1" applyAlignment="1">
      <alignment horizontal="center" vertical="top"/>
    </xf>
    <xf numFmtId="2" fontId="13" fillId="23" borderId="12" xfId="3" applyNumberFormat="1" applyFont="1" applyFill="1" applyBorder="1" applyAlignment="1">
      <alignment horizontal="center" vertical="center"/>
    </xf>
    <xf numFmtId="49" fontId="13" fillId="23" borderId="13" xfId="3" applyNumberFormat="1" applyFont="1" applyFill="1" applyBorder="1" applyAlignment="1">
      <alignment horizontal="center" vertical="top"/>
    </xf>
    <xf numFmtId="164" fontId="13" fillId="2" borderId="7" xfId="3" applyNumberFormat="1" applyFont="1" applyFill="1" applyBorder="1" applyAlignment="1">
      <alignment horizontal="center" vertical="center"/>
    </xf>
    <xf numFmtId="49" fontId="13" fillId="2" borderId="86" xfId="3" applyNumberFormat="1" applyFont="1" applyFill="1" applyBorder="1" applyAlignment="1">
      <alignment horizontal="center" vertical="top"/>
    </xf>
    <xf numFmtId="49" fontId="13" fillId="23" borderId="11" xfId="3" applyNumberFormat="1" applyFont="1" applyFill="1" applyBorder="1" applyAlignment="1">
      <alignment horizontal="center" vertical="top"/>
    </xf>
    <xf numFmtId="164" fontId="13" fillId="7" borderId="11" xfId="3" applyNumberFormat="1" applyFont="1" applyFill="1" applyBorder="1" applyAlignment="1">
      <alignment horizontal="center" vertical="center"/>
    </xf>
    <xf numFmtId="164" fontId="13" fillId="7" borderId="31" xfId="3" applyNumberFormat="1" applyFont="1" applyFill="1" applyBorder="1" applyAlignment="1">
      <alignment horizontal="center" vertical="center"/>
    </xf>
    <xf numFmtId="0" fontId="13" fillId="7" borderId="13" xfId="21" applyFont="1" applyFill="1" applyBorder="1" applyAlignment="1">
      <alignment horizontal="center" vertical="top"/>
    </xf>
    <xf numFmtId="49" fontId="13" fillId="0" borderId="0" xfId="3" applyNumberFormat="1" applyFont="1" applyFill="1" applyBorder="1" applyAlignment="1">
      <alignment horizontal="center" vertical="top"/>
    </xf>
    <xf numFmtId="164" fontId="13" fillId="0" borderId="11" xfId="3" applyNumberFormat="1" applyFont="1" applyFill="1" applyBorder="1" applyAlignment="1">
      <alignment horizontal="center" vertical="center"/>
    </xf>
    <xf numFmtId="164" fontId="13" fillId="0" borderId="31" xfId="3" applyNumberFormat="1" applyFont="1" applyFill="1" applyBorder="1" applyAlignment="1">
      <alignment horizontal="center" vertical="center"/>
    </xf>
    <xf numFmtId="0" fontId="13" fillId="0" borderId="11" xfId="3" applyFont="1" applyFill="1" applyBorder="1" applyAlignment="1">
      <alignment horizontal="center" vertical="top" wrapText="1"/>
    </xf>
    <xf numFmtId="164" fontId="13" fillId="0" borderId="22" xfId="3" applyNumberFormat="1" applyFont="1" applyFill="1" applyBorder="1" applyAlignment="1">
      <alignment horizontal="center" vertical="center"/>
    </xf>
    <xf numFmtId="164" fontId="13" fillId="0" borderId="61" xfId="3" applyNumberFormat="1" applyFont="1" applyFill="1" applyBorder="1" applyAlignment="1">
      <alignment horizontal="center" vertical="center"/>
    </xf>
    <xf numFmtId="0" fontId="13" fillId="0" borderId="22" xfId="3" applyFont="1" applyFill="1" applyBorder="1" applyAlignment="1">
      <alignment horizontal="center" vertical="top" wrapText="1"/>
    </xf>
    <xf numFmtId="164" fontId="13" fillId="0" borderId="66" xfId="3" applyNumberFormat="1" applyFont="1" applyFill="1" applyBorder="1" applyAlignment="1">
      <alignment horizontal="center" vertical="center"/>
    </xf>
    <xf numFmtId="164" fontId="13" fillId="0" borderId="62" xfId="3" applyNumberFormat="1" applyFont="1" applyFill="1" applyBorder="1" applyAlignment="1">
      <alignment horizontal="center" vertical="center"/>
    </xf>
    <xf numFmtId="0" fontId="13" fillId="0" borderId="66" xfId="3" applyFont="1" applyFill="1" applyBorder="1" applyAlignment="1">
      <alignment horizontal="center" vertical="top" wrapText="1"/>
    </xf>
    <xf numFmtId="49" fontId="13" fillId="0" borderId="11" xfId="3" applyNumberFormat="1" applyFont="1" applyFill="1" applyBorder="1" applyAlignment="1">
      <alignment horizontal="center" vertical="top"/>
    </xf>
    <xf numFmtId="49" fontId="13" fillId="0" borderId="10" xfId="3" applyNumberFormat="1" applyFont="1" applyFill="1" applyBorder="1" applyAlignment="1">
      <alignment horizontal="center" vertical="top"/>
    </xf>
    <xf numFmtId="0" fontId="47" fillId="11" borderId="31" xfId="21" applyFont="1" applyFill="1" applyBorder="1" applyAlignment="1">
      <alignment vertical="top" wrapText="1"/>
    </xf>
    <xf numFmtId="0" fontId="11" fillId="11" borderId="28" xfId="21" applyFont="1" applyFill="1" applyBorder="1" applyAlignment="1">
      <alignment vertical="top" wrapText="1"/>
    </xf>
    <xf numFmtId="49" fontId="13" fillId="0" borderId="1" xfId="3" applyNumberFormat="1" applyFont="1" applyFill="1" applyBorder="1" applyAlignment="1">
      <alignment horizontal="center" vertical="top"/>
    </xf>
    <xf numFmtId="49" fontId="13" fillId="11" borderId="1" xfId="3" applyNumberFormat="1" applyFont="1" applyFill="1" applyBorder="1" applyAlignment="1">
      <alignment horizontal="center" vertical="top"/>
    </xf>
    <xf numFmtId="0" fontId="47" fillId="11" borderId="11" xfId="21" applyFont="1" applyFill="1" applyBorder="1" applyAlignment="1">
      <alignment vertical="top" wrapText="1"/>
    </xf>
    <xf numFmtId="164" fontId="13" fillId="0" borderId="67" xfId="3" applyNumberFormat="1" applyFont="1" applyFill="1" applyBorder="1" applyAlignment="1">
      <alignment horizontal="center" vertical="center"/>
    </xf>
    <xf numFmtId="164" fontId="13" fillId="0" borderId="37" xfId="3" applyNumberFormat="1" applyFont="1" applyFill="1" applyBorder="1" applyAlignment="1">
      <alignment horizontal="center" vertical="center"/>
    </xf>
    <xf numFmtId="0" fontId="13" fillId="0" borderId="67" xfId="3" applyFont="1" applyFill="1" applyBorder="1" applyAlignment="1">
      <alignment horizontal="center" vertical="top" wrapText="1"/>
    </xf>
    <xf numFmtId="0" fontId="11" fillId="0" borderId="11" xfId="3" applyFont="1" applyBorder="1" applyAlignment="1">
      <alignment vertical="top"/>
    </xf>
    <xf numFmtId="0" fontId="11" fillId="0" borderId="78" xfId="3" applyFont="1" applyBorder="1" applyAlignment="1">
      <alignment vertical="top"/>
    </xf>
    <xf numFmtId="0" fontId="11" fillId="0" borderId="20" xfId="3" applyFont="1" applyBorder="1" applyAlignment="1">
      <alignment vertical="top"/>
    </xf>
    <xf numFmtId="0" fontId="11" fillId="0" borderId="31" xfId="3" applyFont="1" applyBorder="1" applyAlignment="1">
      <alignment vertical="top"/>
    </xf>
    <xf numFmtId="164" fontId="13" fillId="10" borderId="31" xfId="3" applyNumberFormat="1" applyFont="1" applyFill="1" applyBorder="1" applyAlignment="1">
      <alignment horizontal="center" vertical="center"/>
    </xf>
    <xf numFmtId="0" fontId="13" fillId="10" borderId="26" xfId="21" applyFont="1" applyFill="1" applyBorder="1" applyAlignment="1">
      <alignment horizontal="center" vertical="top"/>
    </xf>
    <xf numFmtId="0" fontId="11" fillId="0" borderId="1" xfId="3" applyFont="1" applyBorder="1" applyAlignment="1">
      <alignment vertical="top"/>
    </xf>
    <xf numFmtId="0" fontId="11" fillId="0" borderId="60" xfId="3" applyFont="1" applyBorder="1" applyAlignment="1">
      <alignment vertical="top"/>
    </xf>
    <xf numFmtId="0" fontId="11" fillId="0" borderId="46" xfId="3" applyFont="1" applyBorder="1" applyAlignment="1">
      <alignment vertical="top"/>
    </xf>
    <xf numFmtId="0" fontId="11" fillId="0" borderId="30" xfId="3" applyFont="1" applyBorder="1" applyAlignment="1">
      <alignment vertical="top"/>
    </xf>
    <xf numFmtId="0" fontId="13" fillId="10" borderId="11" xfId="3" applyFont="1" applyFill="1" applyBorder="1" applyAlignment="1">
      <alignment horizontal="center" vertical="center" wrapText="1"/>
    </xf>
    <xf numFmtId="0" fontId="11" fillId="0" borderId="10" xfId="3" applyFont="1" applyBorder="1" applyAlignment="1">
      <alignment vertical="top"/>
    </xf>
    <xf numFmtId="0" fontId="11" fillId="0" borderId="65" xfId="3" applyFont="1" applyBorder="1" applyAlignment="1">
      <alignment vertical="top"/>
    </xf>
    <xf numFmtId="0" fontId="11" fillId="0" borderId="33" xfId="3" applyFont="1" applyBorder="1" applyAlignment="1">
      <alignment vertical="top"/>
    </xf>
    <xf numFmtId="0" fontId="11" fillId="0" borderId="28" xfId="3" applyFont="1" applyBorder="1" applyAlignment="1">
      <alignment vertical="top"/>
    </xf>
    <xf numFmtId="164" fontId="13" fillId="10" borderId="13" xfId="3" applyNumberFormat="1" applyFont="1" applyFill="1" applyBorder="1" applyAlignment="1">
      <alignment horizontal="center" vertical="center"/>
    </xf>
    <xf numFmtId="0" fontId="13" fillId="10" borderId="13" xfId="3" applyFont="1" applyFill="1" applyBorder="1" applyAlignment="1">
      <alignment horizontal="center" vertical="center" wrapText="1"/>
    </xf>
    <xf numFmtId="0" fontId="11" fillId="0" borderId="26" xfId="3" applyFont="1" applyBorder="1" applyAlignment="1">
      <alignment vertical="top"/>
    </xf>
    <xf numFmtId="0" fontId="11" fillId="0" borderId="27" xfId="3" applyFont="1" applyBorder="1" applyAlignment="1">
      <alignment vertical="top"/>
    </xf>
    <xf numFmtId="0" fontId="11" fillId="0" borderId="18" xfId="3" applyFont="1" applyBorder="1" applyAlignment="1">
      <alignment vertical="top"/>
    </xf>
    <xf numFmtId="0" fontId="11" fillId="0" borderId="19" xfId="3" applyFont="1" applyBorder="1" applyAlignment="1">
      <alignment vertical="top"/>
    </xf>
    <xf numFmtId="0" fontId="13" fillId="0" borderId="11" xfId="3" applyFont="1" applyFill="1" applyBorder="1" applyAlignment="1">
      <alignment horizontal="center" wrapText="1"/>
    </xf>
    <xf numFmtId="49" fontId="13" fillId="0" borderId="11" xfId="3" applyNumberFormat="1" applyFont="1" applyFill="1" applyBorder="1" applyAlignment="1">
      <alignment vertical="top"/>
    </xf>
    <xf numFmtId="49" fontId="13" fillId="10" borderId="1" xfId="3" applyNumberFormat="1" applyFont="1" applyFill="1" applyBorder="1" applyAlignment="1">
      <alignment vertical="top"/>
    </xf>
    <xf numFmtId="49" fontId="13" fillId="2" borderId="60" xfId="3" applyNumberFormat="1" applyFont="1" applyFill="1" applyBorder="1" applyAlignment="1">
      <alignment vertical="top"/>
    </xf>
    <xf numFmtId="49" fontId="13" fillId="23" borderId="1" xfId="3" applyNumberFormat="1" applyFont="1" applyFill="1" applyBorder="1" applyAlignment="1">
      <alignment vertical="top"/>
    </xf>
    <xf numFmtId="0" fontId="11" fillId="0" borderId="68" xfId="3" applyFont="1" applyBorder="1" applyAlignment="1">
      <alignment vertical="top"/>
    </xf>
    <xf numFmtId="0" fontId="11" fillId="0" borderId="59" xfId="3" applyFont="1" applyBorder="1" applyAlignment="1">
      <alignment vertical="top"/>
    </xf>
    <xf numFmtId="0" fontId="11" fillId="0" borderId="2" xfId="3" applyFont="1" applyBorder="1" applyAlignment="1">
      <alignment vertical="top"/>
    </xf>
    <xf numFmtId="0" fontId="11" fillId="0" borderId="48" xfId="3" applyFont="1" applyBorder="1" applyAlignment="1">
      <alignment vertical="top"/>
    </xf>
    <xf numFmtId="164" fontId="13" fillId="7" borderId="61" xfId="3" applyNumberFormat="1" applyFont="1" applyFill="1" applyBorder="1" applyAlignment="1">
      <alignment horizontal="center" vertical="center"/>
    </xf>
    <xf numFmtId="0" fontId="13" fillId="0" borderId="67" xfId="3" applyFont="1" applyFill="1" applyBorder="1" applyAlignment="1">
      <alignment horizontal="center" wrapText="1"/>
    </xf>
    <xf numFmtId="49" fontId="13" fillId="0" borderId="10" xfId="3" applyNumberFormat="1" applyFont="1" applyFill="1" applyBorder="1" applyAlignment="1">
      <alignment vertical="top"/>
    </xf>
    <xf numFmtId="164" fontId="13" fillId="0" borderId="26" xfId="3" applyNumberFormat="1" applyFont="1" applyFill="1" applyBorder="1" applyAlignment="1">
      <alignment horizontal="center" vertical="center"/>
    </xf>
    <xf numFmtId="0" fontId="11" fillId="0" borderId="58" xfId="3" applyFont="1" applyBorder="1" applyAlignment="1">
      <alignment vertical="top"/>
    </xf>
    <xf numFmtId="0" fontId="11" fillId="0" borderId="17" xfId="3" applyFont="1" applyBorder="1" applyAlignment="1">
      <alignment vertical="top"/>
    </xf>
    <xf numFmtId="0" fontId="13" fillId="0" borderId="22" xfId="3" applyFont="1" applyFill="1" applyBorder="1" applyAlignment="1">
      <alignment horizontal="center" wrapText="1"/>
    </xf>
    <xf numFmtId="0" fontId="11" fillId="0" borderId="66" xfId="3" applyFont="1" applyBorder="1" applyAlignment="1">
      <alignment vertical="top"/>
    </xf>
    <xf numFmtId="0" fontId="11" fillId="0" borderId="83" xfId="3" applyFont="1" applyBorder="1" applyAlignment="1">
      <alignment vertical="top"/>
    </xf>
    <xf numFmtId="0" fontId="11" fillId="0" borderId="29" xfId="3" applyFont="1" applyBorder="1" applyAlignment="1">
      <alignment vertical="top"/>
    </xf>
    <xf numFmtId="0" fontId="11" fillId="0" borderId="32" xfId="3" applyFont="1" applyBorder="1" applyAlignment="1">
      <alignment vertical="top"/>
    </xf>
    <xf numFmtId="164" fontId="13" fillId="7" borderId="62" xfId="3" applyNumberFormat="1" applyFont="1" applyFill="1" applyBorder="1" applyAlignment="1">
      <alignment horizontal="center" vertical="center"/>
    </xf>
    <xf numFmtId="0" fontId="13" fillId="0" borderId="66" xfId="3" applyFont="1" applyFill="1" applyBorder="1" applyAlignment="1">
      <alignment horizontal="center" wrapText="1"/>
    </xf>
    <xf numFmtId="49" fontId="13" fillId="0" borderId="31" xfId="3" applyNumberFormat="1" applyFont="1" applyFill="1" applyBorder="1" applyAlignment="1">
      <alignment vertical="top"/>
    </xf>
    <xf numFmtId="49" fontId="13" fillId="0" borderId="28" xfId="3" applyNumberFormat="1" applyFont="1" applyFill="1" applyBorder="1" applyAlignment="1">
      <alignment vertical="top"/>
    </xf>
    <xf numFmtId="2" fontId="13" fillId="0" borderId="22" xfId="3" applyNumberFormat="1" applyFont="1" applyFill="1" applyBorder="1" applyAlignment="1">
      <alignment horizontal="center" vertical="center"/>
    </xf>
    <xf numFmtId="2" fontId="13" fillId="7" borderId="61" xfId="3" applyNumberFormat="1" applyFont="1" applyFill="1" applyBorder="1" applyAlignment="1">
      <alignment horizontal="center" vertical="center"/>
    </xf>
    <xf numFmtId="164" fontId="13" fillId="7" borderId="69" xfId="3" applyNumberFormat="1" applyFont="1" applyFill="1" applyBorder="1" applyAlignment="1">
      <alignment horizontal="center" vertical="center"/>
    </xf>
    <xf numFmtId="0" fontId="13" fillId="0" borderId="26" xfId="3" applyFont="1" applyFill="1" applyBorder="1" applyAlignment="1">
      <alignment horizontal="center" wrapText="1"/>
    </xf>
    <xf numFmtId="49" fontId="13" fillId="11" borderId="11" xfId="3" applyNumberFormat="1" applyFont="1" applyFill="1" applyBorder="1" applyAlignment="1">
      <alignment vertical="top"/>
    </xf>
    <xf numFmtId="49" fontId="13" fillId="11" borderId="10" xfId="3" applyNumberFormat="1" applyFont="1" applyFill="1" applyBorder="1" applyAlignment="1">
      <alignment vertical="top"/>
    </xf>
    <xf numFmtId="49" fontId="13" fillId="11" borderId="31" xfId="3" applyNumberFormat="1" applyFont="1" applyFill="1" applyBorder="1" applyAlignment="1">
      <alignment vertical="top"/>
    </xf>
    <xf numFmtId="0" fontId="11" fillId="0" borderId="22" xfId="3" applyFont="1" applyBorder="1" applyAlignment="1">
      <alignment vertical="top"/>
    </xf>
    <xf numFmtId="0" fontId="11" fillId="0" borderId="25" xfId="3" applyFont="1" applyBorder="1" applyAlignment="1">
      <alignment vertical="top"/>
    </xf>
    <xf numFmtId="0" fontId="11" fillId="0" borderId="24" xfId="3" applyFont="1" applyBorder="1" applyAlignment="1">
      <alignment vertical="top"/>
    </xf>
    <xf numFmtId="0" fontId="11" fillId="0" borderId="23" xfId="3" applyFont="1" applyBorder="1" applyAlignment="1">
      <alignment vertical="top"/>
    </xf>
    <xf numFmtId="2" fontId="13" fillId="0" borderId="67" xfId="3" applyNumberFormat="1" applyFont="1" applyFill="1" applyBorder="1" applyAlignment="1">
      <alignment horizontal="center" vertical="center"/>
    </xf>
    <xf numFmtId="2" fontId="13" fillId="7" borderId="37" xfId="3" applyNumberFormat="1" applyFont="1" applyFill="1" applyBorder="1" applyAlignment="1">
      <alignment horizontal="center" vertical="center"/>
    </xf>
    <xf numFmtId="0" fontId="11" fillId="11" borderId="0" xfId="3" applyFont="1" applyFill="1" applyAlignment="1">
      <alignment vertical="top"/>
    </xf>
    <xf numFmtId="0" fontId="13" fillId="0" borderId="13" xfId="21" applyFont="1" applyFill="1" applyBorder="1" applyAlignment="1">
      <alignment horizontal="center" vertical="top"/>
    </xf>
    <xf numFmtId="0" fontId="13" fillId="0" borderId="1" xfId="21" applyFont="1" applyFill="1" applyBorder="1" applyAlignment="1">
      <alignment horizontal="center" vertical="top" wrapText="1"/>
    </xf>
    <xf numFmtId="0" fontId="13" fillId="11" borderId="11" xfId="21" applyFont="1" applyFill="1" applyBorder="1" applyAlignment="1">
      <alignment horizontal="center" vertical="top" wrapText="1"/>
    </xf>
    <xf numFmtId="0" fontId="13" fillId="0" borderId="10" xfId="3" applyFont="1" applyFill="1" applyBorder="1" applyAlignment="1">
      <alignment horizontal="center" wrapText="1"/>
    </xf>
    <xf numFmtId="0" fontId="13" fillId="0" borderId="10" xfId="21" applyFont="1" applyFill="1" applyBorder="1" applyAlignment="1">
      <alignment horizontal="center" vertical="top" wrapText="1"/>
    </xf>
    <xf numFmtId="49" fontId="13" fillId="10" borderId="10" xfId="3" applyNumberFormat="1" applyFont="1" applyFill="1" applyBorder="1" applyAlignment="1">
      <alignment vertical="top"/>
    </xf>
    <xf numFmtId="49" fontId="13" fillId="2" borderId="65" xfId="3" applyNumberFormat="1" applyFont="1" applyFill="1" applyBorder="1" applyAlignment="1">
      <alignment vertical="top"/>
    </xf>
    <xf numFmtId="49" fontId="13" fillId="23" borderId="10" xfId="3" applyNumberFormat="1" applyFont="1" applyFill="1" applyBorder="1" applyAlignment="1">
      <alignment vertical="top"/>
    </xf>
    <xf numFmtId="164" fontId="13" fillId="10" borderId="11" xfId="3" applyNumberFormat="1" applyFont="1" applyFill="1" applyBorder="1" applyAlignment="1">
      <alignment horizontal="center" vertical="center"/>
    </xf>
    <xf numFmtId="0" fontId="13" fillId="10" borderId="11" xfId="3" applyFont="1" applyFill="1" applyBorder="1" applyAlignment="1">
      <alignment horizontal="center" wrapText="1"/>
    </xf>
    <xf numFmtId="164" fontId="13" fillId="7" borderId="13" xfId="3" applyNumberFormat="1" applyFont="1" applyFill="1" applyBorder="1" applyAlignment="1">
      <alignment horizontal="center" vertical="center"/>
    </xf>
    <xf numFmtId="0" fontId="13" fillId="10" borderId="13" xfId="3" applyFont="1" applyFill="1" applyBorder="1" applyAlignment="1">
      <alignment horizontal="center" wrapText="1"/>
    </xf>
    <xf numFmtId="0" fontId="26" fillId="7" borderId="13" xfId="21" applyFont="1" applyFill="1" applyBorder="1" applyAlignment="1">
      <alignment horizontal="center" vertical="top"/>
    </xf>
    <xf numFmtId="49" fontId="13" fillId="0" borderId="9" xfId="3" applyNumberFormat="1" applyFont="1" applyFill="1" applyBorder="1" applyAlignment="1">
      <alignment horizontal="center" vertical="top"/>
    </xf>
    <xf numFmtId="49" fontId="13" fillId="11" borderId="11" xfId="3" applyNumberFormat="1" applyFont="1" applyFill="1" applyBorder="1" applyAlignment="1">
      <alignment horizontal="center" vertical="top"/>
    </xf>
    <xf numFmtId="49" fontId="13" fillId="10" borderId="11" xfId="3" applyNumberFormat="1" applyFont="1" applyFill="1" applyBorder="1" applyAlignment="1">
      <alignment horizontal="center" vertical="top"/>
    </xf>
    <xf numFmtId="49" fontId="13" fillId="2" borderId="78" xfId="3" applyNumberFormat="1" applyFont="1" applyFill="1" applyBorder="1" applyAlignment="1">
      <alignment horizontal="center" vertical="top"/>
    </xf>
    <xf numFmtId="164" fontId="11" fillId="0" borderId="67" xfId="3" applyNumberFormat="1" applyFont="1" applyFill="1" applyBorder="1" applyAlignment="1">
      <alignment horizontal="center" vertical="center"/>
    </xf>
    <xf numFmtId="0" fontId="11" fillId="0" borderId="28" xfId="3" applyFont="1" applyBorder="1" applyAlignment="1">
      <alignment horizontal="center" vertical="top"/>
    </xf>
    <xf numFmtId="49" fontId="13" fillId="11" borderId="10" xfId="3" applyNumberFormat="1" applyFont="1" applyFill="1" applyBorder="1" applyAlignment="1">
      <alignment horizontal="center" vertical="top"/>
    </xf>
    <xf numFmtId="49" fontId="13" fillId="10" borderId="1" xfId="3" applyNumberFormat="1" applyFont="1" applyFill="1" applyBorder="1" applyAlignment="1">
      <alignment horizontal="center" vertical="top"/>
    </xf>
    <xf numFmtId="49" fontId="13" fillId="2" borderId="60" xfId="3" applyNumberFormat="1" applyFont="1" applyFill="1" applyBorder="1" applyAlignment="1">
      <alignment horizontal="center" vertical="top"/>
    </xf>
    <xf numFmtId="49" fontId="13" fillId="23" borderId="1" xfId="3" applyNumberFormat="1" applyFont="1" applyFill="1" applyBorder="1" applyAlignment="1">
      <alignment horizontal="center" vertical="top"/>
    </xf>
    <xf numFmtId="0" fontId="13" fillId="10" borderId="26" xfId="21" applyFont="1" applyFill="1" applyBorder="1" applyAlignment="1">
      <alignment horizontal="center" vertical="center"/>
    </xf>
    <xf numFmtId="164" fontId="13" fillId="7" borderId="30" xfId="3" applyNumberFormat="1" applyFont="1" applyFill="1" applyBorder="1" applyAlignment="1">
      <alignment horizontal="center" vertical="center"/>
    </xf>
    <xf numFmtId="0" fontId="11" fillId="0" borderId="83" xfId="21" applyFont="1" applyBorder="1" applyAlignment="1">
      <alignment horizontal="center" vertical="top" wrapText="1"/>
    </xf>
    <xf numFmtId="164" fontId="11" fillId="5" borderId="80" xfId="21" applyNumberFormat="1" applyFont="1" applyFill="1" applyBorder="1" applyAlignment="1">
      <alignment horizontal="center" vertical="top" wrapText="1"/>
    </xf>
    <xf numFmtId="0" fontId="11" fillId="0" borderId="32" xfId="21" applyFont="1" applyBorder="1" applyAlignment="1">
      <alignment vertical="top" wrapText="1"/>
    </xf>
    <xf numFmtId="164" fontId="13" fillId="7" borderId="55" xfId="3" applyNumberFormat="1" applyFont="1" applyFill="1" applyBorder="1" applyAlignment="1">
      <alignment horizontal="center" vertical="center"/>
    </xf>
    <xf numFmtId="164" fontId="11" fillId="5" borderId="84" xfId="21" applyNumberFormat="1" applyFont="1" applyFill="1" applyBorder="1" applyAlignment="1">
      <alignment horizontal="center" vertical="top" wrapText="1"/>
    </xf>
    <xf numFmtId="0" fontId="11" fillId="0" borderId="14" xfId="21" applyFont="1" applyBorder="1" applyAlignment="1">
      <alignment vertical="top" wrapText="1"/>
    </xf>
    <xf numFmtId="0" fontId="11" fillId="0" borderId="21" xfId="3" applyFont="1" applyBorder="1" applyAlignment="1">
      <alignment vertical="top"/>
    </xf>
    <xf numFmtId="0" fontId="11" fillId="0" borderId="86" xfId="3" applyFont="1" applyBorder="1" applyAlignment="1">
      <alignment vertical="top"/>
    </xf>
    <xf numFmtId="0" fontId="11" fillId="0" borderId="7" xfId="3" applyFont="1" applyBorder="1" applyAlignment="1">
      <alignment vertical="top"/>
    </xf>
    <xf numFmtId="0" fontId="11" fillId="0" borderId="87" xfId="3" applyFont="1" applyBorder="1" applyAlignment="1">
      <alignment vertical="top"/>
    </xf>
    <xf numFmtId="164" fontId="11" fillId="0" borderId="37" xfId="3" applyNumberFormat="1" applyFont="1" applyFill="1" applyBorder="1" applyAlignment="1">
      <alignment horizontal="center" vertical="center"/>
    </xf>
    <xf numFmtId="0" fontId="11" fillId="0" borderId="25" xfId="21" applyFont="1" applyBorder="1" applyAlignment="1">
      <alignment horizontal="center" vertical="center" wrapText="1"/>
    </xf>
    <xf numFmtId="0" fontId="11" fillId="5" borderId="49" xfId="21" applyFont="1" applyFill="1" applyBorder="1" applyAlignment="1">
      <alignment horizontal="center" vertical="center" wrapText="1"/>
    </xf>
    <xf numFmtId="0" fontId="11" fillId="0" borderId="23" xfId="21" applyFont="1" applyBorder="1" applyAlignment="1">
      <alignment horizontal="left" vertical="center" wrapText="1"/>
    </xf>
    <xf numFmtId="0" fontId="11" fillId="0" borderId="16" xfId="3" applyFont="1" applyBorder="1" applyAlignment="1">
      <alignment vertical="top"/>
    </xf>
    <xf numFmtId="0" fontId="11" fillId="0" borderId="15" xfId="3" applyFont="1" applyBorder="1" applyAlignment="1">
      <alignment vertical="top"/>
    </xf>
    <xf numFmtId="0" fontId="11" fillId="0" borderId="14" xfId="3" applyFont="1" applyBorder="1" applyAlignment="1">
      <alignment vertical="top"/>
    </xf>
    <xf numFmtId="49" fontId="11" fillId="0" borderId="36" xfId="21" applyNumberFormat="1" applyFont="1" applyFill="1" applyBorder="1" applyAlignment="1">
      <alignment horizontal="center" vertical="center"/>
    </xf>
    <xf numFmtId="0" fontId="11" fillId="9" borderId="36" xfId="21" applyFont="1" applyFill="1" applyBorder="1" applyAlignment="1">
      <alignment vertical="top"/>
    </xf>
    <xf numFmtId="49" fontId="11" fillId="0" borderId="36" xfId="21" applyNumberFormat="1" applyFont="1" applyFill="1" applyBorder="1" applyAlignment="1">
      <alignment horizontal="center" vertical="top"/>
    </xf>
    <xf numFmtId="49" fontId="11" fillId="0" borderId="35" xfId="21" applyNumberFormat="1" applyFont="1" applyFill="1" applyBorder="1" applyAlignment="1">
      <alignment horizontal="center" vertical="top"/>
    </xf>
    <xf numFmtId="0" fontId="11" fillId="0" borderId="55" xfId="13" applyFont="1" applyBorder="1" applyAlignment="1">
      <alignment vertical="top" wrapText="1"/>
    </xf>
    <xf numFmtId="49" fontId="13" fillId="2" borderId="55" xfId="3" applyNumberFormat="1" applyFont="1" applyFill="1" applyBorder="1" applyAlignment="1">
      <alignment horizontal="center" vertical="top"/>
    </xf>
    <xf numFmtId="49" fontId="26" fillId="2" borderId="73" xfId="21" applyNumberFormat="1" applyFont="1" applyFill="1" applyBorder="1" applyAlignment="1">
      <alignment horizontal="center" vertical="top"/>
    </xf>
    <xf numFmtId="49" fontId="26" fillId="23" borderId="13" xfId="21" applyNumberFormat="1" applyFont="1" applyFill="1" applyBorder="1" applyAlignment="1">
      <alignment horizontal="center" vertical="top"/>
    </xf>
    <xf numFmtId="164" fontId="13" fillId="2" borderId="7" xfId="3" applyNumberFormat="1" applyFont="1" applyFill="1" applyBorder="1" applyAlignment="1">
      <alignment horizontal="center" vertical="top"/>
    </xf>
    <xf numFmtId="164" fontId="13" fillId="7" borderId="13" xfId="3" applyNumberFormat="1" applyFont="1" applyFill="1" applyBorder="1" applyAlignment="1">
      <alignment horizontal="center" vertical="top"/>
    </xf>
    <xf numFmtId="164" fontId="13" fillId="7" borderId="55" xfId="3" applyNumberFormat="1" applyFont="1" applyFill="1" applyBorder="1" applyAlignment="1">
      <alignment horizontal="center" vertical="top"/>
    </xf>
    <xf numFmtId="164" fontId="13" fillId="7" borderId="31" xfId="3" applyNumberFormat="1" applyFont="1" applyFill="1" applyBorder="1" applyAlignment="1">
      <alignment horizontal="center" vertical="top"/>
    </xf>
    <xf numFmtId="0" fontId="13" fillId="4" borderId="13" xfId="21" applyFont="1" applyFill="1" applyBorder="1" applyAlignment="1">
      <alignment horizontal="center" vertical="top"/>
    </xf>
    <xf numFmtId="49" fontId="13" fillId="0" borderId="11" xfId="3" applyNumberFormat="1" applyFont="1" applyBorder="1" applyAlignment="1">
      <alignment vertical="top"/>
    </xf>
    <xf numFmtId="0" fontId="11" fillId="11" borderId="11" xfId="21" applyFont="1" applyFill="1" applyBorder="1" applyAlignment="1">
      <alignment vertical="top" wrapText="1"/>
    </xf>
    <xf numFmtId="164" fontId="13" fillId="0" borderId="30" xfId="3" applyNumberFormat="1" applyFont="1" applyFill="1" applyBorder="1" applyAlignment="1">
      <alignment horizontal="center" vertical="top"/>
    </xf>
    <xf numFmtId="164" fontId="13" fillId="0" borderId="31" xfId="3" applyNumberFormat="1" applyFont="1" applyFill="1" applyBorder="1" applyAlignment="1">
      <alignment horizontal="center" vertical="top"/>
    </xf>
    <xf numFmtId="0" fontId="11" fillId="0" borderId="68" xfId="21" applyFont="1" applyBorder="1" applyAlignment="1">
      <alignment horizontal="center" vertical="top"/>
    </xf>
    <xf numFmtId="49" fontId="13" fillId="0" borderId="1" xfId="3" applyNumberFormat="1" applyFont="1" applyBorder="1" applyAlignment="1">
      <alignment vertical="top"/>
    </xf>
    <xf numFmtId="0" fontId="47" fillId="11" borderId="1" xfId="21" applyFont="1" applyFill="1" applyBorder="1" applyAlignment="1">
      <alignment vertical="top" wrapText="1"/>
    </xf>
    <xf numFmtId="164" fontId="13" fillId="0" borderId="66" xfId="3" applyNumberFormat="1" applyFont="1" applyFill="1" applyBorder="1" applyAlignment="1">
      <alignment horizontal="center" vertical="top"/>
    </xf>
    <xf numFmtId="164" fontId="13" fillId="0" borderId="62" xfId="3" applyNumberFormat="1" applyFont="1" applyFill="1" applyBorder="1" applyAlignment="1">
      <alignment horizontal="center" vertical="top"/>
    </xf>
    <xf numFmtId="0" fontId="11" fillId="0" borderId="66" xfId="21" applyFont="1" applyBorder="1" applyAlignment="1">
      <alignment horizontal="center" vertical="top"/>
    </xf>
    <xf numFmtId="0" fontId="11" fillId="11" borderId="1" xfId="21" applyFont="1" applyFill="1" applyBorder="1" applyAlignment="1">
      <alignment vertical="top" wrapText="1"/>
    </xf>
    <xf numFmtId="164" fontId="11" fillId="5" borderId="24" xfId="21" applyNumberFormat="1" applyFont="1" applyFill="1" applyBorder="1" applyAlignment="1">
      <alignment horizontal="center" vertical="center" wrapText="1"/>
    </xf>
    <xf numFmtId="0" fontId="11" fillId="0" borderId="23" xfId="21" applyFont="1" applyBorder="1" applyAlignment="1">
      <alignment vertical="center" wrapText="1"/>
    </xf>
    <xf numFmtId="164" fontId="13" fillId="0" borderId="67" xfId="3" applyNumberFormat="1" applyFont="1" applyFill="1" applyBorder="1" applyAlignment="1">
      <alignment horizontal="center" vertical="top"/>
    </xf>
    <xf numFmtId="164" fontId="13" fillId="0" borderId="37" xfId="3" applyNumberFormat="1" applyFont="1" applyFill="1" applyBorder="1" applyAlignment="1">
      <alignment horizontal="center" vertical="top"/>
    </xf>
    <xf numFmtId="0" fontId="11" fillId="0" borderId="22" xfId="21" applyFont="1" applyBorder="1" applyAlignment="1">
      <alignment horizontal="center" vertical="top"/>
    </xf>
    <xf numFmtId="0" fontId="11" fillId="11" borderId="10" xfId="21" applyFont="1" applyFill="1" applyBorder="1" applyAlignment="1">
      <alignment vertical="top" wrapText="1"/>
    </xf>
    <xf numFmtId="0" fontId="11" fillId="0" borderId="67" xfId="21" applyFont="1" applyBorder="1" applyAlignment="1">
      <alignment horizontal="center" vertical="top"/>
    </xf>
    <xf numFmtId="2" fontId="13" fillId="0" borderId="31" xfId="3" applyNumberFormat="1" applyFont="1" applyFill="1" applyBorder="1" applyAlignment="1">
      <alignment horizontal="center" vertical="top"/>
    </xf>
    <xf numFmtId="0" fontId="23" fillId="9" borderId="71" xfId="21" applyFont="1" applyFill="1" applyBorder="1" applyAlignment="1">
      <alignment vertical="center" wrapText="1"/>
    </xf>
    <xf numFmtId="0" fontId="11" fillId="9" borderId="62" xfId="21" applyFont="1" applyFill="1" applyBorder="1" applyAlignment="1">
      <alignment vertical="center" wrapText="1"/>
    </xf>
    <xf numFmtId="0" fontId="11" fillId="0" borderId="83" xfId="21" applyFont="1" applyFill="1" applyBorder="1" applyAlignment="1">
      <alignment horizontal="center" vertical="center" wrapText="1"/>
    </xf>
    <xf numFmtId="164" fontId="11" fillId="0" borderId="29" xfId="21" applyNumberFormat="1" applyFont="1" applyFill="1" applyBorder="1" applyAlignment="1">
      <alignment horizontal="center" vertical="center" wrapText="1"/>
    </xf>
    <xf numFmtId="0" fontId="11" fillId="0" borderId="32" xfId="21" applyFont="1" applyFill="1" applyBorder="1" applyAlignment="1">
      <alignment horizontal="left" vertical="top" wrapText="1"/>
    </xf>
    <xf numFmtId="0" fontId="11" fillId="0" borderId="25" xfId="21" applyFont="1" applyFill="1" applyBorder="1" applyAlignment="1">
      <alignment horizontal="center" vertical="top" wrapText="1"/>
    </xf>
    <xf numFmtId="0" fontId="11" fillId="0" borderId="24" xfId="21" applyFont="1" applyFill="1" applyBorder="1" applyAlignment="1">
      <alignment horizontal="center" vertical="center" wrapText="1"/>
    </xf>
    <xf numFmtId="0" fontId="11" fillId="0" borderId="23" xfId="21" applyFont="1" applyFill="1" applyBorder="1" applyAlignment="1">
      <alignment horizontal="left" vertical="top" wrapText="1"/>
    </xf>
    <xf numFmtId="164" fontId="13" fillId="10" borderId="31" xfId="3" applyNumberFormat="1" applyFont="1" applyFill="1" applyBorder="1" applyAlignment="1">
      <alignment horizontal="center" vertical="top"/>
    </xf>
    <xf numFmtId="0" fontId="13" fillId="10" borderId="13" xfId="21" applyFont="1" applyFill="1" applyBorder="1" applyAlignment="1">
      <alignment horizontal="center" vertical="top"/>
    </xf>
    <xf numFmtId="2" fontId="13" fillId="7" borderId="31" xfId="3" applyNumberFormat="1" applyFont="1" applyFill="1" applyBorder="1" applyAlignment="1">
      <alignment horizontal="center" vertical="top"/>
    </xf>
    <xf numFmtId="0" fontId="11" fillId="10" borderId="68" xfId="21" applyFont="1" applyFill="1" applyBorder="1" applyAlignment="1">
      <alignment horizontal="center" vertical="top"/>
    </xf>
    <xf numFmtId="0" fontId="11" fillId="10" borderId="66" xfId="21" applyFont="1" applyFill="1" applyBorder="1" applyAlignment="1">
      <alignment horizontal="center" vertical="top"/>
    </xf>
    <xf numFmtId="0" fontId="11" fillId="10" borderId="67" xfId="21" applyFont="1" applyFill="1" applyBorder="1" applyAlignment="1">
      <alignment horizontal="center" vertical="top"/>
    </xf>
    <xf numFmtId="49" fontId="13" fillId="0" borderId="10" xfId="3" applyNumberFormat="1" applyFont="1" applyBorder="1" applyAlignment="1">
      <alignment vertical="top"/>
    </xf>
    <xf numFmtId="164" fontId="13" fillId="7" borderId="30" xfId="3" applyNumberFormat="1" applyFont="1" applyFill="1" applyBorder="1" applyAlignment="1">
      <alignment horizontal="center" vertical="top"/>
    </xf>
    <xf numFmtId="0" fontId="11" fillId="9" borderId="59" xfId="21" applyFont="1" applyFill="1" applyBorder="1" applyAlignment="1">
      <alignment horizontal="center" vertical="center"/>
    </xf>
    <xf numFmtId="0" fontId="11" fillId="9" borderId="80" xfId="21" applyFont="1" applyFill="1" applyBorder="1" applyAlignment="1">
      <alignment horizontal="center" vertical="center" wrapText="1"/>
    </xf>
    <xf numFmtId="0" fontId="11" fillId="9" borderId="32" xfId="21" applyFont="1" applyFill="1" applyBorder="1" applyAlignment="1">
      <alignment vertical="top" wrapText="1"/>
    </xf>
    <xf numFmtId="0" fontId="11" fillId="0" borderId="75" xfId="3" applyFont="1" applyBorder="1" applyAlignment="1">
      <alignment vertical="top"/>
    </xf>
    <xf numFmtId="0" fontId="11" fillId="0" borderId="61" xfId="3" applyFont="1" applyBorder="1" applyAlignment="1">
      <alignment vertical="top"/>
    </xf>
    <xf numFmtId="0" fontId="11" fillId="9" borderId="58" xfId="21" applyFont="1" applyFill="1" applyBorder="1" applyAlignment="1">
      <alignment horizontal="center" vertical="center"/>
    </xf>
    <xf numFmtId="0" fontId="11" fillId="9" borderId="49" xfId="21" applyFont="1" applyFill="1" applyBorder="1" applyAlignment="1">
      <alignment horizontal="center" vertical="center" wrapText="1"/>
    </xf>
    <xf numFmtId="0" fontId="11" fillId="9" borderId="23" xfId="21" applyFont="1" applyFill="1" applyBorder="1" applyAlignment="1">
      <alignment vertical="top" wrapText="1"/>
    </xf>
    <xf numFmtId="0" fontId="11" fillId="9" borderId="34" xfId="21" applyFont="1" applyFill="1" applyBorder="1" applyAlignment="1">
      <alignment horizontal="center" vertical="top"/>
    </xf>
    <xf numFmtId="0" fontId="11" fillId="9" borderId="84" xfId="21" applyFont="1" applyFill="1" applyBorder="1" applyAlignment="1">
      <alignment horizontal="center" vertical="center" wrapText="1"/>
    </xf>
    <xf numFmtId="0" fontId="11" fillId="9" borderId="14" xfId="21" applyFont="1" applyFill="1" applyBorder="1" applyAlignment="1">
      <alignment vertical="top" wrapText="1"/>
    </xf>
    <xf numFmtId="164" fontId="13" fillId="10" borderId="13" xfId="3" applyNumberFormat="1" applyFont="1" applyFill="1" applyBorder="1" applyAlignment="1">
      <alignment horizontal="center" vertical="top"/>
    </xf>
    <xf numFmtId="164" fontId="13" fillId="10" borderId="55" xfId="3" applyNumberFormat="1" applyFont="1" applyFill="1" applyBorder="1" applyAlignment="1">
      <alignment horizontal="center" vertical="top"/>
    </xf>
    <xf numFmtId="0" fontId="11" fillId="9" borderId="16" xfId="21" applyFont="1" applyFill="1" applyBorder="1" applyAlignment="1">
      <alignment horizontal="center" vertical="center" wrapText="1"/>
    </xf>
    <xf numFmtId="164" fontId="11" fillId="9" borderId="15" xfId="21" applyNumberFormat="1" applyFont="1" applyFill="1" applyBorder="1" applyAlignment="1">
      <alignment vertical="center" wrapText="1"/>
    </xf>
    <xf numFmtId="0" fontId="11" fillId="9" borderId="14" xfId="21" applyFont="1" applyFill="1" applyBorder="1" applyAlignment="1">
      <alignment vertical="center" wrapText="1"/>
    </xf>
    <xf numFmtId="164" fontId="23" fillId="9" borderId="20" xfId="21" applyNumberFormat="1" applyFont="1" applyFill="1" applyBorder="1" applyAlignment="1">
      <alignment vertical="center" wrapText="1"/>
    </xf>
    <xf numFmtId="0" fontId="23" fillId="9" borderId="7" xfId="21" applyFont="1" applyFill="1" applyBorder="1" applyAlignment="1">
      <alignment vertical="center" wrapText="1"/>
    </xf>
    <xf numFmtId="49" fontId="13" fillId="10" borderId="11" xfId="3" applyNumberFormat="1" applyFont="1" applyFill="1" applyBorder="1" applyAlignment="1">
      <alignment vertical="top"/>
    </xf>
    <xf numFmtId="49" fontId="13" fillId="2" borderId="78" xfId="3" applyNumberFormat="1" applyFont="1" applyFill="1" applyBorder="1" applyAlignment="1">
      <alignment vertical="top"/>
    </xf>
    <xf numFmtId="164" fontId="13" fillId="0" borderId="30" xfId="3" applyNumberFormat="1" applyFont="1" applyFill="1" applyBorder="1" applyAlignment="1">
      <alignment vertical="top"/>
    </xf>
    <xf numFmtId="164" fontId="13" fillId="0" borderId="31" xfId="3" applyNumberFormat="1" applyFont="1" applyFill="1" applyBorder="1" applyAlignment="1">
      <alignment vertical="top"/>
    </xf>
    <xf numFmtId="49" fontId="13" fillId="11" borderId="1" xfId="3" applyNumberFormat="1" applyFont="1" applyFill="1" applyBorder="1" applyAlignment="1">
      <alignment vertical="top"/>
    </xf>
    <xf numFmtId="164" fontId="11" fillId="9" borderId="46" xfId="21" applyNumberFormat="1" applyFont="1" applyFill="1" applyBorder="1" applyAlignment="1">
      <alignment horizontal="center" vertical="center" wrapText="1"/>
    </xf>
    <xf numFmtId="0" fontId="11" fillId="9" borderId="17" xfId="21" applyFont="1" applyFill="1" applyBorder="1" applyAlignment="1">
      <alignment vertical="center" wrapText="1"/>
    </xf>
    <xf numFmtId="164" fontId="13" fillId="0" borderId="66" xfId="3" applyNumberFormat="1" applyFont="1" applyFill="1" applyBorder="1" applyAlignment="1">
      <alignment vertical="top"/>
    </xf>
    <xf numFmtId="164" fontId="13" fillId="0" borderId="62" xfId="3" applyNumberFormat="1" applyFont="1" applyFill="1" applyBorder="1" applyAlignment="1">
      <alignment vertical="top"/>
    </xf>
    <xf numFmtId="164" fontId="11" fillId="9" borderId="15" xfId="21" applyNumberFormat="1" applyFont="1" applyFill="1" applyBorder="1" applyAlignment="1">
      <alignment horizontal="center" vertical="center" wrapText="1"/>
    </xf>
    <xf numFmtId="0" fontId="23" fillId="9" borderId="78" xfId="21" applyFont="1" applyFill="1" applyBorder="1" applyAlignment="1">
      <alignment vertical="center" wrapText="1"/>
    </xf>
    <xf numFmtId="0" fontId="23" fillId="9" borderId="31" xfId="21" applyFont="1" applyFill="1" applyBorder="1" applyAlignment="1">
      <alignment vertical="center" wrapText="1"/>
    </xf>
    <xf numFmtId="0" fontId="23" fillId="9" borderId="21" xfId="21" applyFont="1" applyFill="1" applyBorder="1" applyAlignment="1">
      <alignment vertical="center" wrapText="1"/>
    </xf>
    <xf numFmtId="0" fontId="13" fillId="0" borderId="0" xfId="21" applyFont="1" applyFill="1" applyBorder="1" applyAlignment="1">
      <alignment horizontal="center" vertical="top" wrapText="1"/>
    </xf>
    <xf numFmtId="0" fontId="13" fillId="11" borderId="11" xfId="21" applyFont="1" applyFill="1" applyBorder="1" applyAlignment="1">
      <alignment vertical="top" wrapText="1"/>
    </xf>
    <xf numFmtId="0" fontId="23" fillId="9" borderId="60" xfId="21" applyFont="1" applyFill="1" applyBorder="1" applyAlignment="1">
      <alignment vertical="center" wrapText="1"/>
    </xf>
    <xf numFmtId="0" fontId="23" fillId="9" borderId="30" xfId="21" applyFont="1" applyFill="1" applyBorder="1" applyAlignment="1">
      <alignment vertical="center" wrapText="1"/>
    </xf>
    <xf numFmtId="0" fontId="23" fillId="9" borderId="58" xfId="21" applyFont="1" applyFill="1" applyBorder="1" applyAlignment="1">
      <alignment vertical="center" wrapText="1"/>
    </xf>
    <xf numFmtId="164" fontId="23" fillId="9" borderId="46" xfId="21" applyNumberFormat="1" applyFont="1" applyFill="1" applyBorder="1" applyAlignment="1">
      <alignment vertical="center" wrapText="1"/>
    </xf>
    <xf numFmtId="0" fontId="23" fillId="9" borderId="17" xfId="21" applyFont="1" applyFill="1" applyBorder="1" applyAlignment="1">
      <alignment vertical="center" wrapText="1"/>
    </xf>
    <xf numFmtId="164" fontId="11" fillId="0" borderId="37" xfId="3" applyNumberFormat="1" applyFont="1" applyFill="1" applyBorder="1" applyAlignment="1">
      <alignment horizontal="center" vertical="top"/>
    </xf>
    <xf numFmtId="0" fontId="11" fillId="0" borderId="10" xfId="3" applyFont="1" applyBorder="1" applyAlignment="1">
      <alignment horizontal="center" vertical="top"/>
    </xf>
    <xf numFmtId="0" fontId="11" fillId="9" borderId="14" xfId="21" applyFont="1" applyFill="1" applyBorder="1" applyAlignment="1">
      <alignment horizontal="left" vertical="top" wrapText="1"/>
    </xf>
    <xf numFmtId="0" fontId="11" fillId="0" borderId="16" xfId="21" applyFont="1" applyFill="1" applyBorder="1" applyAlignment="1">
      <alignment horizontal="center" vertical="center" wrapText="1"/>
    </xf>
    <xf numFmtId="164" fontId="11" fillId="0" borderId="15" xfId="21" applyNumberFormat="1" applyFont="1" applyFill="1" applyBorder="1" applyAlignment="1">
      <alignment horizontal="center" vertical="center" wrapText="1"/>
    </xf>
    <xf numFmtId="0" fontId="11" fillId="0" borderId="37" xfId="21" applyFont="1" applyFill="1" applyBorder="1" applyAlignment="1">
      <alignment vertical="center" wrapText="1"/>
    </xf>
    <xf numFmtId="0" fontId="30" fillId="11" borderId="1" xfId="21" applyFont="1" applyFill="1" applyBorder="1" applyAlignment="1">
      <alignment vertical="top" wrapText="1"/>
    </xf>
    <xf numFmtId="43" fontId="13" fillId="0" borderId="31" xfId="27" applyFont="1" applyFill="1" applyBorder="1" applyAlignment="1">
      <alignment horizontal="center" vertical="top"/>
    </xf>
    <xf numFmtId="0" fontId="11" fillId="0" borderId="25" xfId="21" applyFont="1" applyFill="1" applyBorder="1" applyAlignment="1">
      <alignment horizontal="center" vertical="center" wrapText="1"/>
    </xf>
    <xf numFmtId="0" fontId="11" fillId="0" borderId="75" xfId="21" applyFont="1" applyFill="1" applyBorder="1" applyAlignment="1">
      <alignment horizontal="center" vertical="center" wrapText="1"/>
    </xf>
    <xf numFmtId="164" fontId="11" fillId="0" borderId="24" xfId="21" applyNumberFormat="1" applyFont="1" applyFill="1" applyBorder="1" applyAlignment="1">
      <alignment horizontal="center" vertical="center" wrapText="1"/>
    </xf>
    <xf numFmtId="0" fontId="11" fillId="0" borderId="61" xfId="21" applyFont="1" applyFill="1" applyBorder="1" applyAlignment="1">
      <alignment horizontal="left" vertical="center" wrapText="1"/>
    </xf>
    <xf numFmtId="43" fontId="13" fillId="0" borderId="66" xfId="27" applyFont="1" applyFill="1" applyBorder="1" applyAlignment="1">
      <alignment horizontal="center" vertical="top"/>
    </xf>
    <xf numFmtId="0" fontId="11" fillId="0" borderId="16" xfId="21" applyFont="1" applyFill="1" applyBorder="1" applyAlignment="1">
      <alignment horizontal="center" vertical="top" wrapText="1"/>
    </xf>
    <xf numFmtId="0" fontId="11" fillId="0" borderId="82" xfId="21" applyFont="1" applyFill="1" applyBorder="1" applyAlignment="1">
      <alignment horizontal="center" vertical="top" wrapText="1"/>
    </xf>
    <xf numFmtId="164" fontId="11" fillId="0" borderId="15" xfId="21" applyNumberFormat="1" applyFont="1" applyFill="1" applyBorder="1" applyAlignment="1">
      <alignment horizontal="center" vertical="top" wrapText="1"/>
    </xf>
    <xf numFmtId="0" fontId="11" fillId="0" borderId="37" xfId="21" applyFont="1" applyFill="1" applyBorder="1" applyAlignment="1">
      <alignment vertical="top" wrapText="1"/>
    </xf>
    <xf numFmtId="43" fontId="13" fillId="0" borderId="67" xfId="27" applyFont="1" applyFill="1" applyBorder="1" applyAlignment="1">
      <alignment horizontal="center" vertical="top"/>
    </xf>
    <xf numFmtId="0" fontId="11" fillId="0" borderId="90" xfId="3" applyFont="1" applyBorder="1" applyAlignment="1">
      <alignment vertical="top"/>
    </xf>
    <xf numFmtId="0" fontId="11" fillId="0" borderId="71" xfId="3" applyFont="1" applyBorder="1" applyAlignment="1">
      <alignment vertical="top"/>
    </xf>
    <xf numFmtId="2" fontId="13" fillId="0" borderId="30" xfId="3" applyNumberFormat="1" applyFont="1" applyFill="1" applyBorder="1" applyAlignment="1">
      <alignment horizontal="center" vertical="top"/>
    </xf>
    <xf numFmtId="0" fontId="11" fillId="0" borderId="82" xfId="21" applyFont="1" applyFill="1" applyBorder="1" applyAlignment="1">
      <alignment horizontal="center" vertical="center" wrapText="1"/>
    </xf>
    <xf numFmtId="0" fontId="11" fillId="0" borderId="6" xfId="21" applyFont="1" applyFill="1" applyBorder="1" applyAlignment="1">
      <alignment vertical="center" wrapText="1"/>
    </xf>
    <xf numFmtId="49" fontId="13" fillId="0" borderId="1" xfId="3" applyNumberFormat="1" applyFont="1" applyBorder="1" applyAlignment="1">
      <alignment horizontal="center" vertical="top"/>
    </xf>
    <xf numFmtId="0" fontId="11" fillId="0" borderId="19" xfId="21" applyFont="1" applyFill="1" applyBorder="1" applyAlignment="1">
      <alignment vertical="center" wrapText="1"/>
    </xf>
    <xf numFmtId="164" fontId="13" fillId="10" borderId="11" xfId="3" applyNumberFormat="1" applyFont="1" applyFill="1" applyBorder="1" applyAlignment="1">
      <alignment horizontal="center" vertical="top"/>
    </xf>
    <xf numFmtId="0" fontId="11" fillId="0" borderId="62" xfId="3" applyFont="1" applyBorder="1" applyAlignment="1">
      <alignment vertical="top"/>
    </xf>
    <xf numFmtId="164" fontId="13" fillId="7" borderId="11" xfId="3" applyNumberFormat="1" applyFont="1" applyFill="1" applyBorder="1" applyAlignment="1">
      <alignment horizontal="center" vertical="top"/>
    </xf>
    <xf numFmtId="0" fontId="11" fillId="0" borderId="82" xfId="3" applyFont="1" applyBorder="1" applyAlignment="1">
      <alignment vertical="top"/>
    </xf>
    <xf numFmtId="0" fontId="11" fillId="11" borderId="78" xfId="21" applyFont="1" applyFill="1" applyBorder="1" applyAlignment="1">
      <alignment vertical="top" wrapText="1"/>
    </xf>
    <xf numFmtId="164" fontId="13" fillId="0" borderId="11" xfId="3" applyNumberFormat="1" applyFont="1" applyFill="1" applyBorder="1" applyAlignment="1">
      <alignment horizontal="center" vertical="top"/>
    </xf>
    <xf numFmtId="0" fontId="11" fillId="11" borderId="60" xfId="21" applyFont="1" applyFill="1" applyBorder="1" applyAlignment="1">
      <alignment vertical="top" wrapText="1"/>
    </xf>
    <xf numFmtId="0" fontId="11" fillId="0" borderId="65" xfId="21" applyFont="1" applyFill="1" applyBorder="1" applyAlignment="1">
      <alignment horizontal="center" vertical="top" wrapText="1"/>
    </xf>
    <xf numFmtId="0" fontId="11" fillId="0" borderId="88" xfId="21" applyFont="1" applyFill="1" applyBorder="1" applyAlignment="1">
      <alignment horizontal="center" vertical="top" wrapText="1"/>
    </xf>
    <xf numFmtId="0" fontId="11" fillId="0" borderId="58" xfId="3" applyFont="1" applyFill="1" applyBorder="1" applyAlignment="1">
      <alignment vertical="top"/>
    </xf>
    <xf numFmtId="0" fontId="11" fillId="0" borderId="34" xfId="3" applyFont="1" applyFill="1" applyBorder="1" applyAlignment="1">
      <alignment horizontal="center" vertical="top"/>
    </xf>
    <xf numFmtId="0" fontId="11" fillId="9" borderId="65" xfId="21" applyFont="1" applyFill="1" applyBorder="1" applyAlignment="1">
      <alignment horizontal="center" vertical="top" wrapText="1"/>
    </xf>
    <xf numFmtId="164" fontId="11" fillId="9" borderId="88" xfId="21" applyNumberFormat="1" applyFont="1" applyFill="1" applyBorder="1" applyAlignment="1">
      <alignment horizontal="center" vertical="center" wrapText="1"/>
    </xf>
    <xf numFmtId="0" fontId="11" fillId="9" borderId="6" xfId="21" applyFont="1" applyFill="1" applyBorder="1" applyAlignment="1">
      <alignment horizontal="left" vertical="top" wrapText="1"/>
    </xf>
    <xf numFmtId="0" fontId="13" fillId="4" borderId="26" xfId="21" applyFont="1" applyFill="1" applyBorder="1" applyAlignment="1">
      <alignment horizontal="center" vertical="top"/>
    </xf>
    <xf numFmtId="0" fontId="7" fillId="9" borderId="34" xfId="21" applyFont="1" applyFill="1" applyBorder="1" applyAlignment="1">
      <alignment horizontal="center" vertical="top" wrapText="1"/>
    </xf>
    <xf numFmtId="164" fontId="7" fillId="9" borderId="88" xfId="21" applyNumberFormat="1" applyFont="1" applyFill="1" applyBorder="1" applyAlignment="1">
      <alignment horizontal="center" vertical="top" wrapText="1"/>
    </xf>
    <xf numFmtId="0" fontId="7" fillId="9" borderId="6" xfId="21" applyFont="1" applyFill="1" applyBorder="1" applyAlignment="1">
      <alignment horizontal="left" vertical="top" wrapText="1"/>
    </xf>
    <xf numFmtId="0" fontId="7" fillId="0" borderId="59" xfId="3" applyFont="1" applyBorder="1" applyAlignment="1">
      <alignment horizontal="center" vertical="top"/>
    </xf>
    <xf numFmtId="0" fontId="7" fillId="0" borderId="2" xfId="3" applyFont="1" applyBorder="1" applyAlignment="1">
      <alignment horizontal="center" vertical="top"/>
    </xf>
    <xf numFmtId="0" fontId="7" fillId="0" borderId="48" xfId="3" applyFont="1" applyBorder="1" applyAlignment="1">
      <alignment horizontal="left" vertical="top"/>
    </xf>
    <xf numFmtId="0" fontId="7" fillId="0" borderId="83" xfId="3" applyFont="1" applyBorder="1" applyAlignment="1">
      <alignment horizontal="center" vertical="top"/>
    </xf>
    <xf numFmtId="0" fontId="7" fillId="0" borderId="29" xfId="3" applyFont="1" applyBorder="1" applyAlignment="1">
      <alignment horizontal="center" vertical="top"/>
    </xf>
    <xf numFmtId="0" fontId="7" fillId="0" borderId="32" xfId="3" applyFont="1" applyBorder="1" applyAlignment="1">
      <alignment horizontal="left" vertical="top"/>
    </xf>
    <xf numFmtId="0" fontId="7" fillId="9" borderId="16" xfId="21" applyFont="1" applyFill="1" applyBorder="1" applyAlignment="1">
      <alignment horizontal="center" vertical="top" wrapText="1"/>
    </xf>
    <xf numFmtId="0" fontId="7" fillId="9" borderId="14" xfId="21" applyFont="1" applyFill="1" applyBorder="1" applyAlignment="1">
      <alignment horizontal="left" vertical="top" wrapText="1"/>
    </xf>
    <xf numFmtId="164" fontId="11" fillId="0" borderId="84" xfId="21" applyNumberFormat="1" applyFont="1" applyFill="1" applyBorder="1" applyAlignment="1">
      <alignment horizontal="center" vertical="center" wrapText="1"/>
    </xf>
    <xf numFmtId="0" fontId="11" fillId="0" borderId="14" xfId="21" applyFont="1" applyFill="1" applyBorder="1" applyAlignment="1">
      <alignment horizontal="left" vertical="center" wrapText="1"/>
    </xf>
    <xf numFmtId="49" fontId="13" fillId="0" borderId="11" xfId="3" applyNumberFormat="1" applyFont="1" applyFill="1" applyBorder="1" applyAlignment="1">
      <alignment horizontal="left" vertical="top"/>
    </xf>
    <xf numFmtId="49" fontId="13" fillId="0" borderId="1" xfId="3" applyNumberFormat="1" applyFont="1" applyFill="1" applyBorder="1" applyAlignment="1">
      <alignment horizontal="left" vertical="top"/>
    </xf>
    <xf numFmtId="164" fontId="7" fillId="9" borderId="24" xfId="21" applyNumberFormat="1" applyFont="1" applyFill="1" applyBorder="1" applyAlignment="1">
      <alignment horizontal="center" vertical="center" wrapText="1"/>
    </xf>
    <xf numFmtId="0" fontId="7" fillId="9" borderId="23" xfId="21" applyFont="1" applyFill="1" applyBorder="1" applyAlignment="1">
      <alignment vertical="center" wrapText="1"/>
    </xf>
    <xf numFmtId="49" fontId="13" fillId="0" borderId="10" xfId="3" applyNumberFormat="1" applyFont="1" applyFill="1" applyBorder="1" applyAlignment="1">
      <alignment horizontal="left" vertical="top"/>
    </xf>
    <xf numFmtId="49" fontId="11" fillId="0" borderId="1" xfId="3" applyNumberFormat="1" applyFont="1" applyBorder="1" applyAlignment="1">
      <alignment vertical="top"/>
    </xf>
    <xf numFmtId="0" fontId="7" fillId="9" borderId="16" xfId="21" applyFont="1" applyFill="1" applyBorder="1" applyAlignment="1">
      <alignment horizontal="center" vertical="center" wrapText="1"/>
    </xf>
    <xf numFmtId="164" fontId="7" fillId="9" borderId="84" xfId="21" applyNumberFormat="1" applyFont="1" applyFill="1" applyBorder="1" applyAlignment="1">
      <alignment horizontal="center" vertical="center" wrapText="1"/>
    </xf>
    <xf numFmtId="0" fontId="7" fillId="9" borderId="14" xfId="21" applyFont="1" applyFill="1" applyBorder="1" applyAlignment="1">
      <alignment horizontal="left" vertical="center" wrapText="1"/>
    </xf>
    <xf numFmtId="0" fontId="73" fillId="0" borderId="0" xfId="21" applyFont="1"/>
    <xf numFmtId="0" fontId="73" fillId="0" borderId="0" xfId="21" applyFont="1" applyAlignment="1">
      <alignment vertical="center"/>
    </xf>
    <xf numFmtId="164" fontId="7" fillId="9" borderId="15" xfId="21" applyNumberFormat="1" applyFont="1" applyFill="1" applyBorder="1" applyAlignment="1">
      <alignment horizontal="center" vertical="center" wrapText="1"/>
    </xf>
    <xf numFmtId="49" fontId="11" fillId="0" borderId="11" xfId="3" applyNumberFormat="1" applyFont="1" applyBorder="1" applyAlignment="1">
      <alignment vertical="top"/>
    </xf>
    <xf numFmtId="49" fontId="13" fillId="0" borderId="31" xfId="3" applyNumberFormat="1" applyFont="1" applyFill="1" applyBorder="1" applyAlignment="1">
      <alignment horizontal="center" vertical="top"/>
    </xf>
    <xf numFmtId="49" fontId="13" fillId="0" borderId="30" xfId="3" applyNumberFormat="1" applyFont="1" applyFill="1" applyBorder="1" applyAlignment="1">
      <alignment horizontal="center" vertical="top"/>
    </xf>
    <xf numFmtId="49" fontId="13" fillId="0" borderId="28" xfId="3" applyNumberFormat="1" applyFont="1" applyFill="1" applyBorder="1" applyAlignment="1">
      <alignment horizontal="center" vertical="top"/>
    </xf>
    <xf numFmtId="0" fontId="11" fillId="0" borderId="23" xfId="21" applyFont="1" applyFill="1" applyBorder="1" applyAlignment="1">
      <alignment vertical="center" wrapText="1"/>
    </xf>
    <xf numFmtId="0" fontId="11" fillId="0" borderId="14" xfId="21" applyFont="1" applyFill="1" applyBorder="1" applyAlignment="1">
      <alignment vertical="center" wrapText="1"/>
    </xf>
    <xf numFmtId="49" fontId="11" fillId="0" borderId="10" xfId="3" applyNumberFormat="1" applyFont="1" applyBorder="1" applyAlignment="1">
      <alignment vertical="top"/>
    </xf>
    <xf numFmtId="0" fontId="7" fillId="9" borderId="25" xfId="21" applyFont="1" applyFill="1" applyBorder="1" applyAlignment="1">
      <alignment horizontal="center" vertical="center" wrapText="1"/>
    </xf>
    <xf numFmtId="164" fontId="7" fillId="9" borderId="49" xfId="21" applyNumberFormat="1" applyFont="1" applyFill="1" applyBorder="1" applyAlignment="1">
      <alignment horizontal="center" vertical="center" wrapText="1"/>
    </xf>
    <xf numFmtId="0" fontId="7" fillId="9" borderId="23" xfId="21" applyFont="1" applyFill="1" applyBorder="1" applyAlignment="1">
      <alignment horizontal="left" vertical="center" wrapText="1"/>
    </xf>
    <xf numFmtId="0" fontId="7" fillId="0" borderId="27" xfId="3" applyFont="1" applyBorder="1" applyAlignment="1">
      <alignment vertical="top"/>
    </xf>
    <xf numFmtId="0" fontId="7" fillId="0" borderId="18" xfId="3" applyFont="1" applyBorder="1" applyAlignment="1">
      <alignment vertical="top"/>
    </xf>
    <xf numFmtId="0" fontId="7" fillId="0" borderId="19" xfId="3" applyFont="1" applyBorder="1" applyAlignment="1">
      <alignment vertical="top"/>
    </xf>
    <xf numFmtId="0" fontId="7" fillId="0" borderId="83" xfId="3" applyFont="1" applyBorder="1" applyAlignment="1">
      <alignment vertical="top"/>
    </xf>
    <xf numFmtId="0" fontId="7" fillId="0" borderId="29" xfId="3" applyFont="1" applyBorder="1" applyAlignment="1">
      <alignment vertical="top"/>
    </xf>
    <xf numFmtId="0" fontId="7" fillId="0" borderId="32" xfId="3" applyFont="1" applyBorder="1" applyAlignment="1">
      <alignment vertical="top"/>
    </xf>
    <xf numFmtId="0" fontId="7" fillId="0" borderId="16" xfId="21" applyFont="1" applyFill="1" applyBorder="1" applyAlignment="1">
      <alignment horizontal="center" vertical="center" wrapText="1"/>
    </xf>
    <xf numFmtId="0" fontId="7" fillId="9" borderId="14" xfId="21" applyFont="1" applyFill="1" applyBorder="1" applyAlignment="1">
      <alignment vertical="center" wrapText="1"/>
    </xf>
    <xf numFmtId="0" fontId="7" fillId="0" borderId="27" xfId="3" applyFont="1" applyBorder="1" applyAlignment="1">
      <alignment horizontal="center" vertical="top"/>
    </xf>
    <xf numFmtId="0" fontId="7" fillId="0" borderId="18" xfId="3" applyFont="1" applyBorder="1" applyAlignment="1">
      <alignment horizontal="center" vertical="top"/>
    </xf>
    <xf numFmtId="0" fontId="47" fillId="0" borderId="0" xfId="3" applyFont="1" applyAlignment="1">
      <alignment vertical="top"/>
    </xf>
    <xf numFmtId="0" fontId="7" fillId="9" borderId="23" xfId="21" applyFont="1" applyFill="1" applyBorder="1" applyAlignment="1">
      <alignment vertical="top" wrapText="1"/>
    </xf>
    <xf numFmtId="0" fontId="7" fillId="9" borderId="34" xfId="21" applyFont="1" applyFill="1" applyBorder="1" applyAlignment="1">
      <alignment horizontal="center" vertical="center" wrapText="1"/>
    </xf>
    <xf numFmtId="0" fontId="11" fillId="9" borderId="34" xfId="21" applyFont="1" applyFill="1" applyBorder="1" applyAlignment="1">
      <alignment horizontal="center" vertical="center" wrapText="1"/>
    </xf>
    <xf numFmtId="164" fontId="7" fillId="9" borderId="33" xfId="21" applyNumberFormat="1" applyFont="1" applyFill="1" applyBorder="1" applyAlignment="1">
      <alignment horizontal="center" vertical="center" wrapText="1"/>
    </xf>
    <xf numFmtId="164" fontId="7" fillId="9" borderId="34" xfId="21" applyNumberFormat="1" applyFont="1" applyFill="1" applyBorder="1" applyAlignment="1">
      <alignment horizontal="center" vertical="center" wrapText="1"/>
    </xf>
    <xf numFmtId="0" fontId="11" fillId="0" borderId="27" xfId="3" applyFont="1" applyBorder="1" applyAlignment="1">
      <alignment horizontal="center" vertical="top"/>
    </xf>
    <xf numFmtId="0" fontId="11" fillId="0" borderId="18" xfId="3" applyFont="1" applyBorder="1" applyAlignment="1">
      <alignment horizontal="center" vertical="top"/>
    </xf>
    <xf numFmtId="0" fontId="11" fillId="0" borderId="83" xfId="3" applyFont="1" applyBorder="1" applyAlignment="1">
      <alignment horizontal="center" vertical="top"/>
    </xf>
    <xf numFmtId="0" fontId="11" fillId="0" borderId="29" xfId="3" applyFont="1" applyBorder="1" applyAlignment="1">
      <alignment horizontal="center" vertical="top"/>
    </xf>
    <xf numFmtId="0" fontId="11" fillId="0" borderId="25" xfId="3" applyFont="1" applyBorder="1" applyAlignment="1">
      <alignment horizontal="center" vertical="top"/>
    </xf>
    <xf numFmtId="0" fontId="11" fillId="0" borderId="24" xfId="3" applyFont="1" applyBorder="1" applyAlignment="1">
      <alignment horizontal="center" vertical="top"/>
    </xf>
    <xf numFmtId="0" fontId="7" fillId="9" borderId="14" xfId="21" applyFont="1" applyFill="1" applyBorder="1" applyAlignment="1">
      <alignment vertical="top" wrapText="1"/>
    </xf>
    <xf numFmtId="2" fontId="13" fillId="10" borderId="31" xfId="3" applyNumberFormat="1" applyFont="1" applyFill="1" applyBorder="1" applyAlignment="1">
      <alignment horizontal="center" vertical="top"/>
    </xf>
    <xf numFmtId="0" fontId="11" fillId="9" borderId="25" xfId="21" applyFont="1" applyFill="1" applyBorder="1" applyAlignment="1">
      <alignment vertical="center" wrapText="1"/>
    </xf>
    <xf numFmtId="164" fontId="11" fillId="9" borderId="24" xfId="21" applyNumberFormat="1" applyFont="1" applyFill="1" applyBorder="1" applyAlignment="1">
      <alignment vertical="center" wrapText="1"/>
    </xf>
    <xf numFmtId="0" fontId="11" fillId="9" borderId="23" xfId="21" applyFont="1" applyFill="1" applyBorder="1" applyAlignment="1">
      <alignment vertical="center" wrapText="1"/>
    </xf>
    <xf numFmtId="0" fontId="11" fillId="9" borderId="58" xfId="21" applyFont="1" applyFill="1" applyBorder="1" applyAlignment="1">
      <alignment vertical="center" wrapText="1"/>
    </xf>
    <xf numFmtId="164" fontId="11" fillId="9" borderId="46" xfId="21" applyNumberFormat="1" applyFont="1" applyFill="1" applyBorder="1" applyAlignment="1">
      <alignment vertical="center" wrapText="1"/>
    </xf>
    <xf numFmtId="0" fontId="11" fillId="9" borderId="34" xfId="21" applyFont="1" applyFill="1" applyBorder="1" applyAlignment="1">
      <alignment vertical="center" wrapText="1"/>
    </xf>
    <xf numFmtId="164" fontId="11" fillId="9" borderId="33" xfId="21" applyNumberFormat="1" applyFont="1" applyFill="1" applyBorder="1" applyAlignment="1">
      <alignment vertical="center" wrapText="1"/>
    </xf>
    <xf numFmtId="0" fontId="11" fillId="9" borderId="6" xfId="21" applyFont="1" applyFill="1" applyBorder="1" applyAlignment="1">
      <alignment vertical="center" wrapText="1"/>
    </xf>
    <xf numFmtId="0" fontId="11" fillId="9" borderId="36" xfId="21" applyFont="1" applyFill="1" applyBorder="1" applyAlignment="1">
      <alignment horizontal="center" vertical="center" wrapText="1"/>
    </xf>
    <xf numFmtId="0" fontId="11" fillId="9" borderId="33" xfId="21" applyFont="1" applyFill="1" applyBorder="1" applyAlignment="1">
      <alignment horizontal="center" vertical="center" wrapText="1"/>
    </xf>
    <xf numFmtId="164" fontId="11" fillId="9" borderId="35" xfId="21" applyNumberFormat="1" applyFont="1" applyFill="1" applyBorder="1" applyAlignment="1">
      <alignment horizontal="center" vertical="center" wrapText="1"/>
    </xf>
    <xf numFmtId="0" fontId="11" fillId="9" borderId="12" xfId="21" applyFont="1" applyFill="1" applyBorder="1" applyAlignment="1">
      <alignment vertical="center" wrapText="1"/>
    </xf>
    <xf numFmtId="49" fontId="13" fillId="2" borderId="72" xfId="3" applyNumberFormat="1" applyFont="1" applyFill="1" applyBorder="1" applyAlignment="1">
      <alignment horizontal="center" vertical="top"/>
    </xf>
    <xf numFmtId="49" fontId="13" fillId="2" borderId="73" xfId="3" applyNumberFormat="1" applyFont="1" applyFill="1" applyBorder="1" applyAlignment="1">
      <alignment horizontal="center" vertical="top"/>
    </xf>
    <xf numFmtId="49" fontId="11" fillId="0" borderId="36" xfId="13" applyNumberFormat="1" applyFont="1" applyFill="1" applyBorder="1" applyAlignment="1">
      <alignment horizontal="center" vertical="top"/>
    </xf>
    <xf numFmtId="49" fontId="11" fillId="0" borderId="12" xfId="13" applyNumberFormat="1" applyFont="1" applyFill="1" applyBorder="1" applyAlignment="1">
      <alignment vertical="top" wrapText="1"/>
    </xf>
    <xf numFmtId="0" fontId="11" fillId="9" borderId="55" xfId="13" applyFont="1" applyFill="1" applyBorder="1" applyAlignment="1">
      <alignment horizontal="left" vertical="top" wrapText="1"/>
    </xf>
    <xf numFmtId="49" fontId="13" fillId="2" borderId="9" xfId="3" applyNumberFormat="1" applyFont="1" applyFill="1" applyBorder="1" applyAlignment="1">
      <alignment horizontal="center" vertical="top"/>
    </xf>
    <xf numFmtId="2" fontId="13" fillId="2" borderId="12" xfId="3" applyNumberFormat="1" applyFont="1" applyFill="1" applyBorder="1" applyAlignment="1">
      <alignment horizontal="center" vertical="top"/>
    </xf>
    <xf numFmtId="49" fontId="13" fillId="2" borderId="91" xfId="3" applyNumberFormat="1" applyFont="1" applyFill="1" applyBorder="1" applyAlignment="1">
      <alignment horizontal="center" vertical="top"/>
    </xf>
    <xf numFmtId="49" fontId="13" fillId="23" borderId="11" xfId="3" applyNumberFormat="1" applyFont="1" applyFill="1" applyBorder="1" applyAlignment="1">
      <alignment vertical="top"/>
    </xf>
    <xf numFmtId="2" fontId="13" fillId="0" borderId="11" xfId="3" applyNumberFormat="1" applyFont="1" applyFill="1" applyBorder="1" applyAlignment="1">
      <alignment horizontal="center" vertical="top"/>
    </xf>
    <xf numFmtId="0" fontId="11" fillId="0" borderId="23" xfId="21" applyFont="1" applyFill="1" applyBorder="1" applyAlignment="1">
      <alignment vertical="top" wrapText="1"/>
    </xf>
    <xf numFmtId="164" fontId="13" fillId="0" borderId="22" xfId="3" applyNumberFormat="1" applyFont="1" applyFill="1" applyBorder="1" applyAlignment="1">
      <alignment horizontal="center" vertical="top"/>
    </xf>
    <xf numFmtId="164" fontId="13" fillId="0" borderId="61" xfId="3" applyNumberFormat="1" applyFont="1" applyFill="1" applyBorder="1" applyAlignment="1">
      <alignment horizontal="center" vertical="top"/>
    </xf>
    <xf numFmtId="0" fontId="47" fillId="11" borderId="9" xfId="3" applyFont="1" applyFill="1" applyBorder="1" applyAlignment="1">
      <alignment vertical="top"/>
    </xf>
    <xf numFmtId="2" fontId="30" fillId="0" borderId="30" xfId="3" applyNumberFormat="1" applyFont="1" applyFill="1" applyBorder="1" applyAlignment="1">
      <alignment horizontal="center" vertical="top"/>
    </xf>
    <xf numFmtId="2" fontId="30" fillId="0" borderId="31" xfId="3" applyNumberFormat="1" applyFont="1" applyFill="1" applyBorder="1" applyAlignment="1">
      <alignment horizontal="center" vertical="top"/>
    </xf>
    <xf numFmtId="164" fontId="7" fillId="0" borderId="15" xfId="21" applyNumberFormat="1" applyFont="1" applyFill="1" applyBorder="1" applyAlignment="1">
      <alignment horizontal="center" vertical="center" wrapText="1"/>
    </xf>
    <xf numFmtId="0" fontId="7" fillId="0" borderId="14" xfId="21" applyFont="1" applyFill="1" applyBorder="1" applyAlignment="1">
      <alignment vertical="top" wrapText="1"/>
    </xf>
    <xf numFmtId="0" fontId="11" fillId="0" borderId="27" xfId="3" applyFont="1" applyBorder="1" applyAlignment="1">
      <alignment horizontal="center" vertical="center"/>
    </xf>
    <xf numFmtId="0" fontId="11" fillId="0" borderId="83" xfId="3" applyFont="1" applyBorder="1" applyAlignment="1">
      <alignment horizontal="center" vertical="center"/>
    </xf>
    <xf numFmtId="0" fontId="7" fillId="0" borderId="14" xfId="21" applyFont="1" applyFill="1" applyBorder="1" applyAlignment="1">
      <alignment horizontal="left" vertical="center" wrapText="1"/>
    </xf>
    <xf numFmtId="0" fontId="11" fillId="0" borderId="59" xfId="3" applyFont="1" applyBorder="1" applyAlignment="1">
      <alignment horizontal="center" vertical="center"/>
    </xf>
    <xf numFmtId="164" fontId="13" fillId="7" borderId="10" xfId="3" applyNumberFormat="1" applyFont="1" applyFill="1" applyBorder="1" applyAlignment="1">
      <alignment horizontal="center" vertical="top"/>
    </xf>
    <xf numFmtId="0" fontId="47" fillId="11" borderId="1" xfId="21" applyFont="1" applyFill="1" applyBorder="1" applyAlignment="1">
      <alignment horizontal="left" vertical="top" wrapText="1"/>
    </xf>
    <xf numFmtId="0" fontId="11" fillId="0" borderId="29" xfId="3" applyFont="1" applyBorder="1" applyAlignment="1">
      <alignment horizontal="center" vertical="center"/>
    </xf>
    <xf numFmtId="0" fontId="11" fillId="0" borderId="23" xfId="21" applyFont="1" applyFill="1" applyBorder="1" applyAlignment="1">
      <alignment horizontal="left" vertical="center" wrapText="1"/>
    </xf>
    <xf numFmtId="0" fontId="11" fillId="0" borderId="18" xfId="3" applyFont="1" applyBorder="1" applyAlignment="1">
      <alignment horizontal="center" vertical="center"/>
    </xf>
    <xf numFmtId="0" fontId="11" fillId="0" borderId="32" xfId="21" applyFont="1" applyFill="1" applyBorder="1" applyAlignment="1">
      <alignment vertical="center"/>
    </xf>
    <xf numFmtId="0" fontId="11" fillId="0" borderId="14" xfId="21" applyFont="1" applyFill="1" applyBorder="1" applyAlignment="1">
      <alignment vertical="center"/>
    </xf>
    <xf numFmtId="0" fontId="11" fillId="0" borderId="2" xfId="3" applyFont="1" applyBorder="1" applyAlignment="1">
      <alignment horizontal="center" vertical="center"/>
    </xf>
    <xf numFmtId="0" fontId="11" fillId="0" borderId="32" xfId="21" applyFont="1" applyFill="1" applyBorder="1" applyAlignment="1">
      <alignment vertical="center" wrapText="1"/>
    </xf>
    <xf numFmtId="0" fontId="11" fillId="0" borderId="83" xfId="21" applyFont="1" applyFill="1" applyBorder="1" applyAlignment="1">
      <alignment horizontal="center" vertical="top" wrapText="1"/>
    </xf>
    <xf numFmtId="0" fontId="11" fillId="0" borderId="32" xfId="21" applyFont="1" applyFill="1" applyBorder="1" applyAlignment="1">
      <alignment horizontal="left" vertical="center" wrapText="1"/>
    </xf>
    <xf numFmtId="0" fontId="11" fillId="0" borderId="0" xfId="3" applyFont="1" applyFill="1" applyAlignment="1">
      <alignment vertical="top"/>
    </xf>
    <xf numFmtId="0" fontId="11" fillId="0" borderId="67" xfId="3" applyFont="1" applyBorder="1" applyAlignment="1">
      <alignment vertical="top"/>
    </xf>
    <xf numFmtId="164" fontId="13" fillId="7" borderId="13" xfId="3" applyNumberFormat="1" applyFont="1" applyFill="1" applyBorder="1" applyAlignment="1">
      <alignment vertical="top"/>
    </xf>
    <xf numFmtId="164" fontId="13" fillId="7" borderId="55" xfId="3" applyNumberFormat="1" applyFont="1" applyFill="1" applyBorder="1" applyAlignment="1">
      <alignment vertical="top"/>
    </xf>
    <xf numFmtId="0" fontId="13" fillId="10" borderId="73" xfId="3" applyFont="1" applyFill="1" applyBorder="1" applyAlignment="1">
      <alignment horizontal="right" wrapText="1"/>
    </xf>
    <xf numFmtId="0" fontId="74" fillId="11" borderId="1" xfId="21" applyFont="1" applyFill="1" applyBorder="1" applyAlignment="1">
      <alignment vertical="top" wrapText="1"/>
    </xf>
    <xf numFmtId="0" fontId="11" fillId="0" borderId="66" xfId="21" applyFont="1" applyBorder="1" applyAlignment="1">
      <alignment vertical="center" wrapText="1"/>
    </xf>
    <xf numFmtId="0" fontId="11" fillId="0" borderId="83" xfId="21" applyFont="1" applyBorder="1" applyAlignment="1">
      <alignment vertical="center" wrapText="1"/>
    </xf>
    <xf numFmtId="164" fontId="11" fillId="5" borderId="29" xfId="21" applyNumberFormat="1" applyFont="1" applyFill="1" applyBorder="1" applyAlignment="1">
      <alignment vertical="center" wrapText="1"/>
    </xf>
    <xf numFmtId="164" fontId="11" fillId="5" borderId="32" xfId="21" applyNumberFormat="1" applyFont="1" applyFill="1" applyBorder="1" applyAlignment="1">
      <alignment vertical="top" wrapText="1"/>
    </xf>
    <xf numFmtId="0" fontId="11" fillId="11" borderId="1" xfId="21" applyFont="1" applyFill="1" applyBorder="1" applyAlignment="1">
      <alignment horizontal="left" vertical="top" wrapText="1"/>
    </xf>
    <xf numFmtId="0" fontId="11" fillId="0" borderId="67" xfId="21" applyFont="1" applyBorder="1" applyAlignment="1">
      <alignment horizontal="center" vertical="center" wrapText="1"/>
    </xf>
    <xf numFmtId="0" fontId="11" fillId="0" borderId="16" xfId="21" applyFont="1" applyBorder="1" applyAlignment="1">
      <alignment horizontal="center" vertical="center" wrapText="1"/>
    </xf>
    <xf numFmtId="164" fontId="11" fillId="5" borderId="15" xfId="21" applyNumberFormat="1" applyFont="1" applyFill="1" applyBorder="1" applyAlignment="1">
      <alignment vertical="center" wrapText="1"/>
    </xf>
    <xf numFmtId="164" fontId="11" fillId="5" borderId="14" xfId="21" applyNumberFormat="1" applyFont="1" applyFill="1" applyBorder="1" applyAlignment="1">
      <alignment vertical="top" wrapText="1"/>
    </xf>
    <xf numFmtId="0" fontId="23" fillId="9" borderId="67" xfId="21" applyFont="1" applyFill="1" applyBorder="1" applyAlignment="1">
      <alignment horizontal="center" vertical="top" wrapText="1"/>
    </xf>
    <xf numFmtId="164" fontId="11" fillId="5" borderId="15" xfId="21" applyNumberFormat="1" applyFont="1" applyFill="1" applyBorder="1" applyAlignment="1">
      <alignment horizontal="center" vertical="center" wrapText="1"/>
    </xf>
    <xf numFmtId="49" fontId="13" fillId="0" borderId="60" xfId="3" applyNumberFormat="1" applyFont="1" applyFill="1" applyBorder="1" applyAlignment="1">
      <alignment horizontal="center" vertical="top"/>
    </xf>
    <xf numFmtId="0" fontId="23" fillId="9" borderId="22" xfId="21" applyFont="1" applyFill="1" applyBorder="1" applyAlignment="1">
      <alignment horizontal="center" vertical="top" wrapText="1"/>
    </xf>
    <xf numFmtId="0" fontId="23" fillId="0" borderId="25" xfId="21" applyFont="1" applyBorder="1" applyAlignment="1">
      <alignment horizontal="center" vertical="top" wrapText="1"/>
    </xf>
    <xf numFmtId="0" fontId="11" fillId="0" borderId="23" xfId="21" applyFont="1" applyBorder="1" applyAlignment="1">
      <alignment horizontal="justify" vertical="center"/>
    </xf>
    <xf numFmtId="49" fontId="13" fillId="0" borderId="65" xfId="3" applyNumberFormat="1" applyFont="1" applyFill="1" applyBorder="1" applyAlignment="1">
      <alignment horizontal="center" vertical="top"/>
    </xf>
    <xf numFmtId="0" fontId="11" fillId="0" borderId="13" xfId="3" applyFont="1" applyBorder="1" applyAlignment="1">
      <alignment vertical="top"/>
    </xf>
    <xf numFmtId="0" fontId="11" fillId="0" borderId="36" xfId="3" applyFont="1" applyBorder="1" applyAlignment="1">
      <alignment vertical="top"/>
    </xf>
    <xf numFmtId="0" fontId="11" fillId="0" borderId="35" xfId="3" applyFont="1" applyBorder="1" applyAlignment="1">
      <alignment vertical="top"/>
    </xf>
    <xf numFmtId="0" fontId="11" fillId="0" borderId="12" xfId="3" applyFont="1" applyBorder="1" applyAlignment="1">
      <alignment vertical="top"/>
    </xf>
    <xf numFmtId="0" fontId="75" fillId="0" borderId="21" xfId="21" applyFont="1" applyBorder="1" applyAlignment="1">
      <alignment horizontal="center" vertical="center"/>
    </xf>
    <xf numFmtId="0" fontId="75" fillId="0" borderId="20" xfId="21" applyFont="1" applyBorder="1" applyAlignment="1">
      <alignment horizontal="center" vertical="center"/>
    </xf>
    <xf numFmtId="164" fontId="23" fillId="0" borderId="7" xfId="21" applyNumberFormat="1" applyFont="1" applyFill="1" applyBorder="1" applyAlignment="1">
      <alignment vertical="top" wrapText="1"/>
    </xf>
    <xf numFmtId="0" fontId="11" fillId="0" borderId="1" xfId="21" applyFont="1" applyBorder="1" applyAlignment="1">
      <alignment horizontal="center" vertical="top"/>
    </xf>
    <xf numFmtId="164" fontId="11" fillId="0" borderId="23" xfId="21" applyNumberFormat="1" applyFont="1" applyFill="1" applyBorder="1" applyAlignment="1">
      <alignment vertical="top" wrapText="1"/>
    </xf>
    <xf numFmtId="49" fontId="13" fillId="0" borderId="78" xfId="3" applyNumberFormat="1" applyFont="1" applyFill="1" applyBorder="1" applyAlignment="1">
      <alignment horizontal="center" vertical="top"/>
    </xf>
    <xf numFmtId="49" fontId="13" fillId="2" borderId="9" xfId="3" applyNumberFormat="1" applyFont="1" applyFill="1" applyBorder="1" applyAlignment="1">
      <alignment vertical="top"/>
    </xf>
    <xf numFmtId="49" fontId="13" fillId="2" borderId="0" xfId="3" applyNumberFormat="1" applyFont="1" applyFill="1" applyBorder="1" applyAlignment="1">
      <alignment vertical="top"/>
    </xf>
    <xf numFmtId="0" fontId="11" fillId="0" borderId="14" xfId="3" applyFont="1" applyBorder="1" applyAlignment="1">
      <alignment vertical="top" wrapText="1"/>
    </xf>
    <xf numFmtId="49" fontId="13" fillId="2" borderId="8" xfId="3" applyNumberFormat="1" applyFont="1" applyFill="1" applyBorder="1" applyAlignment="1">
      <alignment vertical="top"/>
    </xf>
    <xf numFmtId="164" fontId="13" fillId="7" borderId="28" xfId="3" applyNumberFormat="1" applyFont="1" applyFill="1" applyBorder="1" applyAlignment="1">
      <alignment horizontal="center" vertical="top"/>
    </xf>
    <xf numFmtId="0" fontId="11" fillId="0" borderId="22" xfId="21" applyFont="1" applyBorder="1" applyAlignment="1">
      <alignment horizontal="center" vertical="center" wrapText="1"/>
    </xf>
    <xf numFmtId="164" fontId="11" fillId="5" borderId="23" xfId="21" applyNumberFormat="1" applyFont="1" applyFill="1" applyBorder="1" applyAlignment="1">
      <alignment vertical="top" wrapText="1"/>
    </xf>
    <xf numFmtId="0" fontId="11" fillId="0" borderId="66" xfId="21" applyFont="1" applyBorder="1" applyAlignment="1">
      <alignment horizontal="center" vertical="center" wrapText="1"/>
    </xf>
    <xf numFmtId="0" fontId="11" fillId="0" borderId="83" xfId="21" applyFont="1" applyBorder="1" applyAlignment="1">
      <alignment horizontal="center" vertical="center" wrapText="1"/>
    </xf>
    <xf numFmtId="0" fontId="11" fillId="0" borderId="29" xfId="21" applyFont="1" applyBorder="1" applyAlignment="1">
      <alignment horizontal="center" vertical="center"/>
    </xf>
    <xf numFmtId="0" fontId="11" fillId="0" borderId="32" xfId="21" applyFont="1" applyBorder="1" applyAlignment="1">
      <alignment horizontal="left" vertical="top"/>
    </xf>
    <xf numFmtId="164" fontId="13" fillId="0" borderId="79" xfId="3" applyNumberFormat="1" applyFont="1" applyFill="1" applyBorder="1" applyAlignment="1">
      <alignment horizontal="center" vertical="top"/>
    </xf>
    <xf numFmtId="0" fontId="11" fillId="0" borderId="66" xfId="21" applyFont="1" applyBorder="1" applyAlignment="1">
      <alignment horizontal="center" vertical="center"/>
    </xf>
    <xf numFmtId="0" fontId="11" fillId="0" borderId="83" xfId="21" applyFont="1" applyBorder="1" applyAlignment="1">
      <alignment horizontal="center" vertical="center"/>
    </xf>
    <xf numFmtId="2" fontId="13" fillId="0" borderId="62" xfId="3" applyNumberFormat="1" applyFont="1" applyFill="1" applyBorder="1" applyAlignment="1">
      <alignment horizontal="center" vertical="top"/>
    </xf>
    <xf numFmtId="0" fontId="11" fillId="0" borderId="14" xfId="21" applyFont="1" applyBorder="1" applyAlignment="1">
      <alignment horizontal="left" vertical="top"/>
    </xf>
    <xf numFmtId="0" fontId="11" fillId="0" borderId="81" xfId="3" applyFont="1" applyBorder="1" applyAlignment="1">
      <alignment vertical="top"/>
    </xf>
    <xf numFmtId="0" fontId="11" fillId="0" borderId="79" xfId="3" applyFont="1" applyBorder="1" applyAlignment="1">
      <alignment vertical="top"/>
    </xf>
    <xf numFmtId="49" fontId="13" fillId="10" borderId="78" xfId="3" applyNumberFormat="1" applyFont="1" applyFill="1" applyBorder="1" applyAlignment="1">
      <alignment vertical="top"/>
    </xf>
    <xf numFmtId="49" fontId="13" fillId="10" borderId="60" xfId="3" applyNumberFormat="1" applyFont="1" applyFill="1" applyBorder="1" applyAlignment="1">
      <alignment vertical="top"/>
    </xf>
    <xf numFmtId="0" fontId="11" fillId="0" borderId="71" xfId="21" applyFont="1" applyBorder="1" applyAlignment="1">
      <alignment horizontal="center" vertical="center" wrapText="1"/>
    </xf>
    <xf numFmtId="0" fontId="11" fillId="0" borderId="29" xfId="21" applyFont="1" applyBorder="1" applyAlignment="1">
      <alignment horizontal="center" vertical="center" wrapText="1"/>
    </xf>
    <xf numFmtId="0" fontId="11" fillId="0" borderId="62" xfId="21" applyFont="1" applyBorder="1" applyAlignment="1">
      <alignment vertical="top" wrapText="1"/>
    </xf>
    <xf numFmtId="0" fontId="13" fillId="0" borderId="22" xfId="21" applyFont="1" applyBorder="1" applyAlignment="1">
      <alignment horizontal="center" vertical="top"/>
    </xf>
    <xf numFmtId="0" fontId="13" fillId="0" borderId="71" xfId="21" applyFont="1" applyBorder="1" applyAlignment="1">
      <alignment horizontal="center" vertical="top"/>
    </xf>
    <xf numFmtId="0" fontId="19" fillId="0" borderId="29" xfId="21" applyFont="1" applyBorder="1" applyAlignment="1">
      <alignment vertical="top" wrapText="1"/>
    </xf>
    <xf numFmtId="0" fontId="19" fillId="0" borderId="62" xfId="21" applyFont="1" applyBorder="1" applyAlignment="1">
      <alignment vertical="top" wrapText="1"/>
    </xf>
    <xf numFmtId="0" fontId="11" fillId="0" borderId="67" xfId="21" applyFont="1" applyFill="1" applyBorder="1" applyAlignment="1">
      <alignment horizontal="center" vertical="center" wrapText="1"/>
    </xf>
    <xf numFmtId="0" fontId="11" fillId="0" borderId="75" xfId="21" applyFont="1" applyBorder="1" applyAlignment="1">
      <alignment horizontal="center" vertical="center" wrapText="1"/>
    </xf>
    <xf numFmtId="164" fontId="11" fillId="5" borderId="61" xfId="21" applyNumberFormat="1" applyFont="1" applyFill="1" applyBorder="1" applyAlignment="1">
      <alignment vertical="top" wrapText="1"/>
    </xf>
    <xf numFmtId="0" fontId="11" fillId="0" borderId="69" xfId="3" applyFont="1" applyBorder="1" applyAlignment="1">
      <alignment vertical="top"/>
    </xf>
    <xf numFmtId="0" fontId="13" fillId="10" borderId="11" xfId="21" applyFont="1" applyFill="1" applyBorder="1" applyAlignment="1">
      <alignment horizontal="center" vertical="top"/>
    </xf>
    <xf numFmtId="0" fontId="11" fillId="10" borderId="22" xfId="3" applyFont="1" applyFill="1" applyBorder="1" applyAlignment="1">
      <alignment horizontal="center" vertical="top"/>
    </xf>
    <xf numFmtId="0" fontId="11" fillId="0" borderId="84" xfId="3" applyFont="1" applyBorder="1" applyAlignment="1">
      <alignment vertical="top"/>
    </xf>
    <xf numFmtId="0" fontId="11" fillId="10" borderId="67" xfId="3" applyFont="1" applyFill="1" applyBorder="1" applyAlignment="1">
      <alignment horizontal="center" vertical="top"/>
    </xf>
    <xf numFmtId="0" fontId="13" fillId="7" borderId="13" xfId="3" applyFont="1" applyFill="1" applyBorder="1" applyAlignment="1">
      <alignment horizontal="center" wrapText="1"/>
    </xf>
    <xf numFmtId="0" fontId="13" fillId="0" borderId="1" xfId="21" applyFont="1" applyFill="1" applyBorder="1" applyAlignment="1">
      <alignment horizontal="center" vertical="top"/>
    </xf>
    <xf numFmtId="164" fontId="11" fillId="0" borderId="67" xfId="3" applyNumberFormat="1" applyFont="1" applyFill="1" applyBorder="1" applyAlignment="1">
      <alignment horizontal="center" vertical="top"/>
    </xf>
    <xf numFmtId="0" fontId="11" fillId="10" borderId="1" xfId="3" applyFont="1" applyFill="1" applyBorder="1" applyAlignment="1">
      <alignment horizontal="center" vertical="top"/>
    </xf>
    <xf numFmtId="0" fontId="11" fillId="0" borderId="16" xfId="21" applyFont="1" applyFill="1" applyBorder="1" applyAlignment="1">
      <alignment horizontal="center" vertical="top"/>
    </xf>
    <xf numFmtId="0" fontId="11" fillId="9" borderId="16" xfId="21" applyFont="1" applyFill="1" applyBorder="1" applyAlignment="1">
      <alignment horizontal="center" vertical="top"/>
    </xf>
    <xf numFmtId="0" fontId="11" fillId="0" borderId="15" xfId="21" applyFont="1" applyBorder="1" applyAlignment="1">
      <alignment horizontal="left" vertical="top" wrapText="1"/>
    </xf>
    <xf numFmtId="0" fontId="11" fillId="0" borderId="14" xfId="21" applyFont="1" applyBorder="1" applyAlignment="1">
      <alignment horizontal="left" vertical="top" wrapText="1"/>
    </xf>
    <xf numFmtId="0" fontId="26" fillId="9" borderId="59" xfId="21" applyFont="1" applyFill="1" applyBorder="1" applyAlignment="1">
      <alignment vertical="top" wrapText="1"/>
    </xf>
    <xf numFmtId="0" fontId="11" fillId="0" borderId="2" xfId="21" applyFont="1" applyFill="1" applyBorder="1" applyAlignment="1">
      <alignment horizontal="center" vertical="top" wrapText="1"/>
    </xf>
    <xf numFmtId="0" fontId="11" fillId="0" borderId="48" xfId="21" applyFont="1" applyBorder="1" applyAlignment="1">
      <alignment vertical="top" wrapText="1"/>
    </xf>
    <xf numFmtId="49" fontId="13" fillId="0" borderId="0" xfId="3" applyNumberFormat="1" applyFont="1" applyFill="1" applyBorder="1" applyAlignment="1">
      <alignment vertical="top"/>
    </xf>
    <xf numFmtId="49" fontId="13" fillId="0" borderId="9" xfId="3" applyNumberFormat="1" applyFont="1" applyFill="1" applyBorder="1" applyAlignment="1">
      <alignment vertical="top"/>
    </xf>
    <xf numFmtId="0" fontId="26" fillId="9" borderId="16" xfId="21" applyFont="1" applyFill="1" applyBorder="1" applyAlignment="1">
      <alignment vertical="top" wrapText="1"/>
    </xf>
    <xf numFmtId="0" fontId="11" fillId="0" borderId="15" xfId="21" applyFont="1" applyFill="1" applyBorder="1" applyAlignment="1">
      <alignment horizontal="center" vertical="top" wrapText="1"/>
    </xf>
    <xf numFmtId="49" fontId="13" fillId="0" borderId="8" xfId="3" applyNumberFormat="1" applyFont="1" applyFill="1" applyBorder="1" applyAlignment="1">
      <alignment vertical="top"/>
    </xf>
    <xf numFmtId="164" fontId="13" fillId="2" borderId="12" xfId="3" applyNumberFormat="1" applyFont="1" applyFill="1" applyBorder="1" applyAlignment="1">
      <alignment horizontal="center" vertical="top"/>
    </xf>
    <xf numFmtId="0" fontId="11" fillId="0" borderId="78" xfId="3" applyFont="1" applyFill="1" applyBorder="1" applyAlignment="1">
      <alignment vertical="top"/>
    </xf>
    <xf numFmtId="0" fontId="11" fillId="0" borderId="20" xfId="3" applyFont="1" applyFill="1" applyBorder="1" applyAlignment="1">
      <alignment vertical="top"/>
    </xf>
    <xf numFmtId="0" fontId="11" fillId="0" borderId="31" xfId="3" applyFont="1" applyFill="1" applyBorder="1" applyAlignment="1">
      <alignment vertical="top"/>
    </xf>
    <xf numFmtId="0" fontId="11" fillId="0" borderId="71" xfId="3" applyFont="1" applyFill="1" applyBorder="1" applyAlignment="1">
      <alignment vertical="top"/>
    </xf>
    <xf numFmtId="0" fontId="11" fillId="0" borderId="29" xfId="3" applyFont="1" applyFill="1" applyBorder="1" applyAlignment="1">
      <alignment vertical="top"/>
    </xf>
    <xf numFmtId="0" fontId="11" fillId="0" borderId="62" xfId="3" applyFont="1" applyFill="1" applyBorder="1" applyAlignment="1">
      <alignment vertical="top"/>
    </xf>
    <xf numFmtId="0" fontId="11" fillId="0" borderId="30" xfId="3" applyFont="1" applyBorder="1" applyAlignment="1">
      <alignment horizontal="center" vertical="top"/>
    </xf>
    <xf numFmtId="49" fontId="13" fillId="0" borderId="1" xfId="3" applyNumberFormat="1" applyFont="1" applyFill="1" applyBorder="1" applyAlignment="1">
      <alignment vertical="top"/>
    </xf>
    <xf numFmtId="0" fontId="11" fillId="0" borderId="61" xfId="3" applyFont="1" applyBorder="1" applyAlignment="1">
      <alignment horizontal="center" vertical="top"/>
    </xf>
    <xf numFmtId="49" fontId="13" fillId="13" borderId="9" xfId="3" applyNumberFormat="1" applyFont="1" applyFill="1" applyBorder="1" applyAlignment="1">
      <alignment vertical="top"/>
    </xf>
    <xf numFmtId="0" fontId="23" fillId="0" borderId="71" xfId="21" applyFont="1" applyBorder="1" applyAlignment="1">
      <alignment horizontal="center" vertical="top"/>
    </xf>
    <xf numFmtId="164" fontId="23" fillId="5" borderId="29" xfId="21" applyNumberFormat="1" applyFont="1" applyFill="1" applyBorder="1" applyAlignment="1">
      <alignment horizontal="center" vertical="center" wrapText="1"/>
    </xf>
    <xf numFmtId="0" fontId="11" fillId="0" borderId="62" xfId="21" applyFont="1" applyBorder="1" applyAlignment="1">
      <alignment horizontal="left" vertical="top" wrapText="1"/>
    </xf>
    <xf numFmtId="164" fontId="11" fillId="7" borderId="79" xfId="3" applyNumberFormat="1" applyFont="1" applyFill="1" applyBorder="1" applyAlignment="1">
      <alignment horizontal="center" vertical="top"/>
    </xf>
    <xf numFmtId="164" fontId="11" fillId="7" borderId="26" xfId="3" applyNumberFormat="1" applyFont="1" applyFill="1" applyBorder="1" applyAlignment="1">
      <alignment horizontal="center" vertical="top"/>
    </xf>
    <xf numFmtId="49" fontId="13" fillId="13" borderId="0" xfId="3" applyNumberFormat="1" applyFont="1" applyFill="1" applyBorder="1" applyAlignment="1">
      <alignment vertical="top"/>
    </xf>
    <xf numFmtId="0" fontId="11" fillId="0" borderId="25" xfId="21" applyFont="1" applyFill="1" applyBorder="1" applyAlignment="1">
      <alignment horizontal="left" vertical="top" wrapText="1"/>
    </xf>
    <xf numFmtId="0" fontId="11" fillId="0" borderId="30" xfId="21" applyFont="1" applyBorder="1" applyAlignment="1">
      <alignment horizontal="justify" vertical="center"/>
    </xf>
    <xf numFmtId="164" fontId="11" fillId="7" borderId="30" xfId="3" applyNumberFormat="1" applyFont="1" applyFill="1" applyBorder="1" applyAlignment="1">
      <alignment horizontal="center" vertical="top"/>
    </xf>
    <xf numFmtId="164" fontId="11" fillId="7" borderId="1" xfId="3" applyNumberFormat="1" applyFont="1" applyFill="1" applyBorder="1" applyAlignment="1">
      <alignment horizontal="center" vertical="top"/>
    </xf>
    <xf numFmtId="0" fontId="23" fillId="9" borderId="66" xfId="21" applyFont="1" applyFill="1" applyBorder="1" applyAlignment="1">
      <alignment horizontal="center" vertical="top" wrapText="1"/>
    </xf>
    <xf numFmtId="0" fontId="11" fillId="0" borderId="83" xfId="21" applyFont="1" applyFill="1" applyBorder="1" applyAlignment="1">
      <alignment horizontal="center" vertical="center"/>
    </xf>
    <xf numFmtId="0" fontId="11" fillId="0" borderId="29" xfId="21" applyFont="1" applyFill="1" applyBorder="1" applyAlignment="1">
      <alignment horizontal="center" vertical="center" wrapText="1"/>
    </xf>
    <xf numFmtId="0" fontId="11" fillId="0" borderId="62" xfId="21" applyFont="1" applyFill="1" applyBorder="1" applyAlignment="1">
      <alignment wrapText="1"/>
    </xf>
    <xf numFmtId="164" fontId="11" fillId="7" borderId="66" xfId="3" applyNumberFormat="1" applyFont="1" applyFill="1" applyBorder="1" applyAlignment="1">
      <alignment horizontal="center" vertical="top"/>
    </xf>
    <xf numFmtId="0" fontId="23" fillId="0" borderId="16" xfId="21" applyFont="1" applyFill="1" applyBorder="1" applyAlignment="1">
      <alignment horizontal="left" vertical="top" wrapText="1"/>
    </xf>
    <xf numFmtId="164" fontId="23" fillId="5" borderId="15" xfId="21" applyNumberFormat="1" applyFont="1" applyFill="1" applyBorder="1" applyAlignment="1">
      <alignment horizontal="center" vertical="center" wrapText="1"/>
    </xf>
    <xf numFmtId="0" fontId="11" fillId="0" borderId="14" xfId="21" applyFont="1" applyBorder="1" applyAlignment="1">
      <alignment horizontal="justify" vertical="center"/>
    </xf>
    <xf numFmtId="164" fontId="11" fillId="7" borderId="28" xfId="3" applyNumberFormat="1" applyFont="1" applyFill="1" applyBorder="1" applyAlignment="1">
      <alignment horizontal="center" vertical="top"/>
    </xf>
    <xf numFmtId="164" fontId="11" fillId="7" borderId="10" xfId="3" applyNumberFormat="1" applyFont="1" applyFill="1" applyBorder="1" applyAlignment="1">
      <alignment horizontal="center" vertical="top"/>
    </xf>
    <xf numFmtId="0" fontId="11" fillId="0" borderId="37" xfId="3" applyFont="1" applyBorder="1" applyAlignment="1">
      <alignment horizontal="center" vertical="top"/>
    </xf>
    <xf numFmtId="49" fontId="13" fillId="13" borderId="8" xfId="3" applyNumberFormat="1" applyFont="1" applyFill="1" applyBorder="1" applyAlignment="1">
      <alignment vertical="top"/>
    </xf>
    <xf numFmtId="164" fontId="11" fillId="7" borderId="68" xfId="3" applyNumberFormat="1" applyFont="1" applyFill="1" applyBorder="1" applyAlignment="1">
      <alignment horizontal="center" vertical="top"/>
    </xf>
    <xf numFmtId="0" fontId="26" fillId="7" borderId="0" xfId="21" applyFont="1" applyFill="1" applyBorder="1" applyAlignment="1">
      <alignment horizontal="center" vertical="top"/>
    </xf>
    <xf numFmtId="49" fontId="13" fillId="10" borderId="5" xfId="3" applyNumberFormat="1" applyFont="1" applyFill="1" applyBorder="1" applyAlignment="1">
      <alignment vertical="top"/>
    </xf>
    <xf numFmtId="49" fontId="13" fillId="13" borderId="87" xfId="3" applyNumberFormat="1" applyFont="1" applyFill="1" applyBorder="1" applyAlignment="1">
      <alignment vertical="top"/>
    </xf>
    <xf numFmtId="2" fontId="11" fillId="0" borderId="61" xfId="3" applyNumberFormat="1" applyFont="1" applyFill="1" applyBorder="1" applyAlignment="1">
      <alignment horizontal="center" vertical="top"/>
    </xf>
    <xf numFmtId="2" fontId="11" fillId="0" borderId="22" xfId="3" applyNumberFormat="1" applyFont="1" applyFill="1" applyBorder="1" applyAlignment="1">
      <alignment horizontal="center" vertical="top"/>
    </xf>
    <xf numFmtId="0" fontId="11" fillId="0" borderId="71" xfId="21" applyFont="1" applyFill="1" applyBorder="1" applyAlignment="1">
      <alignment horizontal="center" vertical="center"/>
    </xf>
    <xf numFmtId="0" fontId="11" fillId="0" borderId="32" xfId="21" applyFont="1" applyFill="1" applyBorder="1" applyAlignment="1">
      <alignment horizontal="center" vertical="center"/>
    </xf>
    <xf numFmtId="164" fontId="11" fillId="0" borderId="61" xfId="3" applyNumberFormat="1" applyFont="1" applyFill="1" applyBorder="1" applyAlignment="1">
      <alignment horizontal="center" vertical="top"/>
    </xf>
    <xf numFmtId="164" fontId="11" fillId="0" borderId="22" xfId="3" applyNumberFormat="1" applyFont="1" applyFill="1" applyBorder="1" applyAlignment="1">
      <alignment horizontal="center" vertical="top"/>
    </xf>
    <xf numFmtId="0" fontId="11" fillId="0" borderId="32" xfId="3" applyFont="1" applyBorder="1" applyAlignment="1">
      <alignment vertical="top" wrapText="1"/>
    </xf>
    <xf numFmtId="0" fontId="11" fillId="0" borderId="83" xfId="3" applyFont="1" applyFill="1" applyBorder="1" applyAlignment="1">
      <alignment vertical="top"/>
    </xf>
    <xf numFmtId="0" fontId="11" fillId="0" borderId="32" xfId="3" applyFont="1" applyFill="1" applyBorder="1" applyAlignment="1">
      <alignment vertical="top"/>
    </xf>
    <xf numFmtId="164" fontId="11" fillId="7" borderId="13" xfId="3" applyNumberFormat="1" applyFont="1" applyFill="1" applyBorder="1" applyAlignment="1">
      <alignment horizontal="center" vertical="top"/>
    </xf>
    <xf numFmtId="0" fontId="23" fillId="11" borderId="75" xfId="3" applyFont="1" applyFill="1" applyBorder="1" applyAlignment="1">
      <alignment vertical="top" wrapText="1"/>
    </xf>
    <xf numFmtId="164" fontId="11" fillId="0" borderId="30" xfId="3" applyNumberFormat="1" applyFont="1" applyFill="1" applyBorder="1" applyAlignment="1">
      <alignment horizontal="center" vertical="top"/>
    </xf>
    <xf numFmtId="164" fontId="11" fillId="0" borderId="1" xfId="3" applyNumberFormat="1" applyFont="1" applyFill="1" applyBorder="1" applyAlignment="1">
      <alignment horizontal="center" vertical="top"/>
    </xf>
    <xf numFmtId="0" fontId="11" fillId="0" borderId="83" xfId="21" applyFont="1" applyFill="1" applyBorder="1" applyAlignment="1">
      <alignment vertical="center" wrapText="1"/>
    </xf>
    <xf numFmtId="164" fontId="11" fillId="0" borderId="29" xfId="21" applyNumberFormat="1" applyFont="1" applyFill="1" applyBorder="1" applyAlignment="1">
      <alignment vertical="center" wrapText="1"/>
    </xf>
    <xf numFmtId="164" fontId="23" fillId="9" borderId="29" xfId="21" applyNumberFormat="1" applyFont="1" applyFill="1" applyBorder="1" applyAlignment="1">
      <alignment vertical="center" wrapText="1"/>
    </xf>
    <xf numFmtId="0" fontId="23" fillId="9" borderId="32" xfId="21" applyFont="1" applyFill="1" applyBorder="1" applyAlignment="1">
      <alignment wrapText="1"/>
    </xf>
    <xf numFmtId="49" fontId="13" fillId="10" borderId="3" xfId="3" applyNumberFormat="1" applyFont="1" applyFill="1" applyBorder="1" applyAlignment="1">
      <alignment vertical="top"/>
    </xf>
    <xf numFmtId="49" fontId="13" fillId="13" borderId="88" xfId="3" applyNumberFormat="1" applyFont="1" applyFill="1" applyBorder="1" applyAlignment="1">
      <alignment vertical="top"/>
    </xf>
    <xf numFmtId="0" fontId="11" fillId="9" borderId="32" xfId="21" applyFont="1" applyFill="1" applyBorder="1" applyAlignment="1">
      <alignment wrapText="1"/>
    </xf>
    <xf numFmtId="164" fontId="11" fillId="10" borderId="13" xfId="3" applyNumberFormat="1" applyFont="1" applyFill="1" applyBorder="1" applyAlignment="1">
      <alignment horizontal="center" vertical="top"/>
    </xf>
    <xf numFmtId="0" fontId="26" fillId="10" borderId="55" xfId="21" applyFont="1" applyFill="1" applyBorder="1" applyAlignment="1">
      <alignment horizontal="center" vertical="top"/>
    </xf>
    <xf numFmtId="0" fontId="11" fillId="10" borderId="30" xfId="3" applyFont="1" applyFill="1" applyBorder="1" applyAlignment="1">
      <alignment horizontal="center" vertical="top"/>
    </xf>
    <xf numFmtId="164" fontId="11" fillId="7" borderId="61" xfId="3" applyNumberFormat="1" applyFont="1" applyFill="1" applyBorder="1" applyAlignment="1">
      <alignment horizontal="center" vertical="top"/>
    </xf>
    <xf numFmtId="164" fontId="11" fillId="7" borderId="22" xfId="3" applyNumberFormat="1" applyFont="1" applyFill="1" applyBorder="1" applyAlignment="1">
      <alignment horizontal="center" vertical="top"/>
    </xf>
    <xf numFmtId="0" fontId="11" fillId="10" borderId="61" xfId="3" applyFont="1" applyFill="1" applyBorder="1" applyAlignment="1">
      <alignment horizontal="center" vertical="top"/>
    </xf>
    <xf numFmtId="0" fontId="11" fillId="0" borderId="16" xfId="21" applyFont="1" applyBorder="1" applyAlignment="1">
      <alignment horizontal="left" vertical="top" wrapText="1"/>
    </xf>
    <xf numFmtId="0" fontId="11" fillId="0" borderId="28" xfId="21" applyFont="1" applyBorder="1" applyAlignment="1">
      <alignment horizontal="left" wrapText="1"/>
    </xf>
    <xf numFmtId="164" fontId="11" fillId="7" borderId="67" xfId="3" applyNumberFormat="1" applyFont="1" applyFill="1" applyBorder="1" applyAlignment="1">
      <alignment horizontal="center" vertical="top"/>
    </xf>
    <xf numFmtId="49" fontId="13" fillId="0" borderId="10" xfId="3" applyNumberFormat="1" applyFont="1" applyBorder="1" applyAlignment="1">
      <alignment horizontal="center" vertical="top"/>
    </xf>
    <xf numFmtId="164" fontId="11" fillId="7" borderId="72" xfId="3" applyNumberFormat="1" applyFont="1" applyFill="1" applyBorder="1" applyAlignment="1">
      <alignment horizontal="center" vertical="top"/>
    </xf>
    <xf numFmtId="49" fontId="13" fillId="10" borderId="4" xfId="3" applyNumberFormat="1" applyFont="1" applyFill="1" applyBorder="1" applyAlignment="1">
      <alignment vertical="top"/>
    </xf>
    <xf numFmtId="49" fontId="13" fillId="2" borderId="86" xfId="3" applyNumberFormat="1" applyFont="1" applyFill="1" applyBorder="1" applyAlignment="1">
      <alignment vertical="top"/>
    </xf>
    <xf numFmtId="164" fontId="11" fillId="0" borderId="0" xfId="3" applyNumberFormat="1" applyFont="1" applyFill="1" applyBorder="1" applyAlignment="1">
      <alignment horizontal="center" vertical="top"/>
    </xf>
    <xf numFmtId="49" fontId="11" fillId="0" borderId="1" xfId="3" applyNumberFormat="1" applyFont="1" applyFill="1" applyBorder="1" applyAlignment="1">
      <alignment horizontal="center" vertical="top"/>
    </xf>
    <xf numFmtId="49" fontId="13" fillId="2" borderId="87" xfId="3" applyNumberFormat="1" applyFont="1" applyFill="1" applyBorder="1" applyAlignment="1">
      <alignment vertical="top"/>
    </xf>
    <xf numFmtId="0" fontId="13" fillId="0" borderId="83" xfId="21" applyFont="1" applyFill="1" applyBorder="1" applyAlignment="1">
      <alignment horizontal="center" vertical="center"/>
    </xf>
    <xf numFmtId="164" fontId="11" fillId="0" borderId="75" xfId="3" applyNumberFormat="1" applyFont="1" applyFill="1" applyBorder="1" applyAlignment="1">
      <alignment horizontal="center" vertical="top"/>
    </xf>
    <xf numFmtId="0" fontId="11" fillId="0" borderId="66" xfId="3" applyFont="1" applyBorder="1" applyAlignment="1">
      <alignment horizontal="center" vertical="top"/>
    </xf>
    <xf numFmtId="0" fontId="11" fillId="0" borderId="16" xfId="21" applyFont="1" applyFill="1" applyBorder="1" applyAlignment="1">
      <alignment horizontal="center" vertical="center"/>
    </xf>
    <xf numFmtId="0" fontId="11" fillId="0" borderId="15" xfId="21" applyFont="1" applyFill="1" applyBorder="1" applyAlignment="1">
      <alignment horizontal="center" vertical="center" wrapText="1"/>
    </xf>
    <xf numFmtId="164" fontId="11" fillId="0" borderId="82" xfId="3" applyNumberFormat="1" applyFont="1" applyFill="1" applyBorder="1" applyAlignment="1">
      <alignment horizontal="center" vertical="top"/>
    </xf>
    <xf numFmtId="0" fontId="11" fillId="0" borderId="67" xfId="3" applyFont="1" applyBorder="1" applyAlignment="1">
      <alignment horizontal="center" vertical="top"/>
    </xf>
    <xf numFmtId="49" fontId="13" fillId="2" borderId="88" xfId="3" applyNumberFormat="1" applyFont="1" applyFill="1" applyBorder="1" applyAlignment="1">
      <alignment vertical="top"/>
    </xf>
    <xf numFmtId="0" fontId="23" fillId="0" borderId="27" xfId="21" applyFont="1" applyFill="1" applyBorder="1" applyAlignment="1">
      <alignment horizontal="center" vertical="center" wrapText="1"/>
    </xf>
    <xf numFmtId="164" fontId="23" fillId="5" borderId="18" xfId="21" applyNumberFormat="1" applyFont="1" applyFill="1" applyBorder="1" applyAlignment="1">
      <alignment horizontal="center" vertical="center" wrapText="1"/>
    </xf>
    <xf numFmtId="164" fontId="11" fillId="5" borderId="19" xfId="21" applyNumberFormat="1" applyFont="1" applyFill="1" applyBorder="1" applyAlignment="1">
      <alignment horizontal="left" vertical="center" wrapText="1"/>
    </xf>
    <xf numFmtId="164" fontId="11" fillId="10" borderId="73" xfId="3" applyNumberFormat="1" applyFont="1" applyFill="1" applyBorder="1" applyAlignment="1">
      <alignment horizontal="center" vertical="top"/>
    </xf>
    <xf numFmtId="164" fontId="11" fillId="10" borderId="55" xfId="3" applyNumberFormat="1" applyFont="1" applyFill="1" applyBorder="1" applyAlignment="1">
      <alignment horizontal="center" vertical="top"/>
    </xf>
    <xf numFmtId="0" fontId="26" fillId="10" borderId="10" xfId="21" applyFont="1" applyFill="1" applyBorder="1" applyAlignment="1">
      <alignment horizontal="center" vertical="top"/>
    </xf>
    <xf numFmtId="0" fontId="23" fillId="0" borderId="83" xfId="21" applyFont="1" applyFill="1" applyBorder="1" applyAlignment="1">
      <alignment horizontal="center" vertical="center" wrapText="1"/>
    </xf>
    <xf numFmtId="164" fontId="11" fillId="5" borderId="32" xfId="21" applyNumberFormat="1" applyFont="1" applyFill="1" applyBorder="1" applyAlignment="1">
      <alignment horizontal="left" vertical="center" wrapText="1"/>
    </xf>
    <xf numFmtId="164" fontId="11" fillId="7" borderId="70" xfId="3" applyNumberFormat="1" applyFont="1" applyFill="1" applyBorder="1" applyAlignment="1">
      <alignment horizontal="center" vertical="top"/>
    </xf>
    <xf numFmtId="49" fontId="11" fillId="10" borderId="1" xfId="3" applyNumberFormat="1" applyFont="1" applyFill="1" applyBorder="1" applyAlignment="1">
      <alignment horizontal="center" vertical="top"/>
    </xf>
    <xf numFmtId="164" fontId="11" fillId="7" borderId="64" xfId="3" applyNumberFormat="1" applyFont="1" applyFill="1" applyBorder="1" applyAlignment="1">
      <alignment horizontal="center" vertical="top"/>
    </xf>
    <xf numFmtId="0" fontId="23" fillId="0" borderId="25" xfId="21" applyFont="1" applyFill="1" applyBorder="1" applyAlignment="1">
      <alignment horizontal="center" vertical="center" wrapText="1"/>
    </xf>
    <xf numFmtId="164" fontId="23" fillId="5" borderId="24" xfId="21" applyNumberFormat="1" applyFont="1" applyFill="1" applyBorder="1" applyAlignment="1">
      <alignment horizontal="center" vertical="center" wrapText="1"/>
    </xf>
    <xf numFmtId="0" fontId="11" fillId="0" borderId="23" xfId="21" applyFont="1" applyBorder="1" applyAlignment="1">
      <alignment horizontal="left" vertical="top" wrapText="1"/>
    </xf>
    <xf numFmtId="164" fontId="11" fillId="7" borderId="74" xfId="3" applyNumberFormat="1" applyFont="1" applyFill="1" applyBorder="1" applyAlignment="1">
      <alignment horizontal="center" vertical="top"/>
    </xf>
    <xf numFmtId="164" fontId="13" fillId="7" borderId="73" xfId="3" applyNumberFormat="1" applyFont="1" applyFill="1" applyBorder="1" applyAlignment="1">
      <alignment horizontal="center" vertical="top"/>
    </xf>
    <xf numFmtId="49" fontId="11" fillId="0" borderId="11" xfId="3" applyNumberFormat="1" applyFont="1" applyFill="1" applyBorder="1" applyAlignment="1">
      <alignment horizontal="center" vertical="top"/>
    </xf>
    <xf numFmtId="49" fontId="11" fillId="11" borderId="11" xfId="3" applyNumberFormat="1" applyFont="1" applyFill="1" applyBorder="1" applyAlignment="1">
      <alignment horizontal="center" vertical="top"/>
    </xf>
    <xf numFmtId="49" fontId="13" fillId="10" borderId="9" xfId="3" applyNumberFormat="1" applyFont="1" applyFill="1" applyBorder="1" applyAlignment="1">
      <alignment vertical="top"/>
    </xf>
    <xf numFmtId="164" fontId="11" fillId="0" borderId="10" xfId="3" applyNumberFormat="1" applyFont="1" applyFill="1" applyBorder="1" applyAlignment="1">
      <alignment horizontal="center" vertical="top"/>
    </xf>
    <xf numFmtId="49" fontId="11" fillId="0" borderId="10" xfId="3" applyNumberFormat="1" applyFont="1" applyFill="1" applyBorder="1" applyAlignment="1">
      <alignment horizontal="center" vertical="top"/>
    </xf>
    <xf numFmtId="49" fontId="13" fillId="10" borderId="0" xfId="3" applyNumberFormat="1" applyFont="1" applyFill="1" applyBorder="1" applyAlignment="1">
      <alignment vertical="top"/>
    </xf>
    <xf numFmtId="49" fontId="13" fillId="2" borderId="0" xfId="3" applyNumberFormat="1" applyFont="1" applyFill="1" applyBorder="1" applyAlignment="1">
      <alignment horizontal="center" vertical="top"/>
    </xf>
    <xf numFmtId="0" fontId="13" fillId="10" borderId="13" xfId="3" applyFont="1" applyFill="1" applyBorder="1" applyAlignment="1">
      <alignment horizontal="right" wrapText="1"/>
    </xf>
    <xf numFmtId="0" fontId="11" fillId="0" borderId="83" xfId="21" applyFont="1" applyBorder="1" applyAlignment="1">
      <alignment horizontal="center" vertical="top"/>
    </xf>
    <xf numFmtId="0" fontId="11" fillId="0" borderId="29" xfId="21" applyFont="1" applyBorder="1" applyAlignment="1">
      <alignment horizontal="center" vertical="top" wrapText="1"/>
    </xf>
    <xf numFmtId="164" fontId="11" fillId="7" borderId="62" xfId="3" applyNumberFormat="1" applyFont="1" applyFill="1" applyBorder="1" applyAlignment="1">
      <alignment horizontal="center" vertical="top"/>
    </xf>
    <xf numFmtId="0" fontId="11" fillId="9" borderId="15" xfId="21" applyFont="1" applyFill="1" applyBorder="1" applyAlignment="1">
      <alignment horizontal="center" vertical="center" wrapText="1"/>
    </xf>
    <xf numFmtId="0" fontId="11" fillId="9" borderId="36" xfId="21" applyFont="1" applyFill="1" applyBorder="1" applyAlignment="1">
      <alignment horizontal="center" vertical="top" wrapText="1"/>
    </xf>
    <xf numFmtId="0" fontId="13" fillId="9" borderId="35" xfId="21" applyFont="1" applyFill="1" applyBorder="1" applyAlignment="1">
      <alignment vertical="top" wrapText="1"/>
    </xf>
    <xf numFmtId="0" fontId="11" fillId="0" borderId="12" xfId="21" applyFont="1" applyBorder="1" applyAlignment="1">
      <alignment horizontal="left" vertical="top" wrapText="1"/>
    </xf>
    <xf numFmtId="49" fontId="13" fillId="2" borderId="8" xfId="3" applyNumberFormat="1" applyFont="1" applyFill="1" applyBorder="1" applyAlignment="1">
      <alignment horizontal="center" vertical="top"/>
    </xf>
    <xf numFmtId="49" fontId="13" fillId="23" borderId="10" xfId="3" applyNumberFormat="1" applyFont="1" applyFill="1" applyBorder="1" applyAlignment="1">
      <alignment horizontal="center" vertical="top"/>
    </xf>
    <xf numFmtId="0" fontId="11" fillId="9" borderId="36" xfId="21" applyFont="1" applyFill="1" applyBorder="1" applyAlignment="1">
      <alignment horizontal="center" vertical="center"/>
    </xf>
    <xf numFmtId="0" fontId="11" fillId="0" borderId="35" xfId="21" applyFont="1" applyFill="1" applyBorder="1" applyAlignment="1">
      <alignment horizontal="center" vertical="center"/>
    </xf>
    <xf numFmtId="0" fontId="11" fillId="0" borderId="12" xfId="21" applyFont="1" applyFill="1" applyBorder="1" applyAlignment="1">
      <alignment vertical="top"/>
    </xf>
    <xf numFmtId="49" fontId="13" fillId="23" borderId="11" xfId="3" applyNumberFormat="1" applyFont="1" applyFill="1" applyBorder="1" applyAlignment="1">
      <alignment horizontal="center" vertical="top" wrapText="1"/>
    </xf>
    <xf numFmtId="164" fontId="13" fillId="23" borderId="12" xfId="3" applyNumberFormat="1" applyFont="1" applyFill="1" applyBorder="1" applyAlignment="1">
      <alignment horizontal="center" vertical="center"/>
    </xf>
    <xf numFmtId="0" fontId="11" fillId="0" borderId="73" xfId="3" applyFont="1" applyBorder="1" applyAlignment="1">
      <alignment vertical="top"/>
    </xf>
    <xf numFmtId="164" fontId="11" fillId="0" borderId="55" xfId="3" applyNumberFormat="1" applyFont="1" applyFill="1" applyBorder="1" applyAlignment="1">
      <alignment horizontal="center" vertical="top"/>
    </xf>
    <xf numFmtId="0" fontId="13" fillId="10" borderId="73" xfId="21" applyFont="1" applyFill="1" applyBorder="1" applyAlignment="1">
      <alignment horizontal="center" vertical="top"/>
    </xf>
    <xf numFmtId="0" fontId="23" fillId="0" borderId="83" xfId="21" applyFont="1" applyFill="1" applyBorder="1" applyAlignment="1">
      <alignment horizontal="left" vertical="top" wrapText="1"/>
    </xf>
    <xf numFmtId="0" fontId="23" fillId="0" borderId="71" xfId="21" applyFont="1" applyFill="1" applyBorder="1" applyAlignment="1">
      <alignment horizontal="left" vertical="top" wrapText="1"/>
    </xf>
    <xf numFmtId="0" fontId="23" fillId="0" borderId="32" xfId="21" applyFont="1" applyBorder="1"/>
    <xf numFmtId="0" fontId="11" fillId="0" borderId="81" xfId="21" applyFont="1" applyBorder="1" applyAlignment="1">
      <alignment horizontal="center" vertical="top"/>
    </xf>
    <xf numFmtId="0" fontId="11" fillId="0" borderId="23" xfId="21" applyFont="1" applyBorder="1" applyAlignment="1">
      <alignment horizontal="left" vertical="top"/>
    </xf>
    <xf numFmtId="164" fontId="13" fillId="7" borderId="67" xfId="3" applyNumberFormat="1" applyFont="1" applyFill="1" applyBorder="1" applyAlignment="1">
      <alignment horizontal="center" vertical="top"/>
    </xf>
    <xf numFmtId="164" fontId="13" fillId="7" borderId="37" xfId="3" applyNumberFormat="1" applyFont="1" applyFill="1" applyBorder="1" applyAlignment="1">
      <alignment horizontal="center" vertical="top"/>
    </xf>
    <xf numFmtId="0" fontId="11" fillId="0" borderId="71" xfId="21" applyFont="1" applyBorder="1" applyAlignment="1">
      <alignment horizontal="center" vertical="top"/>
    </xf>
    <xf numFmtId="0" fontId="11" fillId="0" borderId="75" xfId="21" applyFont="1" applyFill="1" applyBorder="1" applyAlignment="1">
      <alignment horizontal="left" vertical="top" wrapText="1"/>
    </xf>
    <xf numFmtId="0" fontId="11" fillId="0" borderId="75" xfId="21" applyFont="1" applyBorder="1" applyAlignment="1">
      <alignment horizontal="center" vertical="top"/>
    </xf>
    <xf numFmtId="49" fontId="13" fillId="10" borderId="78" xfId="3" applyNumberFormat="1" applyFont="1" applyFill="1" applyBorder="1" applyAlignment="1">
      <alignment horizontal="center" vertical="top"/>
    </xf>
    <xf numFmtId="164" fontId="11" fillId="0" borderId="31" xfId="3" applyNumberFormat="1" applyFont="1" applyFill="1" applyBorder="1" applyAlignment="1">
      <alignment horizontal="center" vertical="top"/>
    </xf>
    <xf numFmtId="164" fontId="11" fillId="5" borderId="15" xfId="21" applyNumberFormat="1" applyFont="1" applyFill="1" applyBorder="1" applyAlignment="1">
      <alignment horizontal="center" vertical="top" wrapText="1"/>
    </xf>
    <xf numFmtId="164" fontId="11" fillId="5" borderId="35" xfId="21" applyNumberFormat="1" applyFont="1" applyFill="1" applyBorder="1" applyAlignment="1">
      <alignment horizontal="center" vertical="center" wrapText="1"/>
    </xf>
    <xf numFmtId="49" fontId="11" fillId="9" borderId="36" xfId="21" applyNumberFormat="1" applyFont="1" applyFill="1" applyBorder="1" applyAlignment="1">
      <alignment horizontal="center" vertical="center" wrapText="1"/>
    </xf>
    <xf numFmtId="0" fontId="11" fillId="0" borderId="12" xfId="21" applyFont="1" applyFill="1" applyBorder="1" applyAlignment="1">
      <alignment vertical="top" wrapText="1"/>
    </xf>
    <xf numFmtId="164" fontId="13" fillId="2" borderId="6" xfId="3" applyNumberFormat="1" applyFont="1" applyFill="1" applyBorder="1" applyAlignment="1">
      <alignment horizontal="center" vertical="top"/>
    </xf>
    <xf numFmtId="0" fontId="11" fillId="0" borderId="9" xfId="3" applyFont="1" applyBorder="1" applyAlignment="1">
      <alignment vertical="top"/>
    </xf>
    <xf numFmtId="0" fontId="11" fillId="0" borderId="64" xfId="3" applyFont="1" applyBorder="1" applyAlignment="1">
      <alignment vertical="top"/>
    </xf>
    <xf numFmtId="0" fontId="11" fillId="9" borderId="67" xfId="21" applyFont="1" applyFill="1" applyBorder="1" applyAlignment="1">
      <alignment horizontal="center" vertical="center" wrapText="1"/>
    </xf>
    <xf numFmtId="0" fontId="23" fillId="9" borderId="53" xfId="21" applyFont="1" applyFill="1" applyBorder="1" applyAlignment="1">
      <alignment horizontal="center" vertical="top" wrapText="1"/>
    </xf>
    <xf numFmtId="0" fontId="11" fillId="0" borderId="37" xfId="21" applyFont="1" applyBorder="1" applyAlignment="1">
      <alignment horizontal="left" vertical="top" wrapText="1"/>
    </xf>
    <xf numFmtId="49" fontId="11" fillId="9" borderId="59" xfId="21" applyNumberFormat="1" applyFont="1" applyFill="1" applyBorder="1" applyAlignment="1">
      <alignment horizontal="center" vertical="center" wrapText="1"/>
    </xf>
    <xf numFmtId="49" fontId="11" fillId="9" borderId="81" xfId="21" applyNumberFormat="1" applyFont="1" applyFill="1" applyBorder="1" applyAlignment="1">
      <alignment horizontal="center" vertical="center" wrapText="1"/>
    </xf>
    <xf numFmtId="164" fontId="11" fillId="5" borderId="29" xfId="21" applyNumberFormat="1" applyFont="1" applyFill="1" applyBorder="1" applyAlignment="1">
      <alignment horizontal="center" vertical="center" wrapText="1"/>
    </xf>
    <xf numFmtId="0" fontId="11" fillId="0" borderId="48" xfId="21" applyFont="1" applyBorder="1" applyAlignment="1">
      <alignment horizontal="left" vertical="top" wrapText="1"/>
    </xf>
    <xf numFmtId="49" fontId="11" fillId="9" borderId="83" xfId="21" applyNumberFormat="1" applyFont="1" applyFill="1" applyBorder="1" applyAlignment="1">
      <alignment horizontal="center" vertical="center" wrapText="1"/>
    </xf>
    <xf numFmtId="49" fontId="11" fillId="9" borderId="71" xfId="21" applyNumberFormat="1" applyFont="1" applyFill="1" applyBorder="1" applyAlignment="1">
      <alignment horizontal="center" vertical="center" wrapText="1"/>
    </xf>
    <xf numFmtId="49" fontId="11" fillId="0" borderId="29" xfId="21" applyNumberFormat="1" applyFont="1" applyFill="1" applyBorder="1" applyAlignment="1">
      <alignment horizontal="center" vertical="center" wrapText="1"/>
    </xf>
    <xf numFmtId="0" fontId="11" fillId="0" borderId="32" xfId="21" applyFont="1" applyBorder="1" applyAlignment="1">
      <alignment horizontal="left" vertical="top" wrapText="1"/>
    </xf>
    <xf numFmtId="49" fontId="11" fillId="9" borderId="16" xfId="21" applyNumberFormat="1" applyFont="1" applyFill="1" applyBorder="1" applyAlignment="1">
      <alignment horizontal="center" vertical="center" wrapText="1"/>
    </xf>
    <xf numFmtId="49" fontId="11" fillId="9" borderId="82" xfId="21" applyNumberFormat="1" applyFont="1" applyFill="1" applyBorder="1" applyAlignment="1">
      <alignment horizontal="center" vertical="center" wrapText="1"/>
    </xf>
    <xf numFmtId="49" fontId="38" fillId="2" borderId="73" xfId="21" applyNumberFormat="1" applyFont="1" applyFill="1" applyBorder="1" applyAlignment="1">
      <alignment horizontal="center" vertical="top"/>
    </xf>
    <xf numFmtId="49" fontId="38" fillId="23" borderId="13" xfId="21" applyNumberFormat="1" applyFont="1" applyFill="1" applyBorder="1" applyAlignment="1">
      <alignment horizontal="center" vertical="top"/>
    </xf>
    <xf numFmtId="0" fontId="11" fillId="0" borderId="37" xfId="3" applyFont="1" applyBorder="1" applyAlignment="1">
      <alignment horizontal="center" vertical="center"/>
    </xf>
    <xf numFmtId="0" fontId="11" fillId="0" borderId="61" xfId="3" applyFont="1" applyBorder="1" applyAlignment="1">
      <alignment horizontal="center" vertical="center"/>
    </xf>
    <xf numFmtId="0" fontId="11" fillId="0" borderId="51" xfId="3" applyFont="1" applyBorder="1" applyAlignment="1">
      <alignment vertical="top"/>
    </xf>
    <xf numFmtId="0" fontId="11" fillId="0" borderId="37" xfId="3" applyFont="1" applyBorder="1" applyAlignment="1">
      <alignment vertical="top"/>
    </xf>
    <xf numFmtId="49" fontId="13" fillId="2" borderId="65" xfId="3" applyNumberFormat="1" applyFont="1" applyFill="1" applyBorder="1" applyAlignment="1">
      <alignment horizontal="center" vertical="top"/>
    </xf>
    <xf numFmtId="0" fontId="11" fillId="0" borderId="12" xfId="21" applyFont="1" applyBorder="1" applyAlignment="1">
      <alignment horizontal="justify" vertical="center"/>
    </xf>
    <xf numFmtId="49" fontId="13" fillId="0" borderId="72" xfId="3" applyNumberFormat="1" applyFont="1" applyFill="1" applyBorder="1" applyAlignment="1">
      <alignment vertical="top"/>
    </xf>
    <xf numFmtId="49" fontId="13" fillId="0" borderId="73" xfId="3" applyNumberFormat="1" applyFont="1" applyFill="1" applyBorder="1" applyAlignment="1">
      <alignment vertical="top"/>
    </xf>
    <xf numFmtId="49" fontId="13" fillId="0" borderId="55" xfId="3" applyNumberFormat="1" applyFont="1" applyFill="1" applyBorder="1" applyAlignment="1">
      <alignment vertical="top"/>
    </xf>
    <xf numFmtId="0" fontId="54" fillId="13" borderId="73" xfId="21" applyFont="1" applyFill="1" applyBorder="1" applyAlignment="1">
      <alignment vertical="top" wrapText="1"/>
    </xf>
    <xf numFmtId="0" fontId="54" fillId="13" borderId="72" xfId="21" applyFont="1" applyFill="1" applyBorder="1" applyAlignment="1">
      <alignment vertical="top" wrapText="1"/>
    </xf>
    <xf numFmtId="0" fontId="38" fillId="13" borderId="55" xfId="21" applyFont="1" applyFill="1" applyBorder="1" applyAlignment="1">
      <alignment vertical="top"/>
    </xf>
    <xf numFmtId="164" fontId="13" fillId="2" borderId="13" xfId="3" applyNumberFormat="1" applyFont="1" applyFill="1" applyBorder="1" applyAlignment="1">
      <alignment horizontal="center" vertical="top"/>
    </xf>
    <xf numFmtId="0" fontId="11" fillId="0" borderId="9" xfId="3" applyFont="1" applyFill="1" applyBorder="1" applyAlignment="1">
      <alignment vertical="top"/>
    </xf>
    <xf numFmtId="49" fontId="13" fillId="11" borderId="78" xfId="3" applyNumberFormat="1" applyFont="1" applyFill="1" applyBorder="1" applyAlignment="1">
      <alignment vertical="top"/>
    </xf>
    <xf numFmtId="0" fontId="11" fillId="0" borderId="60" xfId="3" applyFont="1" applyFill="1" applyBorder="1" applyAlignment="1">
      <alignment vertical="top"/>
    </xf>
    <xf numFmtId="0" fontId="11" fillId="0" borderId="46" xfId="3" applyFont="1" applyFill="1" applyBorder="1" applyAlignment="1">
      <alignment vertical="top"/>
    </xf>
    <xf numFmtId="0" fontId="11" fillId="0" borderId="28" xfId="3" applyFont="1" applyBorder="1" applyAlignment="1">
      <alignment horizontal="center" vertical="center"/>
    </xf>
    <xf numFmtId="49" fontId="13" fillId="11" borderId="60" xfId="3" applyNumberFormat="1" applyFont="1" applyFill="1" applyBorder="1" applyAlignment="1">
      <alignment vertical="top"/>
    </xf>
    <xf numFmtId="0" fontId="11" fillId="0" borderId="33" xfId="3" applyFont="1" applyFill="1" applyBorder="1" applyAlignment="1">
      <alignment vertical="top"/>
    </xf>
    <xf numFmtId="0" fontId="23" fillId="0" borderId="21" xfId="21" applyFont="1" applyFill="1" applyBorder="1" applyAlignment="1">
      <alignment horizontal="center" vertical="top"/>
    </xf>
    <xf numFmtId="164" fontId="11" fillId="5" borderId="18" xfId="21" applyNumberFormat="1" applyFont="1" applyFill="1" applyBorder="1" applyAlignment="1">
      <alignment horizontal="center" vertical="top" wrapText="1"/>
    </xf>
    <xf numFmtId="0" fontId="11" fillId="0" borderId="31" xfId="21" applyFont="1" applyBorder="1" applyAlignment="1">
      <alignment horizontal="left" vertical="top" wrapText="1"/>
    </xf>
    <xf numFmtId="164" fontId="11" fillId="5" borderId="29" xfId="21" applyNumberFormat="1" applyFont="1" applyFill="1" applyBorder="1" applyAlignment="1">
      <alignment horizontal="center" vertical="top" wrapText="1"/>
    </xf>
    <xf numFmtId="0" fontId="11" fillId="0" borderId="62" xfId="21" applyFont="1" applyBorder="1" applyAlignment="1">
      <alignment horizontal="justify" vertical="center"/>
    </xf>
    <xf numFmtId="0" fontId="11" fillId="0" borderId="37" xfId="21" applyFont="1" applyBorder="1" applyAlignment="1">
      <alignment horizontal="justify" vertical="center"/>
    </xf>
    <xf numFmtId="0" fontId="47" fillId="0" borderId="0" xfId="3" applyFont="1" applyFill="1" applyBorder="1" applyAlignment="1">
      <alignment vertical="top"/>
    </xf>
    <xf numFmtId="2" fontId="13" fillId="10" borderId="13" xfId="3" applyNumberFormat="1" applyFont="1" applyFill="1" applyBorder="1" applyAlignment="1">
      <alignment horizontal="center" vertical="top"/>
    </xf>
    <xf numFmtId="0" fontId="26" fillId="10" borderId="9" xfId="21" applyFont="1" applyFill="1" applyBorder="1" applyAlignment="1">
      <alignment horizontal="center" vertical="top"/>
    </xf>
    <xf numFmtId="49" fontId="13" fillId="10" borderId="31" xfId="3" applyNumberFormat="1" applyFont="1" applyFill="1" applyBorder="1" applyAlignment="1">
      <alignment vertical="top"/>
    </xf>
    <xf numFmtId="49" fontId="13" fillId="13" borderId="78" xfId="3" applyNumberFormat="1" applyFont="1" applyFill="1" applyBorder="1" applyAlignment="1">
      <alignment vertical="top"/>
    </xf>
    <xf numFmtId="164" fontId="11" fillId="7" borderId="31" xfId="3" applyNumberFormat="1" applyFont="1" applyFill="1" applyBorder="1" applyAlignment="1">
      <alignment horizontal="center" vertical="top"/>
    </xf>
    <xf numFmtId="0" fontId="13" fillId="7" borderId="11" xfId="21" applyFont="1" applyFill="1" applyBorder="1" applyAlignment="1">
      <alignment horizontal="center" vertical="top"/>
    </xf>
    <xf numFmtId="0" fontId="8" fillId="10" borderId="0" xfId="3" applyFont="1" applyFill="1" applyBorder="1" applyAlignment="1">
      <alignment horizontal="center" vertical="center" textRotation="90" wrapText="1"/>
    </xf>
    <xf numFmtId="49" fontId="13" fillId="10" borderId="30" xfId="3" applyNumberFormat="1" applyFont="1" applyFill="1" applyBorder="1" applyAlignment="1">
      <alignment vertical="top"/>
    </xf>
    <xf numFmtId="49" fontId="13" fillId="13" borderId="60" xfId="3" applyNumberFormat="1" applyFont="1" applyFill="1" applyBorder="1" applyAlignment="1">
      <alignment vertical="top"/>
    </xf>
    <xf numFmtId="164" fontId="11" fillId="0" borderId="66" xfId="3" applyNumberFormat="1" applyFont="1" applyFill="1" applyBorder="1" applyAlignment="1">
      <alignment horizontal="center" vertical="top"/>
    </xf>
    <xf numFmtId="164" fontId="11" fillId="0" borderId="62" xfId="3" applyNumberFormat="1" applyFont="1" applyFill="1" applyBorder="1" applyAlignment="1">
      <alignment horizontal="center" vertical="top"/>
    </xf>
    <xf numFmtId="0" fontId="11" fillId="0" borderId="74" xfId="3" applyFont="1" applyBorder="1" applyAlignment="1">
      <alignment horizontal="center" vertical="top"/>
    </xf>
    <xf numFmtId="49" fontId="13" fillId="13" borderId="65" xfId="3" applyNumberFormat="1" applyFont="1" applyFill="1" applyBorder="1" applyAlignment="1">
      <alignment vertical="top"/>
    </xf>
    <xf numFmtId="0" fontId="11" fillId="0" borderId="85" xfId="3" applyFont="1" applyBorder="1" applyAlignment="1">
      <alignment vertical="top"/>
    </xf>
    <xf numFmtId="164" fontId="11" fillId="7" borderId="55" xfId="3" applyNumberFormat="1" applyFont="1" applyFill="1" applyBorder="1" applyAlignment="1">
      <alignment horizontal="center" vertical="top"/>
    </xf>
    <xf numFmtId="49" fontId="13" fillId="0" borderId="11" xfId="3" applyNumberFormat="1" applyFont="1" applyBorder="1" applyAlignment="1">
      <alignment horizontal="center" vertical="top"/>
    </xf>
    <xf numFmtId="0" fontId="23" fillId="11" borderId="11" xfId="21" applyFont="1" applyFill="1" applyBorder="1" applyAlignment="1">
      <alignment vertical="top" wrapText="1"/>
    </xf>
    <xf numFmtId="2" fontId="11" fillId="0" borderId="1" xfId="3" applyNumberFormat="1" applyFont="1" applyFill="1" applyBorder="1" applyAlignment="1">
      <alignment horizontal="center" vertical="top"/>
    </xf>
    <xf numFmtId="2" fontId="11" fillId="0" borderId="30" xfId="3" applyNumberFormat="1" applyFont="1" applyFill="1" applyBorder="1" applyAlignment="1">
      <alignment horizontal="center" vertical="top"/>
    </xf>
    <xf numFmtId="0" fontId="23" fillId="11" borderId="1" xfId="21" applyFont="1" applyFill="1" applyBorder="1" applyAlignment="1">
      <alignment vertical="top" wrapText="1"/>
    </xf>
    <xf numFmtId="0" fontId="11" fillId="0" borderId="71" xfId="21" applyFont="1" applyFill="1" applyBorder="1" applyAlignment="1">
      <alignment horizontal="center" vertical="center" wrapText="1"/>
    </xf>
    <xf numFmtId="164" fontId="11" fillId="5" borderId="62" xfId="21" applyNumberFormat="1" applyFont="1" applyFill="1" applyBorder="1" applyAlignment="1">
      <alignment horizontal="left" vertical="center" wrapText="1"/>
    </xf>
    <xf numFmtId="0" fontId="11" fillId="0" borderId="30" xfId="21" applyFont="1" applyBorder="1" applyAlignment="1">
      <alignment horizontal="left" vertical="top" wrapText="1"/>
    </xf>
    <xf numFmtId="0" fontId="11" fillId="0" borderId="21" xfId="3" applyFont="1" applyFill="1" applyBorder="1" applyAlignment="1">
      <alignment vertical="top"/>
    </xf>
    <xf numFmtId="0" fontId="23" fillId="11" borderId="78" xfId="3" applyFont="1" applyFill="1" applyBorder="1" applyAlignment="1">
      <alignment vertical="top" wrapText="1"/>
    </xf>
    <xf numFmtId="49" fontId="13" fillId="0" borderId="78" xfId="3" applyNumberFormat="1" applyFont="1" applyFill="1" applyBorder="1" applyAlignment="1">
      <alignment vertical="top"/>
    </xf>
    <xf numFmtId="164" fontId="11" fillId="0" borderId="11" xfId="3" applyNumberFormat="1" applyFont="1" applyFill="1" applyBorder="1" applyAlignment="1">
      <alignment horizontal="center" vertical="top"/>
    </xf>
    <xf numFmtId="0" fontId="11" fillId="9" borderId="25" xfId="16" applyFont="1" applyFill="1" applyBorder="1" applyAlignment="1">
      <alignment horizontal="center" vertical="top"/>
    </xf>
    <xf numFmtId="0" fontId="11" fillId="9" borderId="24" xfId="16" applyFont="1" applyFill="1" applyBorder="1" applyAlignment="1">
      <alignment horizontal="center" vertical="top"/>
    </xf>
    <xf numFmtId="0" fontId="11" fillId="9" borderId="23" xfId="16" applyFont="1" applyFill="1" applyBorder="1" applyAlignment="1">
      <alignment vertical="top" wrapText="1"/>
    </xf>
    <xf numFmtId="0" fontId="11" fillId="0" borderId="25" xfId="21" applyFont="1" applyBorder="1" applyAlignment="1">
      <alignment horizontal="center" vertical="top"/>
    </xf>
    <xf numFmtId="49" fontId="13" fillId="10" borderId="28" xfId="3" applyNumberFormat="1" applyFont="1" applyFill="1" applyBorder="1" applyAlignment="1">
      <alignment vertical="top"/>
    </xf>
    <xf numFmtId="0" fontId="11" fillId="0" borderId="24" xfId="21" applyFont="1" applyBorder="1" applyAlignment="1">
      <alignment horizontal="center" vertical="top" wrapText="1"/>
    </xf>
    <xf numFmtId="0" fontId="11" fillId="0" borderId="23" xfId="21" applyFont="1" applyBorder="1" applyAlignment="1">
      <alignment vertical="top" wrapText="1"/>
    </xf>
    <xf numFmtId="164" fontId="11" fillId="7" borderId="13" xfId="3" applyNumberFormat="1" applyFont="1" applyFill="1" applyBorder="1" applyAlignment="1">
      <alignment horizontal="center" vertical="center"/>
    </xf>
    <xf numFmtId="0" fontId="11" fillId="0" borderId="15" xfId="21" applyFont="1" applyBorder="1" applyAlignment="1">
      <alignment horizontal="center" vertical="top" wrapText="1"/>
    </xf>
    <xf numFmtId="164" fontId="11" fillId="0" borderId="37" xfId="3" applyNumberFormat="1" applyFont="1" applyFill="1" applyBorder="1" applyAlignment="1">
      <alignment vertical="top"/>
    </xf>
    <xf numFmtId="164" fontId="11" fillId="0" borderId="67" xfId="3" applyNumberFormat="1" applyFont="1" applyFill="1" applyBorder="1" applyAlignment="1">
      <alignment vertical="top"/>
    </xf>
    <xf numFmtId="0" fontId="11" fillId="0" borderId="16" xfId="3" applyFont="1" applyFill="1" applyBorder="1" applyAlignment="1">
      <alignment horizontal="center" vertical="top"/>
    </xf>
    <xf numFmtId="0" fontId="11" fillId="0" borderId="36" xfId="21" applyFont="1" applyFill="1" applyBorder="1" applyAlignment="1">
      <alignment horizontal="center" vertical="top" wrapText="1"/>
    </xf>
    <xf numFmtId="0" fontId="11" fillId="0" borderId="35" xfId="21" applyFont="1" applyFill="1" applyBorder="1" applyAlignment="1">
      <alignment horizontal="center" vertical="top" wrapText="1"/>
    </xf>
    <xf numFmtId="0" fontId="11" fillId="0" borderId="12" xfId="21" applyFont="1" applyFill="1" applyBorder="1" applyAlignment="1">
      <alignment horizontal="justify" vertical="center"/>
    </xf>
    <xf numFmtId="0" fontId="11" fillId="0" borderId="36" xfId="3" applyFont="1" applyFill="1" applyBorder="1" applyAlignment="1">
      <alignment vertical="top"/>
    </xf>
    <xf numFmtId="0" fontId="11" fillId="0" borderId="35" xfId="3" applyFont="1" applyFill="1" applyBorder="1" applyAlignment="1">
      <alignment vertical="top"/>
    </xf>
    <xf numFmtId="0" fontId="11" fillId="0" borderId="55" xfId="3" applyFont="1" applyFill="1" applyBorder="1" applyAlignment="1">
      <alignment vertical="top"/>
    </xf>
    <xf numFmtId="0" fontId="13" fillId="10" borderId="69" xfId="3" applyFont="1" applyFill="1" applyBorder="1" applyAlignment="1">
      <alignment horizontal="right" wrapText="1"/>
    </xf>
    <xf numFmtId="49" fontId="13" fillId="13" borderId="11" xfId="3" applyNumberFormat="1" applyFont="1" applyFill="1" applyBorder="1" applyAlignment="1">
      <alignment vertical="top"/>
    </xf>
    <xf numFmtId="49" fontId="13" fillId="13" borderId="1" xfId="3" applyNumberFormat="1" applyFont="1" applyFill="1" applyBorder="1" applyAlignment="1">
      <alignment vertical="top"/>
    </xf>
    <xf numFmtId="0" fontId="11" fillId="0" borderId="1" xfId="3" applyFont="1" applyBorder="1" applyAlignment="1">
      <alignment horizontal="center" vertical="top"/>
    </xf>
    <xf numFmtId="164" fontId="11" fillId="0" borderId="71" xfId="3" applyNumberFormat="1" applyFont="1" applyFill="1" applyBorder="1" applyAlignment="1">
      <alignment horizontal="center" vertical="top"/>
    </xf>
    <xf numFmtId="0" fontId="11" fillId="0" borderId="22" xfId="3" applyFont="1" applyBorder="1" applyAlignment="1">
      <alignment horizontal="center" vertical="top"/>
    </xf>
    <xf numFmtId="164" fontId="11" fillId="7" borderId="73" xfId="3" applyNumberFormat="1" applyFont="1" applyFill="1" applyBorder="1" applyAlignment="1">
      <alignment horizontal="center" vertical="top"/>
    </xf>
    <xf numFmtId="0" fontId="11" fillId="0" borderId="25" xfId="21" applyFont="1" applyFill="1" applyBorder="1" applyAlignment="1">
      <alignment horizontal="center" vertical="center"/>
    </xf>
    <xf numFmtId="0" fontId="11" fillId="0" borderId="61" xfId="3" applyFont="1" applyBorder="1" applyAlignment="1">
      <alignment vertical="top" wrapText="1"/>
    </xf>
    <xf numFmtId="49" fontId="13" fillId="10" borderId="8" xfId="3" applyNumberFormat="1" applyFont="1" applyFill="1" applyBorder="1" applyAlignment="1">
      <alignment vertical="top"/>
    </xf>
    <xf numFmtId="49" fontId="13" fillId="13" borderId="10" xfId="3" applyNumberFormat="1" applyFont="1" applyFill="1" applyBorder="1" applyAlignment="1">
      <alignment vertical="top"/>
    </xf>
    <xf numFmtId="0" fontId="26" fillId="7" borderId="73" xfId="21" applyFont="1" applyFill="1" applyBorder="1" applyAlignment="1">
      <alignment horizontal="center" vertical="top"/>
    </xf>
    <xf numFmtId="0" fontId="11" fillId="0" borderId="25" xfId="21" applyFont="1" applyFill="1" applyBorder="1" applyAlignment="1">
      <alignment vertical="center" wrapText="1"/>
    </xf>
    <xf numFmtId="164" fontId="11" fillId="0" borderId="24" xfId="21" applyNumberFormat="1" applyFont="1" applyFill="1" applyBorder="1" applyAlignment="1">
      <alignment vertical="center" wrapText="1"/>
    </xf>
    <xf numFmtId="0" fontId="11" fillId="0" borderId="59" xfId="21" applyFont="1" applyFill="1" applyBorder="1" applyAlignment="1">
      <alignment horizontal="center" vertical="center" wrapText="1"/>
    </xf>
    <xf numFmtId="164" fontId="11" fillId="0" borderId="2" xfId="21" applyNumberFormat="1" applyFont="1" applyFill="1" applyBorder="1" applyAlignment="1">
      <alignment horizontal="center" vertical="center" wrapText="1"/>
    </xf>
    <xf numFmtId="0" fontId="11" fillId="0" borderId="62" xfId="3" applyFont="1" applyBorder="1" applyAlignment="1">
      <alignment vertical="top" wrapText="1"/>
    </xf>
    <xf numFmtId="164" fontId="11" fillId="0" borderId="61" xfId="3" applyNumberFormat="1" applyFont="1" applyFill="1" applyBorder="1" applyAlignment="1">
      <alignment vertical="top"/>
    </xf>
    <xf numFmtId="0" fontId="11" fillId="9" borderId="21" xfId="21" applyFont="1" applyFill="1" applyBorder="1" applyAlignment="1">
      <alignment horizontal="center" vertical="center" wrapText="1"/>
    </xf>
    <xf numFmtId="0" fontId="11" fillId="0" borderId="20" xfId="21" applyFont="1" applyFill="1" applyBorder="1" applyAlignment="1">
      <alignment horizontal="center" vertical="center" wrapText="1"/>
    </xf>
    <xf numFmtId="0" fontId="11" fillId="0" borderId="31" xfId="21" applyFont="1" applyFill="1" applyBorder="1" applyAlignment="1">
      <alignment vertical="center" wrapText="1"/>
    </xf>
    <xf numFmtId="0" fontId="11" fillId="0" borderId="72" xfId="21" applyFont="1" applyBorder="1" applyAlignment="1">
      <alignment horizontal="center" vertical="center"/>
    </xf>
    <xf numFmtId="0" fontId="11" fillId="0" borderId="91" xfId="21" applyFont="1" applyFill="1" applyBorder="1" applyAlignment="1">
      <alignment vertical="center" wrapText="1"/>
    </xf>
    <xf numFmtId="49" fontId="13" fillId="23" borderId="13" xfId="3" applyNumberFormat="1" applyFont="1" applyFill="1" applyBorder="1" applyAlignment="1">
      <alignment horizontal="center" vertical="top" wrapText="1"/>
    </xf>
    <xf numFmtId="0" fontId="11" fillId="0" borderId="0" xfId="3" applyFont="1" applyBorder="1" applyAlignment="1">
      <alignment horizontal="center" vertical="center" wrapText="1"/>
    </xf>
    <xf numFmtId="0" fontId="11" fillId="0" borderId="0" xfId="3" applyFont="1" applyAlignment="1">
      <alignment vertical="center"/>
    </xf>
    <xf numFmtId="0" fontId="34" fillId="0" borderId="0" xfId="21" applyFont="1" applyFill="1" applyAlignment="1">
      <alignment vertical="center" wrapText="1"/>
    </xf>
    <xf numFmtId="0" fontId="12" fillId="0" borderId="0" xfId="3" applyFont="1" applyAlignment="1">
      <alignment vertical="top" wrapText="1"/>
    </xf>
    <xf numFmtId="0" fontId="15" fillId="0" borderId="0" xfId="9" applyAlignment="1">
      <alignment horizontal="center" vertical="center"/>
    </xf>
    <xf numFmtId="0" fontId="61" fillId="0" borderId="0" xfId="9" applyFont="1" applyAlignment="1">
      <alignment horizontal="center" vertical="center"/>
    </xf>
    <xf numFmtId="2" fontId="59" fillId="0" borderId="68" xfId="9" applyNumberFormat="1" applyFont="1" applyBorder="1" applyAlignment="1">
      <alignment vertical="top" wrapText="1"/>
    </xf>
    <xf numFmtId="0" fontId="4" fillId="0" borderId="0" xfId="9" applyFont="1" applyAlignment="1">
      <alignment horizontal="center" vertical="center" wrapText="1"/>
    </xf>
    <xf numFmtId="2" fontId="59" fillId="0" borderId="66" xfId="9" applyNumberFormat="1" applyFont="1" applyBorder="1" applyAlignment="1">
      <alignment vertical="top" wrapText="1"/>
    </xf>
    <xf numFmtId="0" fontId="9" fillId="0" borderId="0" xfId="9" applyFont="1" applyAlignment="1">
      <alignment textRotation="90"/>
    </xf>
    <xf numFmtId="2" fontId="14" fillId="0" borderId="0" xfId="9" applyNumberFormat="1" applyFont="1" applyAlignment="1">
      <alignment vertical="top"/>
    </xf>
    <xf numFmtId="165" fontId="13" fillId="0" borderId="13" xfId="23" applyNumberFormat="1" applyFont="1" applyFill="1" applyBorder="1" applyAlignment="1">
      <alignment horizontal="center" vertical="center" wrapText="1"/>
    </xf>
    <xf numFmtId="0" fontId="28" fillId="0" borderId="0" xfId="9" applyFont="1" applyAlignment="1">
      <alignment horizontal="center" vertical="center"/>
    </xf>
    <xf numFmtId="2" fontId="38" fillId="8" borderId="13" xfId="9" applyNumberFormat="1" applyFont="1" applyFill="1" applyBorder="1" applyAlignment="1">
      <alignment horizontal="center" vertical="top"/>
    </xf>
    <xf numFmtId="164" fontId="38" fillId="15" borderId="11" xfId="9" applyNumberFormat="1" applyFont="1" applyFill="1" applyBorder="1" applyAlignment="1">
      <alignment horizontal="center" vertical="top"/>
    </xf>
    <xf numFmtId="0" fontId="38" fillId="15" borderId="11" xfId="9" applyFont="1" applyFill="1" applyBorder="1" applyAlignment="1">
      <alignment horizontal="center" vertical="top"/>
    </xf>
    <xf numFmtId="0" fontId="38" fillId="13" borderId="11" xfId="9" applyFont="1" applyFill="1" applyBorder="1" applyAlignment="1">
      <alignment horizontal="center" vertical="top"/>
    </xf>
    <xf numFmtId="43" fontId="11" fillId="0" borderId="78" xfId="27" applyFont="1" applyBorder="1" applyAlignment="1">
      <alignment horizontal="center" vertical="center"/>
    </xf>
    <xf numFmtId="43" fontId="11" fillId="0" borderId="18" xfId="27" applyFont="1" applyBorder="1" applyAlignment="1">
      <alignment horizontal="left" vertical="top"/>
    </xf>
    <xf numFmtId="43" fontId="11" fillId="0" borderId="9" xfId="27" applyFont="1" applyBorder="1" applyAlignment="1">
      <alignment horizontal="left" vertical="top"/>
    </xf>
    <xf numFmtId="164" fontId="38" fillId="4" borderId="11" xfId="9" applyNumberFormat="1" applyFont="1" applyFill="1" applyBorder="1" applyAlignment="1">
      <alignment horizontal="center" vertical="top"/>
    </xf>
    <xf numFmtId="0" fontId="38" fillId="4" borderId="13" xfId="9" applyFont="1" applyFill="1" applyBorder="1" applyAlignment="1">
      <alignment horizontal="center" vertical="top"/>
    </xf>
    <xf numFmtId="0" fontId="11" fillId="0" borderId="83" xfId="27" applyNumberFormat="1" applyFont="1" applyBorder="1" applyAlignment="1">
      <alignment horizontal="center" vertical="center"/>
    </xf>
    <xf numFmtId="43" fontId="11" fillId="0" borderId="83" xfId="27" applyFont="1" applyBorder="1" applyAlignment="1">
      <alignment horizontal="center" vertical="center"/>
    </xf>
    <xf numFmtId="43" fontId="11" fillId="0" borderId="29" xfId="27" applyFont="1" applyBorder="1" applyAlignment="1">
      <alignment horizontal="left" vertical="top"/>
    </xf>
    <xf numFmtId="164" fontId="38" fillId="0" borderId="26" xfId="9" applyNumberFormat="1" applyFont="1" applyFill="1" applyBorder="1" applyAlignment="1">
      <alignment horizontal="center" vertical="top"/>
    </xf>
    <xf numFmtId="164" fontId="38" fillId="0" borderId="69" xfId="9" applyNumberFormat="1" applyFont="1" applyFill="1" applyBorder="1" applyAlignment="1">
      <alignment horizontal="center" vertical="top"/>
    </xf>
    <xf numFmtId="0" fontId="15" fillId="0" borderId="1" xfId="9" applyBorder="1"/>
    <xf numFmtId="0" fontId="11" fillId="0" borderId="59" xfId="27" applyNumberFormat="1" applyFont="1" applyFill="1" applyBorder="1" applyAlignment="1">
      <alignment horizontal="center" vertical="center" wrapText="1"/>
    </xf>
    <xf numFmtId="0" fontId="11" fillId="0" borderId="59" xfId="27" applyNumberFormat="1" applyFont="1" applyBorder="1" applyAlignment="1">
      <alignment horizontal="center" vertical="center" wrapText="1"/>
    </xf>
    <xf numFmtId="43" fontId="11" fillId="5" borderId="89" xfId="27" applyFont="1" applyFill="1" applyBorder="1" applyAlignment="1">
      <alignment horizontal="center" vertical="center" wrapText="1"/>
    </xf>
    <xf numFmtId="164" fontId="31" fillId="0" borderId="67" xfId="9" applyNumberFormat="1" applyFont="1" applyBorder="1" applyAlignment="1">
      <alignment horizontal="center" vertical="top"/>
    </xf>
    <xf numFmtId="164" fontId="31" fillId="0" borderId="37" xfId="9" applyNumberFormat="1" applyFont="1" applyBorder="1" applyAlignment="1">
      <alignment horizontal="center" vertical="top"/>
    </xf>
    <xf numFmtId="0" fontId="31" fillId="0" borderId="67" xfId="9" applyFont="1" applyBorder="1" applyAlignment="1">
      <alignment horizontal="center" vertical="top"/>
    </xf>
    <xf numFmtId="43" fontId="11" fillId="0" borderId="80" xfId="27" applyFont="1" applyBorder="1" applyAlignment="1">
      <alignment horizontal="left" vertical="top"/>
    </xf>
    <xf numFmtId="164" fontId="38" fillId="4" borderId="31" xfId="9" applyNumberFormat="1" applyFont="1" applyFill="1" applyBorder="1" applyAlignment="1">
      <alignment horizontal="center" vertical="top"/>
    </xf>
    <xf numFmtId="43" fontId="11" fillId="0" borderId="49" xfId="27" applyFont="1" applyBorder="1" applyAlignment="1">
      <alignment wrapText="1"/>
    </xf>
    <xf numFmtId="0" fontId="11" fillId="9" borderId="83" xfId="27" applyNumberFormat="1" applyFont="1" applyFill="1" applyBorder="1" applyAlignment="1">
      <alignment horizontal="center" vertical="center" wrapText="1"/>
    </xf>
    <xf numFmtId="43" fontId="11" fillId="9" borderId="83" xfId="27" applyFont="1" applyFill="1" applyBorder="1" applyAlignment="1">
      <alignment horizontal="center" vertical="center" wrapText="1"/>
    </xf>
    <xf numFmtId="43" fontId="11" fillId="5" borderId="24" xfId="27" applyFont="1" applyFill="1" applyBorder="1" applyAlignment="1">
      <alignment horizontal="center" vertical="center" wrapText="1"/>
    </xf>
    <xf numFmtId="43" fontId="11" fillId="0" borderId="80" xfId="27" applyFont="1" applyBorder="1" applyAlignment="1">
      <alignment wrapText="1"/>
    </xf>
    <xf numFmtId="164" fontId="31" fillId="0" borderId="22" xfId="9" applyNumberFormat="1" applyFont="1" applyBorder="1" applyAlignment="1">
      <alignment horizontal="center" vertical="top"/>
    </xf>
    <xf numFmtId="164" fontId="31" fillId="0" borderId="61" xfId="9" applyNumberFormat="1" applyFont="1" applyBorder="1" applyAlignment="1">
      <alignment horizontal="center" vertical="top"/>
    </xf>
    <xf numFmtId="0" fontId="11" fillId="0" borderId="25" xfId="27" applyNumberFormat="1" applyFont="1" applyBorder="1" applyAlignment="1">
      <alignment horizontal="center" vertical="center"/>
    </xf>
    <xf numFmtId="43" fontId="11" fillId="0" borderId="25" xfId="27" applyFont="1" applyBorder="1" applyAlignment="1">
      <alignment horizontal="center" vertical="center"/>
    </xf>
    <xf numFmtId="43" fontId="11" fillId="0" borderId="24" xfId="27" applyFont="1" applyBorder="1" applyAlignment="1">
      <alignment horizontal="left" vertical="top"/>
    </xf>
    <xf numFmtId="43" fontId="11" fillId="0" borderId="49" xfId="27" applyFont="1" applyBorder="1" applyAlignment="1">
      <alignment horizontal="left" vertical="top"/>
    </xf>
    <xf numFmtId="0" fontId="38" fillId="4" borderId="11" xfId="9" applyFont="1" applyFill="1" applyBorder="1" applyAlignment="1">
      <alignment horizontal="center" vertical="top"/>
    </xf>
    <xf numFmtId="164" fontId="38" fillId="0" borderId="64" xfId="9" applyNumberFormat="1" applyFont="1" applyFill="1" applyBorder="1" applyAlignment="1">
      <alignment horizontal="center" vertical="top"/>
    </xf>
    <xf numFmtId="0" fontId="15" fillId="0" borderId="22" xfId="9" applyBorder="1"/>
    <xf numFmtId="0" fontId="11" fillId="9" borderId="16" xfId="27" applyNumberFormat="1" applyFont="1" applyFill="1" applyBorder="1" applyAlignment="1">
      <alignment horizontal="center" vertical="center" wrapText="1"/>
    </xf>
    <xf numFmtId="43" fontId="11" fillId="5" borderId="15" xfId="27" applyFont="1" applyFill="1" applyBorder="1" applyAlignment="1">
      <alignment horizontal="center" vertical="center" wrapText="1"/>
    </xf>
    <xf numFmtId="43" fontId="11" fillId="0" borderId="84" xfId="27" applyFont="1" applyBorder="1" applyAlignment="1">
      <alignment vertical="center" wrapText="1"/>
    </xf>
    <xf numFmtId="164" fontId="31" fillId="0" borderId="51" xfId="9" applyNumberFormat="1" applyFont="1" applyBorder="1" applyAlignment="1">
      <alignment horizontal="center" vertical="top"/>
    </xf>
    <xf numFmtId="0" fontId="11" fillId="0" borderId="21" xfId="27" applyNumberFormat="1" applyFont="1" applyBorder="1" applyAlignment="1">
      <alignment horizontal="center" vertical="center"/>
    </xf>
    <xf numFmtId="43" fontId="11" fillId="0" borderId="86" xfId="27" applyFont="1" applyBorder="1" applyAlignment="1">
      <alignment horizontal="left" vertical="top"/>
    </xf>
    <xf numFmtId="164" fontId="38" fillId="10" borderId="13" xfId="9" applyNumberFormat="1" applyFont="1" applyFill="1" applyBorder="1" applyAlignment="1">
      <alignment horizontal="center" vertical="top"/>
    </xf>
    <xf numFmtId="164" fontId="38" fillId="10" borderId="55" xfId="9" applyNumberFormat="1" applyFont="1" applyFill="1" applyBorder="1" applyAlignment="1">
      <alignment horizontal="center" vertical="top"/>
    </xf>
    <xf numFmtId="0" fontId="38" fillId="10" borderId="13" xfId="9" applyFont="1" applyFill="1" applyBorder="1" applyAlignment="1">
      <alignment horizontal="center" vertical="top"/>
    </xf>
    <xf numFmtId="0" fontId="11" fillId="0" borderId="83" xfId="27" applyNumberFormat="1" applyFont="1" applyBorder="1" applyAlignment="1">
      <alignment horizontal="center" vertical="center" wrapText="1"/>
    </xf>
    <xf numFmtId="43" fontId="11" fillId="5" borderId="80" xfId="27" applyFont="1" applyFill="1" applyBorder="1" applyAlignment="1">
      <alignment horizontal="left" vertical="center" wrapText="1"/>
    </xf>
    <xf numFmtId="43" fontId="11" fillId="5" borderId="32" xfId="27" applyFont="1" applyFill="1" applyBorder="1" applyAlignment="1">
      <alignment horizontal="left" vertical="top" wrapText="1"/>
    </xf>
    <xf numFmtId="164" fontId="31" fillId="10" borderId="79" xfId="9" applyNumberFormat="1" applyFont="1" applyFill="1" applyBorder="1" applyAlignment="1">
      <alignment horizontal="center" vertical="top"/>
    </xf>
    <xf numFmtId="0" fontId="31" fillId="10" borderId="68" xfId="9" applyFont="1" applyFill="1" applyBorder="1" applyAlignment="1">
      <alignment horizontal="center" vertical="top"/>
    </xf>
    <xf numFmtId="43" fontId="11" fillId="0" borderId="0" xfId="27" applyFont="1" applyBorder="1" applyAlignment="1">
      <alignment wrapText="1"/>
    </xf>
    <xf numFmtId="164" fontId="31" fillId="10" borderId="0" xfId="9" applyNumberFormat="1" applyFont="1" applyFill="1" applyBorder="1" applyAlignment="1">
      <alignment horizontal="center" vertical="top"/>
    </xf>
    <xf numFmtId="0" fontId="31" fillId="10" borderId="66" xfId="9" applyFont="1" applyFill="1" applyBorder="1" applyAlignment="1">
      <alignment horizontal="center" vertical="top"/>
    </xf>
    <xf numFmtId="164" fontId="31" fillId="10" borderId="37" xfId="9" applyNumberFormat="1" applyFont="1" applyFill="1" applyBorder="1" applyAlignment="1">
      <alignment horizontal="center" vertical="top"/>
    </xf>
    <xf numFmtId="0" fontId="31" fillId="10" borderId="67" xfId="9" applyFont="1" applyFill="1" applyBorder="1" applyAlignment="1">
      <alignment horizontal="center" vertical="top"/>
    </xf>
    <xf numFmtId="0" fontId="11" fillId="0" borderId="58" xfId="27" applyNumberFormat="1" applyFont="1" applyBorder="1" applyAlignment="1">
      <alignment horizontal="center" vertical="center"/>
    </xf>
    <xf numFmtId="43" fontId="11" fillId="0" borderId="87" xfId="27" applyFont="1" applyBorder="1" applyAlignment="1">
      <alignment horizontal="left" vertical="top"/>
    </xf>
    <xf numFmtId="43" fontId="0" fillId="0" borderId="17" xfId="27" applyFont="1" applyBorder="1" applyAlignment="1">
      <alignment vertical="top" wrapText="1"/>
    </xf>
    <xf numFmtId="164" fontId="38" fillId="4" borderId="1" xfId="9" applyNumberFormat="1" applyFont="1" applyFill="1" applyBorder="1" applyAlignment="1">
      <alignment horizontal="center" vertical="top"/>
    </xf>
    <xf numFmtId="0" fontId="38" fillId="4" borderId="26" xfId="9" applyFont="1" applyFill="1" applyBorder="1" applyAlignment="1">
      <alignment horizontal="center" vertical="top"/>
    </xf>
    <xf numFmtId="49" fontId="31" fillId="0" borderId="1" xfId="9" applyNumberFormat="1" applyFont="1" applyBorder="1" applyAlignment="1">
      <alignment horizontal="center" vertical="top"/>
    </xf>
    <xf numFmtId="49" fontId="38" fillId="3" borderId="30" xfId="9" applyNumberFormat="1" applyFont="1" applyFill="1" applyBorder="1" applyAlignment="1">
      <alignment horizontal="center" vertical="top"/>
    </xf>
    <xf numFmtId="0" fontId="44" fillId="9" borderId="10" xfId="9" applyFont="1" applyFill="1" applyBorder="1" applyAlignment="1">
      <alignment horizontal="center" vertical="top" wrapText="1"/>
    </xf>
    <xf numFmtId="164" fontId="38" fillId="10" borderId="26" xfId="9" applyNumberFormat="1" applyFont="1" applyFill="1" applyBorder="1" applyAlignment="1">
      <alignment horizontal="center" vertical="top"/>
    </xf>
    <xf numFmtId="0" fontId="38" fillId="10" borderId="26" xfId="9" applyFont="1" applyFill="1" applyBorder="1" applyAlignment="1">
      <alignment horizontal="center" vertical="top"/>
    </xf>
    <xf numFmtId="0" fontId="11" fillId="9" borderId="58" xfId="27" applyNumberFormat="1" applyFont="1" applyFill="1" applyBorder="1" applyAlignment="1">
      <alignment vertical="center" wrapText="1"/>
    </xf>
    <xf numFmtId="43" fontId="11" fillId="5" borderId="87" xfId="27" applyFont="1" applyFill="1" applyBorder="1" applyAlignment="1">
      <alignment horizontal="center" vertical="center" wrapText="1"/>
    </xf>
    <xf numFmtId="43" fontId="11" fillId="0" borderId="21" xfId="27" applyFont="1" applyBorder="1" applyAlignment="1">
      <alignment horizontal="center" vertical="center"/>
    </xf>
    <xf numFmtId="43" fontId="11" fillId="0" borderId="20" xfId="27" applyFont="1" applyBorder="1" applyAlignment="1">
      <alignment horizontal="left" vertical="top"/>
    </xf>
    <xf numFmtId="43" fontId="11" fillId="0" borderId="31" xfId="27" applyFont="1" applyBorder="1" applyAlignment="1">
      <alignment horizontal="left" vertical="top" wrapText="1"/>
    </xf>
    <xf numFmtId="49" fontId="31" fillId="0" borderId="11" xfId="9" applyNumberFormat="1" applyFont="1" applyBorder="1" applyAlignment="1">
      <alignment vertical="top"/>
    </xf>
    <xf numFmtId="0" fontId="44" fillId="9" borderId="0" xfId="9" applyFont="1" applyFill="1" applyBorder="1" applyAlignment="1">
      <alignment horizontal="center" vertical="top" wrapText="1"/>
    </xf>
    <xf numFmtId="49" fontId="38" fillId="11" borderId="11" xfId="9" applyNumberFormat="1" applyFont="1" applyFill="1" applyBorder="1" applyAlignment="1">
      <alignment vertical="top"/>
    </xf>
    <xf numFmtId="43" fontId="11" fillId="0" borderId="34" xfId="27" applyFont="1" applyBorder="1" applyAlignment="1">
      <alignment horizontal="center" vertical="center"/>
    </xf>
    <xf numFmtId="43" fontId="11" fillId="0" borderId="33" xfId="27" applyFont="1" applyBorder="1" applyAlignment="1">
      <alignment horizontal="left" vertical="top"/>
    </xf>
    <xf numFmtId="43" fontId="11" fillId="0" borderId="28" xfId="27" applyFont="1" applyBorder="1" applyAlignment="1">
      <alignment horizontal="left" vertical="top" wrapText="1"/>
    </xf>
    <xf numFmtId="49" fontId="31" fillId="0" borderId="10" xfId="9" applyNumberFormat="1" applyFont="1" applyBorder="1" applyAlignment="1">
      <alignment vertical="top"/>
    </xf>
    <xf numFmtId="49" fontId="38" fillId="11" borderId="10" xfId="9" applyNumberFormat="1" applyFont="1" applyFill="1" applyBorder="1" applyAlignment="1">
      <alignment vertical="top"/>
    </xf>
    <xf numFmtId="43" fontId="11" fillId="0" borderId="59" xfId="27" applyFont="1" applyBorder="1" applyAlignment="1">
      <alignment horizontal="center" vertical="center"/>
    </xf>
    <xf numFmtId="43" fontId="11" fillId="0" borderId="2" xfId="27" applyFont="1" applyBorder="1" applyAlignment="1">
      <alignment horizontal="left" vertical="top"/>
    </xf>
    <xf numFmtId="43" fontId="11" fillId="0" borderId="79" xfId="27" applyFont="1" applyBorder="1" applyAlignment="1">
      <alignment horizontal="left" vertical="top" wrapText="1"/>
    </xf>
    <xf numFmtId="164" fontId="38" fillId="10" borderId="68" xfId="9" applyNumberFormat="1" applyFont="1" applyFill="1" applyBorder="1" applyAlignment="1">
      <alignment horizontal="center" vertical="top"/>
    </xf>
    <xf numFmtId="49" fontId="31" fillId="0" borderId="1" xfId="9" applyNumberFormat="1" applyFont="1" applyBorder="1" applyAlignment="1">
      <alignment vertical="top"/>
    </xf>
    <xf numFmtId="43" fontId="11" fillId="0" borderId="29" xfId="27" applyFont="1" applyBorder="1" applyAlignment="1">
      <alignment wrapText="1"/>
    </xf>
    <xf numFmtId="0" fontId="31" fillId="9" borderId="0" xfId="9" applyFont="1" applyFill="1" applyBorder="1" applyAlignment="1">
      <alignment horizontal="left" vertical="top" wrapText="1"/>
    </xf>
    <xf numFmtId="0" fontId="31" fillId="9" borderId="0" xfId="9" applyFont="1" applyFill="1" applyBorder="1" applyAlignment="1">
      <alignment horizontal="center" vertical="center" wrapText="1"/>
    </xf>
    <xf numFmtId="164" fontId="31" fillId="5" borderId="0" xfId="9" applyNumberFormat="1" applyFont="1" applyFill="1" applyBorder="1" applyAlignment="1">
      <alignment horizontal="center" vertical="center" wrapText="1"/>
    </xf>
    <xf numFmtId="0" fontId="31" fillId="0" borderId="0" xfId="9" applyFont="1" applyBorder="1" applyAlignment="1">
      <alignment vertical="center" wrapText="1"/>
    </xf>
    <xf numFmtId="43" fontId="11" fillId="9" borderId="16" xfId="27" applyFont="1" applyFill="1" applyBorder="1" applyAlignment="1">
      <alignment horizontal="center" vertical="center" wrapText="1"/>
    </xf>
    <xf numFmtId="164" fontId="31" fillId="5" borderId="15" xfId="9" applyNumberFormat="1" applyFont="1" applyFill="1" applyBorder="1" applyAlignment="1">
      <alignment horizontal="center" vertical="center" wrapText="1"/>
    </xf>
    <xf numFmtId="0" fontId="11" fillId="0" borderId="14" xfId="9" applyFont="1" applyBorder="1" applyAlignment="1">
      <alignment vertical="center" wrapText="1"/>
    </xf>
    <xf numFmtId="43" fontId="11" fillId="0" borderId="36" xfId="27" applyFont="1" applyBorder="1" applyAlignment="1">
      <alignment horizontal="center" vertical="center" wrapText="1"/>
    </xf>
    <xf numFmtId="43" fontId="11" fillId="0" borderId="35" xfId="27" applyFont="1" applyBorder="1" applyAlignment="1">
      <alignment horizontal="center" wrapText="1"/>
    </xf>
    <xf numFmtId="43" fontId="11" fillId="0" borderId="55" xfId="27" applyFont="1" applyBorder="1" applyAlignment="1">
      <alignment vertical="top" wrapText="1"/>
    </xf>
    <xf numFmtId="0" fontId="54" fillId="0" borderId="72" xfId="9" applyFont="1" applyBorder="1" applyAlignment="1">
      <alignment vertical="top" wrapText="1"/>
    </xf>
    <xf numFmtId="0" fontId="54" fillId="0" borderId="72" xfId="9" applyFont="1" applyBorder="1" applyAlignment="1">
      <alignment vertical="top" textRotation="90" wrapText="1"/>
    </xf>
    <xf numFmtId="49" fontId="38" fillId="0" borderId="72" xfId="9" applyNumberFormat="1" applyFont="1" applyBorder="1" applyAlignment="1">
      <alignment vertical="top" wrapText="1"/>
    </xf>
    <xf numFmtId="0" fontId="38" fillId="0" borderId="72" xfId="9" applyFont="1" applyBorder="1"/>
    <xf numFmtId="0" fontId="38" fillId="0" borderId="55" xfId="9" applyFont="1" applyBorder="1"/>
    <xf numFmtId="0" fontId="54" fillId="13" borderId="72" xfId="9" applyFont="1" applyFill="1" applyBorder="1" applyAlignment="1">
      <alignment vertical="top" wrapText="1"/>
    </xf>
    <xf numFmtId="0" fontId="54" fillId="13" borderId="72" xfId="9" applyFont="1" applyFill="1" applyBorder="1" applyAlignment="1">
      <alignment vertical="top" textRotation="90" wrapText="1"/>
    </xf>
    <xf numFmtId="49" fontId="38" fillId="13" borderId="72" xfId="9" applyNumberFormat="1" applyFont="1" applyFill="1" applyBorder="1" applyAlignment="1">
      <alignment vertical="top" wrapText="1"/>
    </xf>
    <xf numFmtId="0" fontId="38" fillId="13" borderId="72" xfId="9" applyFont="1" applyFill="1" applyBorder="1"/>
    <xf numFmtId="49" fontId="38" fillId="2" borderId="13" xfId="9" applyNumberFormat="1" applyFont="1" applyFill="1" applyBorder="1" applyAlignment="1">
      <alignment horizontal="center" vertical="top"/>
    </xf>
    <xf numFmtId="164" fontId="38" fillId="13" borderId="13" xfId="9" applyNumberFormat="1" applyFont="1" applyFill="1" applyBorder="1" applyAlignment="1">
      <alignment horizontal="center" vertical="top"/>
    </xf>
    <xf numFmtId="0" fontId="38" fillId="13" borderId="13" xfId="9" applyFont="1" applyFill="1" applyBorder="1" applyAlignment="1">
      <alignment horizontal="center" vertical="top"/>
    </xf>
    <xf numFmtId="43" fontId="11" fillId="0" borderId="11" xfId="27" applyFont="1" applyBorder="1" applyAlignment="1">
      <alignment horizontal="center" vertical="center"/>
    </xf>
    <xf numFmtId="43" fontId="11" fillId="0" borderId="20" xfId="27" applyFont="1" applyBorder="1" applyAlignment="1">
      <alignment horizontal="center" vertical="top"/>
    </xf>
    <xf numFmtId="43" fontId="11" fillId="0" borderId="31" xfId="27" applyFont="1" applyBorder="1" applyAlignment="1">
      <alignment horizontal="left" vertical="top"/>
    </xf>
    <xf numFmtId="0" fontId="31" fillId="0" borderId="10" xfId="9" applyFont="1" applyBorder="1" applyAlignment="1">
      <alignment horizontal="center" vertical="top"/>
    </xf>
    <xf numFmtId="0" fontId="11" fillId="0" borderId="66" xfId="27" applyNumberFormat="1" applyFont="1" applyBorder="1" applyAlignment="1">
      <alignment horizontal="center" vertical="center"/>
    </xf>
    <xf numFmtId="43" fontId="11" fillId="0" borderId="71" xfId="27" applyFont="1" applyBorder="1" applyAlignment="1">
      <alignment horizontal="center" vertical="center"/>
    </xf>
    <xf numFmtId="43" fontId="11" fillId="0" borderId="29" xfId="27" applyFont="1" applyBorder="1" applyAlignment="1">
      <alignment horizontal="center" vertical="top"/>
    </xf>
    <xf numFmtId="43" fontId="11" fillId="0" borderId="62" xfId="27" applyFont="1" applyBorder="1" applyAlignment="1">
      <alignment horizontal="left" vertical="top"/>
    </xf>
    <xf numFmtId="164" fontId="38" fillId="10" borderId="11" xfId="9" applyNumberFormat="1" applyFont="1" applyFill="1" applyBorder="1" applyAlignment="1">
      <alignment horizontal="center" vertical="top"/>
    </xf>
    <xf numFmtId="0" fontId="31" fillId="9" borderId="67" xfId="9" applyFont="1" applyFill="1" applyBorder="1" applyAlignment="1">
      <alignment horizontal="center" vertical="top" wrapText="1"/>
    </xf>
    <xf numFmtId="0" fontId="11" fillId="9" borderId="82" xfId="27" applyNumberFormat="1" applyFont="1" applyFill="1" applyBorder="1" applyAlignment="1">
      <alignment horizontal="center" vertical="center" wrapText="1"/>
    </xf>
    <xf numFmtId="43" fontId="11" fillId="0" borderId="30" xfId="27" applyFont="1" applyBorder="1" applyAlignment="1">
      <alignment vertical="top" wrapText="1"/>
    </xf>
    <xf numFmtId="0" fontId="11" fillId="0" borderId="11" xfId="27" applyNumberFormat="1" applyFont="1" applyBorder="1" applyAlignment="1">
      <alignment horizontal="center" vertical="center"/>
    </xf>
    <xf numFmtId="0" fontId="11" fillId="0" borderId="78" xfId="27" applyNumberFormat="1" applyFont="1" applyBorder="1" applyAlignment="1">
      <alignment horizontal="center" vertical="center"/>
    </xf>
    <xf numFmtId="164" fontId="38" fillId="4" borderId="13" xfId="9" applyNumberFormat="1" applyFont="1" applyFill="1" applyBorder="1" applyAlignment="1">
      <alignment horizontal="center" vertical="top"/>
    </xf>
    <xf numFmtId="164" fontId="38" fillId="4" borderId="78" xfId="9" applyNumberFormat="1" applyFont="1" applyFill="1" applyBorder="1" applyAlignment="1">
      <alignment horizontal="center" vertical="top"/>
    </xf>
    <xf numFmtId="0" fontId="11" fillId="9" borderId="82" xfId="27" applyNumberFormat="1" applyFont="1" applyFill="1" applyBorder="1" applyAlignment="1">
      <alignment horizontal="center" vertical="top"/>
    </xf>
    <xf numFmtId="43" fontId="11" fillId="0" borderId="15" xfId="27" applyFont="1" applyBorder="1" applyAlignment="1">
      <alignment horizontal="center" vertical="top" wrapText="1"/>
    </xf>
    <xf numFmtId="43" fontId="11" fillId="0" borderId="37" xfId="27" applyFont="1" applyBorder="1" applyAlignment="1">
      <alignment horizontal="left" vertical="top" wrapText="1"/>
    </xf>
    <xf numFmtId="164" fontId="31" fillId="9" borderId="73" xfId="9" applyNumberFormat="1" applyFont="1" applyFill="1" applyBorder="1" applyAlignment="1">
      <alignment horizontal="center" vertical="top"/>
    </xf>
    <xf numFmtId="0" fontId="31" fillId="0" borderId="65" xfId="9" applyFont="1" applyBorder="1" applyAlignment="1">
      <alignment horizontal="center" vertical="top"/>
    </xf>
    <xf numFmtId="0" fontId="11" fillId="0" borderId="26" xfId="27" applyNumberFormat="1" applyFont="1" applyBorder="1" applyAlignment="1">
      <alignment horizontal="center" vertical="center"/>
    </xf>
    <xf numFmtId="0" fontId="11" fillId="0" borderId="90" xfId="27" applyNumberFormat="1" applyFont="1" applyBorder="1" applyAlignment="1">
      <alignment horizontal="center" vertical="center"/>
    </xf>
    <xf numFmtId="43" fontId="11" fillId="0" borderId="69" xfId="27" applyFont="1" applyBorder="1" applyAlignment="1">
      <alignment horizontal="left" vertical="top"/>
    </xf>
    <xf numFmtId="0" fontId="11" fillId="9" borderId="75" xfId="27" applyNumberFormat="1" applyFont="1" applyFill="1" applyBorder="1" applyAlignment="1">
      <alignment horizontal="center" vertical="top"/>
    </xf>
    <xf numFmtId="43" fontId="11" fillId="0" borderId="24" xfId="27" applyFont="1" applyBorder="1" applyAlignment="1">
      <alignment horizontal="center" vertical="top" wrapText="1"/>
    </xf>
    <xf numFmtId="43" fontId="11" fillId="0" borderId="61" xfId="27" applyFont="1" applyBorder="1" applyAlignment="1">
      <alignment horizontal="left" vertical="top" wrapText="1"/>
    </xf>
    <xf numFmtId="164" fontId="31" fillId="9" borderId="78" xfId="9" applyNumberFormat="1" applyFont="1" applyFill="1" applyBorder="1" applyAlignment="1">
      <alignment horizontal="center" vertical="top"/>
    </xf>
    <xf numFmtId="0" fontId="0" fillId="0" borderId="66" xfId="27" applyNumberFormat="1" applyFont="1" applyBorder="1" applyAlignment="1">
      <alignment horizontal="center" vertical="center"/>
    </xf>
    <xf numFmtId="0" fontId="0" fillId="0" borderId="71" xfId="27" applyNumberFormat="1" applyFont="1" applyBorder="1" applyAlignment="1">
      <alignment horizontal="center" vertical="center"/>
    </xf>
    <xf numFmtId="43" fontId="11" fillId="0" borderId="29" xfId="27" applyFont="1" applyBorder="1" applyAlignment="1">
      <alignment horizontal="center" vertical="center" wrapText="1"/>
    </xf>
    <xf numFmtId="43" fontId="0" fillId="0" borderId="61" xfId="27" applyFont="1" applyBorder="1"/>
    <xf numFmtId="0" fontId="38" fillId="10" borderId="69" xfId="9" applyFont="1" applyFill="1" applyBorder="1" applyAlignment="1">
      <alignment horizontal="center" vertical="top"/>
    </xf>
    <xf numFmtId="0" fontId="11" fillId="9" borderId="66" xfId="27" applyNumberFormat="1" applyFont="1" applyFill="1" applyBorder="1" applyAlignment="1">
      <alignment horizontal="center" vertical="center"/>
    </xf>
    <xf numFmtId="0" fontId="11" fillId="9" borderId="71" xfId="27" applyNumberFormat="1" applyFont="1" applyFill="1" applyBorder="1" applyAlignment="1">
      <alignment horizontal="center" vertical="center"/>
    </xf>
    <xf numFmtId="43" fontId="11" fillId="0" borderId="62" xfId="27" applyFont="1" applyBorder="1" applyAlignment="1">
      <alignment horizontal="left" vertical="top" wrapText="1"/>
    </xf>
    <xf numFmtId="164" fontId="31" fillId="10" borderId="61" xfId="9" applyNumberFormat="1" applyFont="1" applyFill="1" applyBorder="1" applyAlignment="1">
      <alignment horizontal="center" vertical="top"/>
    </xf>
    <xf numFmtId="0" fontId="31" fillId="9" borderId="0" xfId="9" applyFont="1" applyFill="1" applyBorder="1" applyAlignment="1">
      <alignment horizontal="center" vertical="top"/>
    </xf>
    <xf numFmtId="0" fontId="31" fillId="9" borderId="13" xfId="9" applyFont="1" applyFill="1" applyBorder="1" applyAlignment="1">
      <alignment horizontal="center" vertical="top" wrapText="1"/>
    </xf>
    <xf numFmtId="0" fontId="11" fillId="0" borderId="36" xfId="27" applyNumberFormat="1" applyFont="1" applyBorder="1" applyAlignment="1">
      <alignment horizontal="center" vertical="top" wrapText="1"/>
    </xf>
    <xf numFmtId="43" fontId="11" fillId="0" borderId="35" xfId="27" applyFont="1" applyBorder="1" applyAlignment="1">
      <alignment horizontal="center" vertical="top"/>
    </xf>
    <xf numFmtId="0" fontId="38" fillId="0" borderId="72" xfId="9" applyFont="1" applyBorder="1" applyAlignment="1">
      <alignment vertical="top"/>
    </xf>
    <xf numFmtId="0" fontId="83" fillId="13" borderId="72" xfId="9" applyFont="1" applyFill="1" applyBorder="1" applyAlignment="1">
      <alignment vertical="top"/>
    </xf>
    <xf numFmtId="0" fontId="83" fillId="13" borderId="55" xfId="9" applyFont="1" applyFill="1" applyBorder="1" applyAlignment="1">
      <alignment vertical="top"/>
    </xf>
    <xf numFmtId="164" fontId="38" fillId="13" borderId="11" xfId="9" applyNumberFormat="1" applyFont="1" applyFill="1" applyBorder="1" applyAlignment="1">
      <alignment horizontal="center" vertical="top"/>
    </xf>
    <xf numFmtId="0" fontId="44" fillId="13" borderId="9" xfId="9" applyFont="1" applyFill="1" applyBorder="1" applyAlignment="1">
      <alignment horizontal="center" vertical="top" wrapText="1"/>
    </xf>
    <xf numFmtId="0" fontId="44" fillId="13" borderId="31" xfId="9" applyFont="1" applyFill="1" applyBorder="1" applyAlignment="1">
      <alignment horizontal="center" vertical="top" wrapText="1"/>
    </xf>
    <xf numFmtId="49" fontId="38" fillId="2" borderId="11" xfId="9" applyNumberFormat="1" applyFont="1" applyFill="1" applyBorder="1" applyAlignment="1">
      <alignment horizontal="center" vertical="top"/>
    </xf>
    <xf numFmtId="49" fontId="38" fillId="3" borderId="31" xfId="9" applyNumberFormat="1" applyFont="1" applyFill="1" applyBorder="1" applyAlignment="1">
      <alignment horizontal="center" vertical="top"/>
    </xf>
    <xf numFmtId="164" fontId="38" fillId="4" borderId="55" xfId="9" applyNumberFormat="1" applyFont="1" applyFill="1" applyBorder="1" applyAlignment="1">
      <alignment horizontal="center" vertical="top"/>
    </xf>
    <xf numFmtId="0" fontId="38" fillId="4" borderId="78" xfId="9" applyFont="1" applyFill="1" applyBorder="1" applyAlignment="1">
      <alignment horizontal="center" vertical="top"/>
    </xf>
    <xf numFmtId="49" fontId="31" fillId="9" borderId="66" xfId="9" applyNumberFormat="1" applyFont="1" applyFill="1" applyBorder="1" applyAlignment="1">
      <alignment horizontal="center" vertical="center" wrapText="1"/>
    </xf>
    <xf numFmtId="43" fontId="11" fillId="9" borderId="71" xfId="27" applyFont="1" applyFill="1" applyBorder="1" applyAlignment="1">
      <alignment horizontal="center" vertical="center" wrapText="1"/>
    </xf>
    <xf numFmtId="43" fontId="11" fillId="5" borderId="29" xfId="27" applyFont="1" applyFill="1" applyBorder="1" applyAlignment="1">
      <alignment horizontal="center" vertical="center" wrapText="1"/>
    </xf>
    <xf numFmtId="43" fontId="11" fillId="0" borderId="64" xfId="27" applyFont="1" applyBorder="1" applyAlignment="1">
      <alignment vertical="top" wrapText="1"/>
    </xf>
    <xf numFmtId="164" fontId="31" fillId="9" borderId="0" xfId="9" applyNumberFormat="1" applyFont="1" applyFill="1" applyBorder="1" applyAlignment="1">
      <alignment horizontal="center" vertical="top"/>
    </xf>
    <xf numFmtId="0" fontId="31" fillId="0" borderId="82" xfId="9" applyFont="1" applyBorder="1" applyAlignment="1">
      <alignment horizontal="center" vertical="top"/>
    </xf>
    <xf numFmtId="49" fontId="31" fillId="9" borderId="22" xfId="9" applyNumberFormat="1" applyFont="1" applyFill="1" applyBorder="1" applyAlignment="1">
      <alignment horizontal="center" vertical="center" wrapText="1"/>
    </xf>
    <xf numFmtId="43" fontId="11" fillId="9" borderId="75" xfId="27" applyFont="1" applyFill="1" applyBorder="1" applyAlignment="1">
      <alignment horizontal="center" vertical="center" wrapText="1"/>
    </xf>
    <xf numFmtId="43" fontId="11" fillId="0" borderId="74" xfId="27" applyFont="1" applyBorder="1" applyAlignment="1">
      <alignment wrapText="1"/>
    </xf>
    <xf numFmtId="0" fontId="31" fillId="0" borderId="75" xfId="9" applyFont="1" applyBorder="1" applyAlignment="1">
      <alignment horizontal="center" vertical="top"/>
    </xf>
    <xf numFmtId="49" fontId="31" fillId="9" borderId="67" xfId="9" applyNumberFormat="1" applyFont="1" applyFill="1" applyBorder="1" applyAlignment="1">
      <alignment horizontal="center" vertical="center" wrapText="1"/>
    </xf>
    <xf numFmtId="43" fontId="11" fillId="0" borderId="80" xfId="27" applyFont="1" applyBorder="1" applyAlignment="1">
      <alignment vertical="center" wrapText="1"/>
    </xf>
    <xf numFmtId="164" fontId="31" fillId="9" borderId="10" xfId="9" applyNumberFormat="1" applyFont="1" applyFill="1" applyBorder="1" applyAlignment="1">
      <alignment horizontal="center" vertical="top"/>
    </xf>
    <xf numFmtId="43" fontId="11" fillId="0" borderId="27" xfId="27" applyFont="1" applyBorder="1" applyAlignment="1">
      <alignment horizontal="center" vertical="center"/>
    </xf>
    <xf numFmtId="43" fontId="11" fillId="0" borderId="85" xfId="27" applyFont="1" applyBorder="1" applyAlignment="1">
      <alignment horizontal="left" vertical="top"/>
    </xf>
    <xf numFmtId="43" fontId="11" fillId="0" borderId="19" xfId="27" applyFont="1" applyBorder="1" applyAlignment="1">
      <alignment horizontal="left" vertical="top"/>
    </xf>
    <xf numFmtId="164" fontId="38" fillId="10" borderId="78" xfId="9" applyNumberFormat="1" applyFont="1" applyFill="1" applyBorder="1" applyAlignment="1">
      <alignment horizontal="center" vertical="top"/>
    </xf>
    <xf numFmtId="0" fontId="38" fillId="10" borderId="11" xfId="9" applyFont="1" applyFill="1" applyBorder="1" applyAlignment="1">
      <alignment horizontal="center" vertical="top"/>
    </xf>
    <xf numFmtId="0" fontId="44" fillId="10" borderId="9" xfId="9" applyFont="1" applyFill="1" applyBorder="1" applyAlignment="1">
      <alignment vertical="top" wrapText="1"/>
    </xf>
    <xf numFmtId="0" fontId="11" fillId="9" borderId="66" xfId="27" applyNumberFormat="1" applyFont="1" applyFill="1" applyBorder="1" applyAlignment="1">
      <alignment horizontal="center" vertical="center" wrapText="1"/>
    </xf>
    <xf numFmtId="43" fontId="11" fillId="0" borderId="32" xfId="27" applyFont="1" applyBorder="1" applyAlignment="1">
      <alignment wrapText="1"/>
    </xf>
    <xf numFmtId="164" fontId="31" fillId="10" borderId="75" xfId="9" applyNumberFormat="1" applyFont="1" applyFill="1" applyBorder="1" applyAlignment="1">
      <alignment horizontal="center" vertical="top"/>
    </xf>
    <xf numFmtId="0" fontId="11" fillId="9" borderId="67" xfId="27" applyNumberFormat="1" applyFont="1" applyFill="1" applyBorder="1" applyAlignment="1">
      <alignment horizontal="center" vertical="center" wrapText="1"/>
    </xf>
    <xf numFmtId="43" fontId="11" fillId="0" borderId="14" xfId="27" applyFont="1" applyBorder="1" applyAlignment="1">
      <alignment vertical="center" wrapText="1"/>
    </xf>
    <xf numFmtId="164" fontId="31" fillId="10" borderId="82" xfId="9" applyNumberFormat="1" applyFont="1" applyFill="1" applyBorder="1" applyAlignment="1">
      <alignment horizontal="center" vertical="top"/>
    </xf>
    <xf numFmtId="0" fontId="11" fillId="0" borderId="1" xfId="27" applyNumberFormat="1" applyFont="1" applyBorder="1" applyAlignment="1">
      <alignment horizontal="center" vertical="center"/>
    </xf>
    <xf numFmtId="43" fontId="11" fillId="0" borderId="58" xfId="27" applyFont="1" applyBorder="1" applyAlignment="1">
      <alignment horizontal="center" vertical="center"/>
    </xf>
    <xf numFmtId="164" fontId="38" fillId="4" borderId="60" xfId="9" applyNumberFormat="1" applyFont="1" applyFill="1" applyBorder="1" applyAlignment="1">
      <alignment horizontal="center" vertical="top"/>
    </xf>
    <xf numFmtId="0" fontId="13" fillId="10" borderId="1" xfId="9" applyFont="1" applyFill="1" applyBorder="1" applyAlignment="1">
      <alignment horizontal="center" textRotation="90" wrapText="1"/>
    </xf>
    <xf numFmtId="0" fontId="44" fillId="9" borderId="30" xfId="9" applyFont="1" applyFill="1" applyBorder="1" applyAlignment="1">
      <alignment horizontal="center" vertical="top" wrapText="1"/>
    </xf>
    <xf numFmtId="43" fontId="11" fillId="0" borderId="32" xfId="27" applyFont="1" applyBorder="1" applyAlignment="1">
      <alignment horizontal="left" vertical="top"/>
    </xf>
    <xf numFmtId="164" fontId="31" fillId="0" borderId="82" xfId="9" applyNumberFormat="1" applyFont="1" applyBorder="1" applyAlignment="1">
      <alignment horizontal="center" vertical="top"/>
    </xf>
    <xf numFmtId="0" fontId="11" fillId="5" borderId="67" xfId="27" applyNumberFormat="1" applyFont="1" applyFill="1" applyBorder="1" applyAlignment="1">
      <alignment horizontal="center" vertical="center" wrapText="1"/>
    </xf>
    <xf numFmtId="43" fontId="11" fillId="5" borderId="16" xfId="27" applyFont="1" applyFill="1" applyBorder="1" applyAlignment="1">
      <alignment horizontal="center" vertical="center" wrapText="1"/>
    </xf>
    <xf numFmtId="43" fontId="11" fillId="0" borderId="84" xfId="27" applyFont="1" applyBorder="1" applyAlignment="1">
      <alignment horizontal="left" vertical="top" wrapText="1"/>
    </xf>
    <xf numFmtId="0" fontId="11" fillId="9" borderId="25" xfId="27" applyNumberFormat="1" applyFont="1" applyFill="1" applyBorder="1" applyAlignment="1">
      <alignment horizontal="center" vertical="center" wrapText="1"/>
    </xf>
    <xf numFmtId="43" fontId="11" fillId="9" borderId="25" xfId="27" applyFont="1" applyFill="1" applyBorder="1" applyAlignment="1">
      <alignment horizontal="center" vertical="center" wrapText="1"/>
    </xf>
    <xf numFmtId="43" fontId="11" fillId="0" borderId="35" xfId="27" applyFont="1" applyBorder="1" applyAlignment="1">
      <alignment horizontal="center" vertical="center" wrapText="1"/>
    </xf>
    <xf numFmtId="0" fontId="44" fillId="13" borderId="72" xfId="9" applyFont="1" applyFill="1" applyBorder="1" applyAlignment="1">
      <alignment vertical="top" wrapText="1"/>
    </xf>
    <xf numFmtId="0" fontId="44" fillId="13" borderId="72" xfId="9" applyFont="1" applyFill="1" applyBorder="1" applyAlignment="1">
      <alignment vertical="top" textRotation="90" wrapText="1"/>
    </xf>
    <xf numFmtId="0" fontId="31" fillId="13" borderId="72" xfId="9" applyFont="1" applyFill="1" applyBorder="1" applyAlignment="1">
      <alignment vertical="top" wrapText="1"/>
    </xf>
    <xf numFmtId="0" fontId="9" fillId="0" borderId="26" xfId="9" applyFont="1" applyBorder="1" applyAlignment="1">
      <alignment horizontal="center" vertical="center"/>
    </xf>
    <xf numFmtId="43" fontId="11" fillId="0" borderId="85" xfId="27" applyFont="1" applyBorder="1" applyAlignment="1">
      <alignment horizontal="center" vertical="center" wrapText="1"/>
    </xf>
    <xf numFmtId="43" fontId="11" fillId="0" borderId="26" xfId="27" applyFont="1" applyBorder="1" applyAlignment="1">
      <alignment vertical="top" wrapText="1"/>
    </xf>
    <xf numFmtId="0" fontId="38" fillId="0" borderId="9" xfId="9" applyFont="1" applyBorder="1" applyAlignment="1">
      <alignment horizontal="left" vertical="top"/>
    </xf>
    <xf numFmtId="0" fontId="38" fillId="0" borderId="9" xfId="9" applyFont="1" applyBorder="1" applyAlignment="1">
      <alignment horizontal="left" vertical="top" textRotation="90"/>
    </xf>
    <xf numFmtId="0" fontId="31" fillId="0" borderId="9" xfId="9" applyFont="1" applyBorder="1" applyAlignment="1">
      <alignment horizontal="left" vertical="top"/>
    </xf>
    <xf numFmtId="0" fontId="38" fillId="0" borderId="31" xfId="9" applyFont="1" applyBorder="1" applyAlignment="1">
      <alignment vertical="top"/>
    </xf>
    <xf numFmtId="0" fontId="31" fillId="0" borderId="67" xfId="9" applyFont="1" applyBorder="1" applyAlignment="1">
      <alignment horizontal="center" vertical="center"/>
    </xf>
    <xf numFmtId="43" fontId="11" fillId="0" borderId="49" xfId="27" applyFont="1" applyBorder="1" applyAlignment="1">
      <alignment horizontal="center" vertical="center"/>
    </xf>
    <xf numFmtId="43" fontId="11" fillId="0" borderId="67" xfId="27" applyFont="1" applyBorder="1" applyAlignment="1">
      <alignment vertical="top" wrapText="1"/>
    </xf>
    <xf numFmtId="0" fontId="38" fillId="0" borderId="8" xfId="9" applyFont="1" applyBorder="1" applyAlignment="1">
      <alignment horizontal="left" vertical="top"/>
    </xf>
    <xf numFmtId="0" fontId="38" fillId="0" borderId="8" xfId="9" applyFont="1" applyBorder="1" applyAlignment="1">
      <alignment horizontal="left" vertical="top" textRotation="90"/>
    </xf>
    <xf numFmtId="0" fontId="31" fillId="0" borderId="8" xfId="9" applyFont="1" applyBorder="1" applyAlignment="1">
      <alignment horizontal="left" vertical="top"/>
    </xf>
    <xf numFmtId="0" fontId="38" fillId="0" borderId="28" xfId="9" applyFont="1" applyBorder="1" applyAlignment="1">
      <alignment vertical="top"/>
    </xf>
    <xf numFmtId="0" fontId="44" fillId="15" borderId="72" xfId="9" applyFont="1" applyFill="1" applyBorder="1"/>
    <xf numFmtId="0" fontId="38" fillId="3" borderId="72" xfId="9" applyFont="1" applyFill="1" applyBorder="1" applyAlignment="1">
      <alignment horizontal="left" vertical="top"/>
    </xf>
    <xf numFmtId="0" fontId="38" fillId="3" borderId="72" xfId="9" applyFont="1" applyFill="1" applyBorder="1" applyAlignment="1">
      <alignment horizontal="left" vertical="top" textRotation="90"/>
    </xf>
    <xf numFmtId="0" fontId="38" fillId="15" borderId="72" xfId="9" applyFont="1" applyFill="1" applyBorder="1" applyAlignment="1">
      <alignment horizontal="left" vertical="top"/>
    </xf>
    <xf numFmtId="0" fontId="83" fillId="15" borderId="72" xfId="9" applyFont="1" applyFill="1" applyBorder="1" applyAlignment="1">
      <alignment vertical="center"/>
    </xf>
    <xf numFmtId="0" fontId="11" fillId="0" borderId="0" xfId="9" applyFont="1" applyBorder="1" applyAlignment="1"/>
    <xf numFmtId="0" fontId="11" fillId="0" borderId="9" xfId="9" applyFont="1" applyBorder="1" applyAlignment="1"/>
    <xf numFmtId="0" fontId="13" fillId="0" borderId="0" xfId="25" applyFont="1" applyFill="1" applyAlignment="1">
      <alignment vertical="top" wrapText="1"/>
    </xf>
    <xf numFmtId="0" fontId="23" fillId="0" borderId="0" xfId="12" applyFont="1" applyAlignment="1">
      <alignment vertical="top" wrapText="1"/>
    </xf>
    <xf numFmtId="2" fontId="59" fillId="0" borderId="13" xfId="9" applyNumberFormat="1" applyFont="1" applyBorder="1" applyAlignment="1">
      <alignment horizontal="center" vertical="top" wrapText="1"/>
    </xf>
    <xf numFmtId="2" fontId="59" fillId="0" borderId="0" xfId="9" applyNumberFormat="1" applyFont="1" applyAlignment="1">
      <alignment horizontal="center" vertical="top" wrapText="1"/>
    </xf>
    <xf numFmtId="165" fontId="13" fillId="0" borderId="0" xfId="18" applyNumberFormat="1" applyFont="1" applyAlignment="1">
      <alignment vertical="center" wrapText="1"/>
    </xf>
    <xf numFmtId="165" fontId="13" fillId="0" borderId="13" xfId="18" applyNumberFormat="1" applyFont="1" applyBorder="1" applyAlignment="1">
      <alignment vertical="center" wrapText="1"/>
    </xf>
    <xf numFmtId="165" fontId="13" fillId="0" borderId="13" xfId="18" applyNumberFormat="1" applyFont="1" applyBorder="1" applyAlignment="1">
      <alignment horizontal="center" vertical="center" wrapText="1"/>
    </xf>
    <xf numFmtId="0" fontId="13" fillId="0" borderId="55" xfId="18" applyFont="1" applyBorder="1" applyAlignment="1">
      <alignment vertical="center" wrapText="1"/>
    </xf>
    <xf numFmtId="49" fontId="63" fillId="0" borderId="0" xfId="9" applyNumberFormat="1" applyFont="1" applyAlignment="1">
      <alignment horizontal="center" vertical="top" wrapText="1"/>
    </xf>
    <xf numFmtId="164" fontId="6" fillId="15" borderId="11" xfId="13" applyNumberFormat="1" applyFont="1" applyFill="1" applyBorder="1" applyAlignment="1">
      <alignment horizontal="center" vertical="top"/>
    </xf>
    <xf numFmtId="49" fontId="4" fillId="3" borderId="6" xfId="9" applyNumberFormat="1" applyFont="1" applyFill="1" applyBorder="1" applyAlignment="1">
      <alignment horizontal="center" vertical="top" wrapText="1"/>
    </xf>
    <xf numFmtId="164" fontId="6" fillId="13" borderId="13" xfId="9" applyNumberFormat="1" applyFont="1" applyFill="1" applyBorder="1" applyAlignment="1">
      <alignment horizontal="center" vertical="top"/>
    </xf>
    <xf numFmtId="0" fontId="6" fillId="13" borderId="13" xfId="9" applyFont="1" applyFill="1" applyBorder="1" applyAlignment="1">
      <alignment horizontal="center" vertical="top"/>
    </xf>
    <xf numFmtId="9" fontId="7" fillId="0" borderId="78" xfId="9" applyNumberFormat="1" applyFont="1" applyBorder="1" applyAlignment="1">
      <alignment horizontal="center" vertical="top"/>
    </xf>
    <xf numFmtId="9" fontId="7" fillId="0" borderId="11" xfId="9" applyNumberFormat="1" applyFont="1" applyBorder="1" applyAlignment="1">
      <alignment horizontal="center" vertical="top"/>
    </xf>
    <xf numFmtId="0" fontId="7" fillId="0" borderId="4" xfId="9" applyFont="1" applyBorder="1" applyAlignment="1">
      <alignment horizontal="center" vertical="top"/>
    </xf>
    <xf numFmtId="0" fontId="7" fillId="0" borderId="31" xfId="9" applyFont="1" applyBorder="1" applyAlignment="1">
      <alignment horizontal="left" vertical="top"/>
    </xf>
    <xf numFmtId="164" fontId="6" fillId="4" borderId="11" xfId="9" applyNumberFormat="1" applyFont="1" applyFill="1" applyBorder="1" applyAlignment="1">
      <alignment horizontal="center" vertical="top"/>
    </xf>
    <xf numFmtId="0" fontId="6" fillId="4" borderId="26" xfId="9" applyFont="1" applyFill="1" applyBorder="1" applyAlignment="1">
      <alignment horizontal="center" vertical="top"/>
    </xf>
    <xf numFmtId="0" fontId="13" fillId="10" borderId="0" xfId="9" applyFont="1" applyFill="1" applyAlignment="1">
      <alignment horizontal="center" vertical="center" textRotation="90" wrapText="1"/>
    </xf>
    <xf numFmtId="9" fontId="7" fillId="0" borderId="71" xfId="9" applyNumberFormat="1" applyFont="1" applyBorder="1" applyAlignment="1">
      <alignment horizontal="center" vertical="top"/>
    </xf>
    <xf numFmtId="9" fontId="7" fillId="0" borderId="66" xfId="9" applyNumberFormat="1" applyFont="1" applyBorder="1" applyAlignment="1">
      <alignment horizontal="center" vertical="top"/>
    </xf>
    <xf numFmtId="0" fontId="7" fillId="0" borderId="54" xfId="9" applyFont="1" applyBorder="1" applyAlignment="1">
      <alignment horizontal="center" vertical="top"/>
    </xf>
    <xf numFmtId="0" fontId="7" fillId="0" borderId="62" xfId="9" applyFont="1" applyBorder="1" applyAlignment="1">
      <alignment horizontal="left" vertical="top"/>
    </xf>
    <xf numFmtId="164" fontId="11" fillId="0" borderId="11" xfId="9" applyNumberFormat="1" applyFont="1" applyBorder="1" applyAlignment="1">
      <alignment horizontal="center" vertical="top"/>
    </xf>
    <xf numFmtId="0" fontId="7" fillId="0" borderId="67" xfId="9" applyFont="1" applyBorder="1" applyAlignment="1">
      <alignment horizontal="center" vertical="center"/>
    </xf>
    <xf numFmtId="0" fontId="7" fillId="0" borderId="82" xfId="9" applyFont="1" applyBorder="1" applyAlignment="1">
      <alignment horizontal="center" vertical="center" wrapText="1"/>
    </xf>
    <xf numFmtId="0" fontId="7" fillId="0" borderId="67" xfId="9" applyFont="1" applyBorder="1" applyAlignment="1">
      <alignment horizontal="center" vertical="center" wrapText="1"/>
    </xf>
    <xf numFmtId="0" fontId="11" fillId="0" borderId="53" xfId="9" applyFont="1" applyBorder="1" applyAlignment="1">
      <alignment horizontal="center" vertical="center"/>
    </xf>
    <xf numFmtId="164" fontId="7" fillId="10" borderId="67" xfId="9" applyNumberFormat="1" applyFont="1" applyFill="1" applyBorder="1" applyAlignment="1">
      <alignment horizontal="center" vertical="center"/>
    </xf>
    <xf numFmtId="0" fontId="7" fillId="10" borderId="67" xfId="9" applyFont="1" applyFill="1" applyBorder="1" applyAlignment="1">
      <alignment horizontal="center" vertical="center"/>
    </xf>
    <xf numFmtId="9" fontId="7" fillId="0" borderId="21" xfId="9" applyNumberFormat="1" applyFont="1" applyBorder="1" applyAlignment="1">
      <alignment horizontal="center" vertical="top"/>
    </xf>
    <xf numFmtId="0" fontId="7" fillId="0" borderId="4" xfId="9" applyFont="1" applyBorder="1" applyAlignment="1">
      <alignment horizontal="left" vertical="top"/>
    </xf>
    <xf numFmtId="0" fontId="7" fillId="0" borderId="9" xfId="9" applyFont="1" applyBorder="1" applyAlignment="1">
      <alignment horizontal="left" vertical="top" wrapText="1"/>
    </xf>
    <xf numFmtId="164" fontId="6" fillId="4" borderId="11" xfId="9" applyNumberFormat="1" applyFont="1" applyFill="1" applyBorder="1" applyAlignment="1">
      <alignment horizontal="center" vertical="center"/>
    </xf>
    <xf numFmtId="0" fontId="6" fillId="4" borderId="26" xfId="9" applyFont="1" applyFill="1" applyBorder="1" applyAlignment="1">
      <alignment horizontal="center" vertical="center"/>
    </xf>
    <xf numFmtId="0" fontId="13" fillId="10" borderId="11" xfId="9" applyFont="1" applyFill="1" applyBorder="1" applyAlignment="1">
      <alignment horizontal="center" vertical="center" textRotation="90" wrapText="1"/>
    </xf>
    <xf numFmtId="9" fontId="7" fillId="0" borderId="58" xfId="9" applyNumberFormat="1" applyFont="1" applyBorder="1" applyAlignment="1">
      <alignment horizontal="center" vertical="top"/>
    </xf>
    <xf numFmtId="9" fontId="7" fillId="0" borderId="1" xfId="9" applyNumberFormat="1" applyFont="1" applyBorder="1" applyAlignment="1">
      <alignment horizontal="center" vertical="top"/>
    </xf>
    <xf numFmtId="0" fontId="7" fillId="0" borderId="5" xfId="9" applyFont="1" applyBorder="1" applyAlignment="1">
      <alignment horizontal="left" vertical="top"/>
    </xf>
    <xf numFmtId="0" fontId="7" fillId="0" borderId="0" xfId="9" applyFont="1" applyAlignment="1">
      <alignment horizontal="left" vertical="top" wrapText="1"/>
    </xf>
    <xf numFmtId="164" fontId="7" fillId="0" borderId="67" xfId="9" applyNumberFormat="1" applyFont="1" applyBorder="1" applyAlignment="1">
      <alignment horizontal="center" vertical="center"/>
    </xf>
    <xf numFmtId="0" fontId="7" fillId="0" borderId="22" xfId="9" applyFont="1" applyBorder="1" applyAlignment="1">
      <alignment horizontal="center" vertical="top"/>
    </xf>
    <xf numFmtId="0" fontId="13" fillId="10" borderId="1" xfId="9" applyFont="1" applyFill="1" applyBorder="1" applyAlignment="1">
      <alignment horizontal="center" vertical="center" textRotation="90" wrapText="1"/>
    </xf>
    <xf numFmtId="9" fontId="7" fillId="0" borderId="83" xfId="9" applyNumberFormat="1" applyFont="1" applyBorder="1" applyAlignment="1">
      <alignment horizontal="center" vertical="top"/>
    </xf>
    <xf numFmtId="0" fontId="7" fillId="0" borderId="54" xfId="9" applyFont="1" applyBorder="1" applyAlignment="1">
      <alignment horizontal="left" vertical="top"/>
    </xf>
    <xf numFmtId="0" fontId="7" fillId="0" borderId="64" xfId="9" applyFont="1" applyBorder="1" applyAlignment="1">
      <alignment horizontal="left" vertical="top" wrapText="1"/>
    </xf>
    <xf numFmtId="164" fontId="6" fillId="10" borderId="26" xfId="9" applyNumberFormat="1" applyFont="1" applyFill="1" applyBorder="1" applyAlignment="1">
      <alignment horizontal="center" vertical="center"/>
    </xf>
    <xf numFmtId="0" fontId="6" fillId="10" borderId="26" xfId="9" applyFont="1" applyFill="1" applyBorder="1" applyAlignment="1">
      <alignment horizontal="center" vertical="center"/>
    </xf>
    <xf numFmtId="0" fontId="7" fillId="0" borderId="16" xfId="9" applyFont="1" applyBorder="1" applyAlignment="1">
      <alignment horizontal="center" vertical="center" wrapText="1"/>
    </xf>
    <xf numFmtId="0" fontId="11" fillId="0" borderId="8" xfId="9" applyFont="1" applyBorder="1" applyAlignment="1">
      <alignment horizontal="left" vertical="top" wrapText="1"/>
    </xf>
    <xf numFmtId="0" fontId="15" fillId="0" borderId="21" xfId="9" applyFont="1" applyBorder="1"/>
    <xf numFmtId="0" fontId="15" fillId="0" borderId="11" xfId="9" applyFont="1" applyBorder="1"/>
    <xf numFmtId="0" fontId="15" fillId="0" borderId="4" xfId="9" applyBorder="1"/>
    <xf numFmtId="0" fontId="15" fillId="0" borderId="31" xfId="9" applyFont="1" applyBorder="1" applyAlignment="1">
      <alignment horizontal="left" vertical="top" wrapText="1"/>
    </xf>
    <xf numFmtId="164" fontId="6" fillId="4" borderId="31" xfId="9" applyNumberFormat="1" applyFont="1" applyFill="1" applyBorder="1" applyAlignment="1">
      <alignment horizontal="center" vertical="top"/>
    </xf>
    <xf numFmtId="0" fontId="6" fillId="4" borderId="11" xfId="9" applyFont="1" applyFill="1" applyBorder="1" applyAlignment="1">
      <alignment horizontal="center" vertical="top"/>
    </xf>
    <xf numFmtId="0" fontId="15" fillId="0" borderId="34" xfId="9" applyFont="1" applyBorder="1"/>
    <xf numFmtId="0" fontId="15" fillId="0" borderId="10" xfId="9" applyFont="1" applyBorder="1"/>
    <xf numFmtId="0" fontId="15" fillId="0" borderId="3" xfId="9" applyBorder="1"/>
    <xf numFmtId="0" fontId="15" fillId="0" borderId="28" xfId="9" applyFont="1" applyBorder="1" applyAlignment="1">
      <alignment horizontal="left" vertical="top" wrapText="1"/>
    </xf>
    <xf numFmtId="164" fontId="7" fillId="0" borderId="72" xfId="9" applyNumberFormat="1" applyFont="1" applyBorder="1" applyAlignment="1">
      <alignment horizontal="center" vertical="top"/>
    </xf>
    <xf numFmtId="0" fontId="7" fillId="0" borderId="13" xfId="9" applyFont="1" applyBorder="1" applyAlignment="1">
      <alignment horizontal="center" vertical="top"/>
    </xf>
    <xf numFmtId="0" fontId="15" fillId="0" borderId="27" xfId="9" applyFont="1" applyBorder="1"/>
    <xf numFmtId="0" fontId="15" fillId="0" borderId="26" xfId="9" applyFont="1" applyBorder="1"/>
    <xf numFmtId="0" fontId="15" fillId="0" borderId="50" xfId="9" applyBorder="1"/>
    <xf numFmtId="0" fontId="15" fillId="0" borderId="69" xfId="9" applyFont="1" applyBorder="1" applyAlignment="1">
      <alignment horizontal="left" vertical="top" wrapText="1"/>
    </xf>
    <xf numFmtId="0" fontId="7" fillId="0" borderId="53" xfId="9" applyFont="1" applyBorder="1" applyAlignment="1">
      <alignment horizontal="center" vertical="center" wrapText="1"/>
    </xf>
    <xf numFmtId="0" fontId="11" fillId="0" borderId="37" xfId="9" applyFont="1" applyBorder="1" applyAlignment="1">
      <alignment horizontal="left" vertical="top" wrapText="1"/>
    </xf>
    <xf numFmtId="0" fontId="11" fillId="9" borderId="36" xfId="9" applyFont="1" applyFill="1" applyBorder="1" applyAlignment="1">
      <alignment horizontal="center" vertical="center" wrapText="1"/>
    </xf>
    <xf numFmtId="0" fontId="11" fillId="9" borderId="13" xfId="9" applyFont="1" applyFill="1" applyBorder="1" applyAlignment="1">
      <alignment horizontal="center" vertical="center" wrapText="1"/>
    </xf>
    <xf numFmtId="0" fontId="11" fillId="0" borderId="72" xfId="9" applyFont="1" applyBorder="1" applyAlignment="1">
      <alignment vertical="center"/>
    </xf>
    <xf numFmtId="0" fontId="11" fillId="0" borderId="12" xfId="9" applyFont="1" applyBorder="1" applyAlignment="1">
      <alignment horizontal="left" vertical="center" wrapText="1"/>
    </xf>
    <xf numFmtId="0" fontId="58" fillId="0" borderId="72" xfId="9" applyFont="1" applyBorder="1" applyAlignment="1">
      <alignment vertical="top" wrapText="1"/>
    </xf>
    <xf numFmtId="0" fontId="58" fillId="0" borderId="72" xfId="9" applyFont="1" applyBorder="1" applyAlignment="1">
      <alignment vertical="top" textRotation="90" wrapText="1"/>
    </xf>
    <xf numFmtId="49" fontId="13" fillId="0" borderId="72" xfId="9" applyNumberFormat="1" applyFont="1" applyBorder="1" applyAlignment="1">
      <alignment vertical="top" wrapText="1"/>
    </xf>
    <xf numFmtId="0" fontId="13" fillId="0" borderId="72" xfId="9" applyFont="1" applyBorder="1" applyAlignment="1">
      <alignment vertical="top"/>
    </xf>
    <xf numFmtId="0" fontId="13" fillId="0" borderId="55" xfId="9" applyFont="1" applyBorder="1" applyAlignment="1">
      <alignment vertical="top"/>
    </xf>
    <xf numFmtId="0" fontId="58" fillId="13" borderId="72" xfId="9" applyFont="1" applyFill="1" applyBorder="1" applyAlignment="1">
      <alignment vertical="top" wrapText="1"/>
    </xf>
    <xf numFmtId="0" fontId="58" fillId="13" borderId="72" xfId="9" applyFont="1" applyFill="1" applyBorder="1" applyAlignment="1">
      <alignment vertical="top" textRotation="90" wrapText="1"/>
    </xf>
    <xf numFmtId="49" fontId="13" fillId="13" borderId="72" xfId="9" applyNumberFormat="1" applyFont="1" applyFill="1" applyBorder="1" applyAlignment="1">
      <alignment vertical="top" wrapText="1"/>
    </xf>
    <xf numFmtId="0" fontId="87" fillId="13" borderId="72" xfId="9" applyFont="1" applyFill="1" applyBorder="1" applyAlignment="1">
      <alignment vertical="top"/>
    </xf>
    <xf numFmtId="0" fontId="7" fillId="0" borderId="62" xfId="9" applyFont="1" applyBorder="1" applyAlignment="1">
      <alignment horizontal="left" vertical="top" wrapText="1"/>
    </xf>
    <xf numFmtId="164" fontId="7" fillId="0" borderId="67" xfId="9" applyNumberFormat="1" applyFont="1" applyBorder="1" applyAlignment="1">
      <alignment horizontal="center" vertical="top"/>
    </xf>
    <xf numFmtId="0" fontId="7" fillId="0" borderId="67" xfId="9" applyFont="1" applyBorder="1" applyAlignment="1">
      <alignment horizontal="center" vertical="top"/>
    </xf>
    <xf numFmtId="49" fontId="6" fillId="11" borderId="31" xfId="9" applyNumberFormat="1" applyFont="1" applyFill="1" applyBorder="1" applyAlignment="1">
      <alignment horizontal="center" vertical="top" wrapText="1"/>
    </xf>
    <xf numFmtId="0" fontId="11" fillId="0" borderId="53" xfId="9" applyFont="1" applyBorder="1" applyAlignment="1">
      <alignment vertical="top"/>
    </xf>
    <xf numFmtId="49" fontId="6" fillId="11" borderId="28" xfId="9" applyNumberFormat="1" applyFont="1" applyFill="1" applyBorder="1" applyAlignment="1">
      <alignment horizontal="center" vertical="top" wrapText="1"/>
    </xf>
    <xf numFmtId="9" fontId="7" fillId="0" borderId="60" xfId="9" applyNumberFormat="1" applyFont="1" applyBorder="1" applyAlignment="1">
      <alignment horizontal="left" vertical="top"/>
    </xf>
    <xf numFmtId="9" fontId="7" fillId="0" borderId="1" xfId="9" applyNumberFormat="1" applyFont="1" applyBorder="1" applyAlignment="1">
      <alignment horizontal="left" vertical="top"/>
    </xf>
    <xf numFmtId="0" fontId="11" fillId="0" borderId="5" xfId="9" applyFont="1" applyBorder="1" applyAlignment="1">
      <alignment horizontal="left" vertical="top"/>
    </xf>
    <xf numFmtId="0" fontId="7" fillId="0" borderId="0" xfId="9" applyFont="1" applyAlignment="1">
      <alignment horizontal="left" vertical="top"/>
    </xf>
    <xf numFmtId="164" fontId="6" fillId="4" borderId="13" xfId="9" applyNumberFormat="1" applyFont="1" applyFill="1" applyBorder="1" applyAlignment="1">
      <alignment horizontal="center" vertical="top"/>
    </xf>
    <xf numFmtId="164" fontId="6" fillId="4" borderId="55" xfId="9" applyNumberFormat="1" applyFont="1" applyFill="1" applyBorder="1" applyAlignment="1">
      <alignment horizontal="center" vertical="top"/>
    </xf>
    <xf numFmtId="0" fontId="11" fillId="11" borderId="1" xfId="9" applyFont="1" applyFill="1" applyBorder="1" applyAlignment="1">
      <alignment horizontal="left" vertical="top" wrapText="1"/>
    </xf>
    <xf numFmtId="0" fontId="32" fillId="11" borderId="0" xfId="9" applyFont="1" applyFill="1" applyAlignment="1">
      <alignment horizontal="center" vertical="top" wrapText="1"/>
    </xf>
    <xf numFmtId="49" fontId="6" fillId="10" borderId="11" xfId="9" applyNumberFormat="1" applyFont="1" applyFill="1" applyBorder="1" applyAlignment="1">
      <alignment vertical="top" wrapText="1"/>
    </xf>
    <xf numFmtId="9" fontId="7" fillId="0" borderId="60" xfId="9" applyNumberFormat="1" applyFont="1" applyFill="1" applyBorder="1" applyAlignment="1">
      <alignment horizontal="left" vertical="top"/>
    </xf>
    <xf numFmtId="164" fontId="7" fillId="0" borderId="1" xfId="9" applyNumberFormat="1" applyFont="1" applyBorder="1" applyAlignment="1">
      <alignment horizontal="center" vertical="top"/>
    </xf>
    <xf numFmtId="164" fontId="7" fillId="0" borderId="0" xfId="9" applyNumberFormat="1" applyFont="1" applyAlignment="1">
      <alignment horizontal="center" vertical="top"/>
    </xf>
    <xf numFmtId="49" fontId="6" fillId="11" borderId="10" xfId="9" applyNumberFormat="1" applyFont="1" applyFill="1" applyBorder="1" applyAlignment="1">
      <alignment horizontal="center" vertical="top"/>
    </xf>
    <xf numFmtId="49" fontId="6" fillId="10" borderId="10" xfId="9" applyNumberFormat="1" applyFont="1" applyFill="1" applyBorder="1" applyAlignment="1">
      <alignment horizontal="center" vertical="top"/>
    </xf>
    <xf numFmtId="164" fontId="6" fillId="10" borderId="11" xfId="9" applyNumberFormat="1" applyFont="1" applyFill="1" applyBorder="1" applyAlignment="1">
      <alignment horizontal="center" vertical="top"/>
    </xf>
    <xf numFmtId="164" fontId="6" fillId="10" borderId="31" xfId="9" applyNumberFormat="1" applyFont="1" applyFill="1" applyBorder="1" applyAlignment="1">
      <alignment horizontal="center" vertical="top"/>
    </xf>
    <xf numFmtId="0" fontId="6" fillId="10" borderId="11" xfId="9" applyFont="1" applyFill="1" applyBorder="1" applyAlignment="1">
      <alignment horizontal="center" vertical="top"/>
    </xf>
    <xf numFmtId="49" fontId="6" fillId="11" borderId="0" xfId="9" applyNumberFormat="1" applyFont="1" applyFill="1" applyAlignment="1">
      <alignment horizontal="center" vertical="top" wrapText="1"/>
    </xf>
    <xf numFmtId="49" fontId="7" fillId="0" borderId="71" xfId="9" applyNumberFormat="1" applyFont="1" applyFill="1" applyBorder="1" applyAlignment="1">
      <alignment vertical="center" wrapText="1"/>
    </xf>
    <xf numFmtId="49" fontId="7" fillId="5" borderId="66" xfId="9" applyNumberFormat="1" applyFont="1" applyFill="1" applyBorder="1" applyAlignment="1">
      <alignment vertical="center" wrapText="1"/>
    </xf>
    <xf numFmtId="0" fontId="11" fillId="0" borderId="56" xfId="9" applyFont="1" applyBorder="1" applyAlignment="1">
      <alignment vertical="top"/>
    </xf>
    <xf numFmtId="49" fontId="7" fillId="0" borderId="75" xfId="9" applyNumberFormat="1" applyFont="1" applyFill="1" applyBorder="1" applyAlignment="1">
      <alignment horizontal="center" vertical="center" wrapText="1"/>
    </xf>
    <xf numFmtId="49" fontId="7" fillId="5" borderId="22" xfId="9" applyNumberFormat="1" applyFont="1" applyFill="1" applyBorder="1" applyAlignment="1">
      <alignment horizontal="center" vertical="center" wrapText="1"/>
    </xf>
    <xf numFmtId="0" fontId="7" fillId="0" borderId="9" xfId="9" applyFont="1" applyBorder="1" applyAlignment="1">
      <alignment horizontal="left" vertical="top"/>
    </xf>
    <xf numFmtId="0" fontId="7" fillId="0" borderId="86" xfId="9" applyFont="1" applyBorder="1" applyAlignment="1">
      <alignment horizontal="left" vertical="top"/>
    </xf>
    <xf numFmtId="0" fontId="32" fillId="9" borderId="1" xfId="9" applyFont="1" applyFill="1" applyBorder="1" applyAlignment="1">
      <alignment horizontal="center" vertical="top" wrapText="1"/>
    </xf>
    <xf numFmtId="0" fontId="32" fillId="10" borderId="0" xfId="9" applyFont="1" applyFill="1" applyAlignment="1">
      <alignment horizontal="center" vertical="top" wrapText="1"/>
    </xf>
    <xf numFmtId="0" fontId="7" fillId="0" borderId="25" xfId="9" applyFont="1" applyBorder="1" applyAlignment="1">
      <alignment horizontal="center" vertical="center" wrapText="1"/>
    </xf>
    <xf numFmtId="164" fontId="11" fillId="5" borderId="56" xfId="9" applyNumberFormat="1" applyFont="1" applyFill="1" applyBorder="1" applyAlignment="1">
      <alignment horizontal="center" vertical="center" wrapText="1"/>
    </xf>
    <xf numFmtId="0" fontId="11" fillId="0" borderId="80" xfId="9" applyFont="1" applyBorder="1" applyAlignment="1">
      <alignment horizontal="left" vertical="top" wrapText="1"/>
    </xf>
    <xf numFmtId="164" fontId="6" fillId="0" borderId="22" xfId="9" applyNumberFormat="1" applyFont="1" applyBorder="1" applyAlignment="1">
      <alignment horizontal="center" vertical="top"/>
    </xf>
    <xf numFmtId="164" fontId="6" fillId="0" borderId="67" xfId="9" applyNumberFormat="1" applyFont="1" applyBorder="1" applyAlignment="1">
      <alignment horizontal="center" vertical="top"/>
    </xf>
    <xf numFmtId="49" fontId="6" fillId="10" borderId="30" xfId="9" applyNumberFormat="1" applyFont="1" applyFill="1" applyBorder="1" applyAlignment="1">
      <alignment horizontal="center" vertical="top"/>
    </xf>
    <xf numFmtId="2" fontId="7" fillId="10" borderId="66" xfId="9" applyNumberFormat="1" applyFont="1" applyFill="1" applyBorder="1" applyAlignment="1">
      <alignment horizontal="center" vertical="center"/>
    </xf>
    <xf numFmtId="2" fontId="7" fillId="10" borderId="64" xfId="9" applyNumberFormat="1" applyFont="1" applyFill="1" applyBorder="1" applyAlignment="1">
      <alignment horizontal="center" vertical="center"/>
    </xf>
    <xf numFmtId="164" fontId="7" fillId="10" borderId="66" xfId="9" applyNumberFormat="1" applyFont="1" applyFill="1" applyBorder="1" applyAlignment="1">
      <alignment horizontal="center" vertical="center"/>
    </xf>
    <xf numFmtId="164" fontId="7" fillId="10" borderId="64" xfId="9" applyNumberFormat="1" applyFont="1" applyFill="1" applyBorder="1" applyAlignment="1">
      <alignment horizontal="center" vertical="center"/>
    </xf>
    <xf numFmtId="164" fontId="7" fillId="10" borderId="22" xfId="9" applyNumberFormat="1" applyFont="1" applyFill="1" applyBorder="1" applyAlignment="1">
      <alignment horizontal="center" vertical="center"/>
    </xf>
    <xf numFmtId="164" fontId="7" fillId="10" borderId="61" xfId="9" applyNumberFormat="1" applyFont="1" applyFill="1" applyBorder="1" applyAlignment="1">
      <alignment horizontal="center" vertical="center"/>
    </xf>
    <xf numFmtId="164" fontId="7" fillId="10" borderId="37" xfId="9" applyNumberFormat="1" applyFont="1" applyFill="1" applyBorder="1" applyAlignment="1">
      <alignment horizontal="center" vertical="center"/>
    </xf>
    <xf numFmtId="0" fontId="11" fillId="0" borderId="36" xfId="9" applyFont="1" applyBorder="1" applyAlignment="1">
      <alignment horizontal="center" vertical="top" wrapText="1"/>
    </xf>
    <xf numFmtId="0" fontId="11" fillId="0" borderId="35" xfId="9" applyFont="1" applyBorder="1" applyAlignment="1">
      <alignment vertical="top"/>
    </xf>
    <xf numFmtId="0" fontId="11" fillId="0" borderId="55" xfId="9" applyFont="1" applyBorder="1" applyAlignment="1">
      <alignment vertical="top"/>
    </xf>
    <xf numFmtId="0" fontId="13" fillId="0" borderId="72" xfId="9" applyFont="1" applyBorder="1" applyAlignment="1">
      <alignment vertical="center"/>
    </xf>
    <xf numFmtId="0" fontId="13" fillId="0" borderId="72" xfId="9" applyFont="1" applyBorder="1" applyAlignment="1">
      <alignment vertical="center" textRotation="90"/>
    </xf>
    <xf numFmtId="0" fontId="13" fillId="0" borderId="55" xfId="9" applyFont="1" applyBorder="1" applyAlignment="1">
      <alignment vertical="center"/>
    </xf>
    <xf numFmtId="0" fontId="32" fillId="13" borderId="73" xfId="9" applyFont="1" applyFill="1" applyBorder="1" applyAlignment="1">
      <alignment vertical="top" wrapText="1"/>
    </xf>
    <xf numFmtId="0" fontId="32" fillId="13" borderId="72" xfId="9" applyFont="1" applyFill="1" applyBorder="1" applyAlignment="1">
      <alignment vertical="top" wrapText="1"/>
    </xf>
    <xf numFmtId="0" fontId="32" fillId="13" borderId="72" xfId="9" applyFont="1" applyFill="1" applyBorder="1" applyAlignment="1">
      <alignment vertical="top" textRotation="90" wrapText="1"/>
    </xf>
    <xf numFmtId="0" fontId="11" fillId="13" borderId="72" xfId="9" applyFont="1" applyFill="1" applyBorder="1" applyAlignment="1">
      <alignment vertical="top" wrapText="1"/>
    </xf>
    <xf numFmtId="0" fontId="13" fillId="13" borderId="0" xfId="9" applyFont="1" applyFill="1"/>
    <xf numFmtId="0" fontId="13" fillId="13" borderId="0" xfId="9" applyFont="1" applyFill="1" applyAlignment="1">
      <alignment vertical="top"/>
    </xf>
    <xf numFmtId="0" fontId="11" fillId="0" borderId="13" xfId="9" applyFont="1" applyBorder="1" applyAlignment="1">
      <alignment horizontal="center" vertical="center"/>
    </xf>
    <xf numFmtId="0" fontId="7" fillId="0" borderId="13" xfId="9" applyFont="1" applyBorder="1" applyAlignment="1">
      <alignment horizontal="center" vertical="center"/>
    </xf>
    <xf numFmtId="0" fontId="7" fillId="0" borderId="13" xfId="9" applyFont="1" applyBorder="1" applyAlignment="1">
      <alignment vertical="center" wrapText="1"/>
    </xf>
    <xf numFmtId="0" fontId="6" fillId="0" borderId="9" xfId="9" applyFont="1" applyBorder="1" applyAlignment="1">
      <alignment horizontal="left" vertical="top"/>
    </xf>
    <xf numFmtId="0" fontId="36" fillId="0" borderId="9" xfId="9" applyFont="1" applyBorder="1" applyAlignment="1">
      <alignment horizontal="left" vertical="top"/>
    </xf>
    <xf numFmtId="0" fontId="36" fillId="0" borderId="9" xfId="9" applyFont="1" applyBorder="1" applyAlignment="1">
      <alignment horizontal="left" vertical="top" textRotation="90"/>
    </xf>
    <xf numFmtId="0" fontId="37" fillId="0" borderId="9" xfId="9" applyFont="1" applyBorder="1" applyAlignment="1">
      <alignment horizontal="left" vertical="top"/>
    </xf>
    <xf numFmtId="0" fontId="36" fillId="0" borderId="31" xfId="9" applyFont="1" applyBorder="1" applyAlignment="1">
      <alignment vertical="top"/>
    </xf>
    <xf numFmtId="49" fontId="6" fillId="15" borderId="11" xfId="9" applyNumberFormat="1" applyFont="1" applyFill="1" applyBorder="1" applyAlignment="1">
      <alignment horizontal="center" vertical="top" wrapText="1"/>
    </xf>
    <xf numFmtId="0" fontId="15" fillId="0" borderId="0" xfId="9" applyAlignment="1">
      <alignment horizontal="center" vertical="top"/>
    </xf>
    <xf numFmtId="0" fontId="19" fillId="0" borderId="0" xfId="9" applyFont="1"/>
    <xf numFmtId="2" fontId="19" fillId="12" borderId="13" xfId="9" applyNumberFormat="1" applyFont="1" applyFill="1" applyBorder="1" applyAlignment="1">
      <alignment horizontal="center"/>
    </xf>
    <xf numFmtId="2" fontId="59" fillId="0" borderId="10" xfId="9" applyNumberFormat="1" applyFont="1" applyBorder="1" applyAlignment="1">
      <alignment horizontal="center" vertical="top" wrapText="1"/>
    </xf>
    <xf numFmtId="2" fontId="60" fillId="6" borderId="55" xfId="9" applyNumberFormat="1" applyFont="1" applyFill="1" applyBorder="1" applyAlignment="1">
      <alignment horizontal="center" vertical="top" wrapText="1"/>
    </xf>
    <xf numFmtId="2" fontId="59" fillId="0" borderId="79" xfId="9" applyNumberFormat="1" applyFont="1" applyBorder="1" applyAlignment="1">
      <alignment horizontal="center" vertical="top" wrapText="1"/>
    </xf>
    <xf numFmtId="2" fontId="59" fillId="0" borderId="62" xfId="9" applyNumberFormat="1" applyFont="1" applyBorder="1" applyAlignment="1">
      <alignment horizontal="center" vertical="top" wrapText="1"/>
    </xf>
    <xf numFmtId="0" fontId="9" fillId="0" borderId="0" xfId="9" applyFont="1" applyAlignment="1">
      <alignment horizontal="center" vertical="top"/>
    </xf>
    <xf numFmtId="0" fontId="66" fillId="0" borderId="1" xfId="8" applyFont="1" applyBorder="1" applyAlignment="1">
      <alignment horizontal="center" vertical="top" wrapText="1"/>
    </xf>
    <xf numFmtId="0" fontId="66" fillId="0" borderId="0" xfId="8" applyFont="1" applyAlignment="1">
      <alignment horizontal="center" vertical="top" wrapText="1"/>
    </xf>
    <xf numFmtId="165" fontId="13" fillId="0" borderId="0" xfId="9" applyNumberFormat="1" applyFont="1" applyAlignment="1">
      <alignment vertical="center" wrapText="1"/>
    </xf>
    <xf numFmtId="165" fontId="13" fillId="0" borderId="13" xfId="9" applyNumberFormat="1" applyFont="1" applyBorder="1" applyAlignment="1">
      <alignment vertical="center" wrapText="1"/>
    </xf>
    <xf numFmtId="165" fontId="13" fillId="0" borderId="55" xfId="9" applyNumberFormat="1" applyFont="1" applyBorder="1" applyAlignment="1">
      <alignment horizontal="center" vertical="center" wrapText="1"/>
    </xf>
    <xf numFmtId="0" fontId="13" fillId="0" borderId="55" xfId="9" applyFont="1" applyBorder="1" applyAlignment="1">
      <alignment vertical="center" wrapText="1"/>
    </xf>
    <xf numFmtId="0" fontId="6" fillId="0" borderId="72" xfId="9" applyFont="1" applyBorder="1" applyAlignment="1">
      <alignment horizontal="center" vertical="top" wrapText="1"/>
    </xf>
    <xf numFmtId="2" fontId="15" fillId="0" borderId="0" xfId="9" applyNumberFormat="1" applyFont="1" applyAlignment="1">
      <alignment horizontal="center"/>
    </xf>
    <xf numFmtId="49" fontId="28" fillId="0" borderId="0" xfId="9" applyNumberFormat="1" applyFont="1" applyAlignment="1">
      <alignment horizontal="right" vertical="top"/>
    </xf>
    <xf numFmtId="2" fontId="7" fillId="0" borderId="0" xfId="9" applyNumberFormat="1" applyFont="1" applyAlignment="1">
      <alignment horizontal="center" vertical="top"/>
    </xf>
    <xf numFmtId="49" fontId="7" fillId="0" borderId="0" xfId="9" applyNumberFormat="1" applyFont="1" applyAlignment="1">
      <alignment horizontal="center" vertical="top"/>
    </xf>
    <xf numFmtId="49" fontId="7" fillId="0" borderId="8" xfId="9" applyNumberFormat="1" applyFont="1" applyBorder="1" applyAlignment="1">
      <alignment horizontal="center" vertical="top"/>
    </xf>
    <xf numFmtId="0" fontId="7" fillId="8" borderId="72" xfId="9" applyFont="1" applyFill="1" applyBorder="1" applyAlignment="1">
      <alignment vertical="top"/>
    </xf>
    <xf numFmtId="0" fontId="7" fillId="8" borderId="55" xfId="9" applyFont="1" applyFill="1" applyBorder="1" applyAlignment="1">
      <alignment vertical="top"/>
    </xf>
    <xf numFmtId="49" fontId="34" fillId="15" borderId="72" xfId="13" applyNumberFormat="1" applyFont="1" applyFill="1" applyBorder="1" applyAlignment="1">
      <alignment vertical="top"/>
    </xf>
    <xf numFmtId="49" fontId="34" fillId="15" borderId="55" xfId="13" applyNumberFormat="1" applyFont="1" applyFill="1" applyBorder="1" applyAlignment="1">
      <alignment vertical="top"/>
    </xf>
    <xf numFmtId="0" fontId="28" fillId="13" borderId="0" xfId="9" applyFont="1" applyFill="1" applyAlignment="1">
      <alignment vertical="top" wrapText="1"/>
    </xf>
    <xf numFmtId="0" fontId="28" fillId="13" borderId="30" xfId="9" applyFont="1" applyFill="1" applyBorder="1" applyAlignment="1">
      <alignment vertical="top" wrapText="1"/>
    </xf>
    <xf numFmtId="164" fontId="6" fillId="13" borderId="11" xfId="9" applyNumberFormat="1" applyFont="1" applyFill="1" applyBorder="1" applyAlignment="1">
      <alignment horizontal="center" vertical="top"/>
    </xf>
    <xf numFmtId="0" fontId="6" fillId="13" borderId="11" xfId="9" applyFont="1" applyFill="1" applyBorder="1" applyAlignment="1">
      <alignment horizontal="center" vertical="top"/>
    </xf>
    <xf numFmtId="0" fontId="15" fillId="0" borderId="78" xfId="9" applyBorder="1"/>
    <xf numFmtId="0" fontId="15" fillId="0" borderId="31" xfId="9" applyBorder="1"/>
    <xf numFmtId="9" fontId="47" fillId="0" borderId="50" xfId="9" applyNumberFormat="1" applyFont="1" applyBorder="1" applyAlignment="1">
      <alignment horizontal="center" vertical="top" wrapText="1"/>
    </xf>
    <xf numFmtId="9" fontId="47" fillId="0" borderId="27" xfId="9" applyNumberFormat="1" applyFont="1" applyBorder="1" applyAlignment="1">
      <alignment horizontal="center" vertical="top" wrapText="1"/>
    </xf>
    <xf numFmtId="0" fontId="47" fillId="0" borderId="85" xfId="9" applyFont="1" applyBorder="1" applyAlignment="1">
      <alignment horizontal="center" vertical="top" wrapText="1"/>
    </xf>
    <xf numFmtId="0" fontId="11" fillId="0" borderId="11" xfId="9" applyFont="1" applyBorder="1" applyAlignment="1">
      <alignment vertical="top" wrapText="1"/>
    </xf>
    <xf numFmtId="164" fontId="6" fillId="4" borderId="26" xfId="9" applyNumberFormat="1" applyFont="1" applyFill="1" applyBorder="1" applyAlignment="1">
      <alignment horizontal="center" vertical="top"/>
    </xf>
    <xf numFmtId="0" fontId="6" fillId="4" borderId="13" xfId="9" applyFont="1" applyFill="1" applyBorder="1" applyAlignment="1">
      <alignment horizontal="center" vertical="top"/>
    </xf>
    <xf numFmtId="0" fontId="11" fillId="0" borderId="57" xfId="9" applyFont="1" applyBorder="1" applyAlignment="1">
      <alignment horizontal="center" vertical="top" wrapText="1"/>
    </xf>
    <xf numFmtId="0" fontId="11" fillId="0" borderId="59" xfId="9" applyFont="1" applyBorder="1" applyAlignment="1">
      <alignment horizontal="center" vertical="top" wrapText="1"/>
    </xf>
    <xf numFmtId="0" fontId="11" fillId="0" borderId="89" xfId="9" applyFont="1" applyBorder="1" applyAlignment="1">
      <alignment horizontal="center" vertical="center" wrapText="1"/>
    </xf>
    <xf numFmtId="0" fontId="11" fillId="0" borderId="1" xfId="9" applyFont="1" applyBorder="1" applyAlignment="1">
      <alignment vertical="top" wrapText="1"/>
    </xf>
    <xf numFmtId="0" fontId="15" fillId="0" borderId="65" xfId="9" applyBorder="1"/>
    <xf numFmtId="0" fontId="15" fillId="0" borderId="28" xfId="9" applyBorder="1"/>
    <xf numFmtId="0" fontId="11" fillId="0" borderId="53" xfId="9" applyFont="1" applyBorder="1" applyAlignment="1">
      <alignment horizontal="center" vertical="top" wrapText="1"/>
    </xf>
    <xf numFmtId="0" fontId="11" fillId="0" borderId="16" xfId="9" applyFont="1" applyBorder="1" applyAlignment="1">
      <alignment horizontal="center" vertical="top" wrapText="1"/>
    </xf>
    <xf numFmtId="0" fontId="11" fillId="0" borderId="84" xfId="9" applyFont="1" applyBorder="1" applyAlignment="1">
      <alignment horizontal="center" vertical="center" wrapText="1"/>
    </xf>
    <xf numFmtId="0" fontId="11" fillId="0" borderId="10" xfId="9" applyFont="1" applyBorder="1" applyAlignment="1">
      <alignment vertical="top" wrapText="1"/>
    </xf>
    <xf numFmtId="0" fontId="11" fillId="0" borderId="50" xfId="9" applyFont="1" applyBorder="1" applyAlignment="1">
      <alignment horizontal="center" vertical="center" wrapText="1"/>
    </xf>
    <xf numFmtId="0" fontId="11" fillId="0" borderId="27" xfId="9" applyFont="1" applyBorder="1" applyAlignment="1">
      <alignment horizontal="center" vertical="center" wrapText="1"/>
    </xf>
    <xf numFmtId="0" fontId="11" fillId="0" borderId="18" xfId="9" applyFont="1" applyBorder="1" applyAlignment="1">
      <alignment horizontal="center" vertical="center" wrapText="1"/>
    </xf>
    <xf numFmtId="0" fontId="11" fillId="0" borderId="19" xfId="9" applyFont="1" applyBorder="1" applyAlignment="1">
      <alignment vertical="top" wrapText="1"/>
    </xf>
    <xf numFmtId="164" fontId="7" fillId="10" borderId="31" xfId="9" applyNumberFormat="1" applyFont="1" applyFill="1" applyBorder="1" applyAlignment="1">
      <alignment horizontal="center" vertical="top"/>
    </xf>
    <xf numFmtId="0" fontId="6" fillId="10" borderId="10" xfId="9" applyFont="1" applyFill="1" applyBorder="1" applyAlignment="1">
      <alignment horizontal="center" vertical="top"/>
    </xf>
    <xf numFmtId="9" fontId="47" fillId="0" borderId="0" xfId="9" applyNumberFormat="1" applyFont="1" applyAlignment="1">
      <alignment horizontal="center" vertical="top" wrapText="1"/>
    </xf>
    <xf numFmtId="9" fontId="47" fillId="0" borderId="60" xfId="9" applyNumberFormat="1" applyFont="1" applyBorder="1" applyAlignment="1">
      <alignment horizontal="center" vertical="top" wrapText="1"/>
    </xf>
    <xf numFmtId="0" fontId="47" fillId="0" borderId="87" xfId="9" applyFont="1" applyBorder="1" applyAlignment="1">
      <alignment horizontal="center" vertical="top" wrapText="1"/>
    </xf>
    <xf numFmtId="0" fontId="47" fillId="0" borderId="17" xfId="9" applyFont="1" applyBorder="1" applyAlignment="1">
      <alignment horizontal="left" vertical="top" wrapText="1"/>
    </xf>
    <xf numFmtId="164" fontId="6" fillId="4" borderId="30" xfId="9" applyNumberFormat="1" applyFont="1" applyFill="1" applyBorder="1" applyAlignment="1">
      <alignment horizontal="center" vertical="top"/>
    </xf>
    <xf numFmtId="164" fontId="6" fillId="4" borderId="1" xfId="9" applyNumberFormat="1" applyFont="1" applyFill="1" applyBorder="1" applyAlignment="1">
      <alignment horizontal="center" vertical="top"/>
    </xf>
    <xf numFmtId="164" fontId="6" fillId="0" borderId="55" xfId="9" applyNumberFormat="1" applyFont="1" applyBorder="1" applyAlignment="1">
      <alignment horizontal="center" vertical="top"/>
    </xf>
    <xf numFmtId="164" fontId="6" fillId="0" borderId="13" xfId="9" applyNumberFormat="1" applyFont="1" applyBorder="1" applyAlignment="1">
      <alignment horizontal="center" vertical="top"/>
    </xf>
    <xf numFmtId="0" fontId="47" fillId="0" borderId="19" xfId="9" applyFont="1" applyBorder="1" applyAlignment="1">
      <alignment horizontal="left" vertical="top" wrapText="1"/>
    </xf>
    <xf numFmtId="0" fontId="11" fillId="0" borderId="56" xfId="9" applyFont="1" applyBorder="1" applyAlignment="1">
      <alignment horizontal="center" vertical="top" wrapText="1"/>
    </xf>
    <xf numFmtId="0" fontId="11" fillId="0" borderId="25" xfId="9" applyFont="1" applyBorder="1" applyAlignment="1">
      <alignment horizontal="center" vertical="top" wrapText="1"/>
    </xf>
    <xf numFmtId="0" fontId="11" fillId="0" borderId="24" xfId="9" applyFont="1" applyBorder="1" applyAlignment="1">
      <alignment horizontal="center" vertical="top" wrapText="1"/>
    </xf>
    <xf numFmtId="0" fontId="11" fillId="0" borderId="32" xfId="9" applyFont="1" applyBorder="1" applyAlignment="1">
      <alignment vertical="top" wrapText="1"/>
    </xf>
    <xf numFmtId="164" fontId="7" fillId="10" borderId="55" xfId="9" applyNumberFormat="1" applyFont="1" applyFill="1" applyBorder="1" applyAlignment="1">
      <alignment horizontal="center" vertical="top"/>
    </xf>
    <xf numFmtId="0" fontId="11" fillId="0" borderId="16" xfId="9" applyFont="1" applyFill="1" applyBorder="1" applyAlignment="1">
      <alignment horizontal="center" vertical="top" wrapText="1"/>
    </xf>
    <xf numFmtId="0" fontId="6" fillId="10" borderId="1" xfId="9" applyFont="1" applyFill="1" applyBorder="1" applyAlignment="1">
      <alignment horizontal="center" vertical="top"/>
    </xf>
    <xf numFmtId="0" fontId="11" fillId="0" borderId="63" xfId="9" applyFont="1" applyBorder="1" applyAlignment="1">
      <alignment horizontal="center" vertical="top" wrapText="1"/>
    </xf>
    <xf numFmtId="0" fontId="9" fillId="0" borderId="35" xfId="9" applyFont="1" applyBorder="1" applyAlignment="1">
      <alignment vertical="center" wrapText="1"/>
    </xf>
    <xf numFmtId="0" fontId="13" fillId="0" borderId="72" xfId="9" applyFont="1" applyBorder="1" applyAlignment="1">
      <alignment vertical="top" wrapText="1"/>
    </xf>
    <xf numFmtId="0" fontId="13" fillId="0" borderId="72" xfId="9" applyFont="1" applyBorder="1" applyAlignment="1">
      <alignment horizontal="center" vertical="top" wrapText="1"/>
    </xf>
    <xf numFmtId="0" fontId="13" fillId="0" borderId="72" xfId="9" applyFont="1" applyBorder="1" applyAlignment="1">
      <alignment vertical="top" textRotation="90" wrapText="1"/>
    </xf>
    <xf numFmtId="0" fontId="13" fillId="13" borderId="72" xfId="9" applyFont="1" applyFill="1" applyBorder="1" applyAlignment="1">
      <alignment vertical="top" wrapText="1"/>
    </xf>
    <xf numFmtId="0" fontId="13" fillId="13" borderId="73" xfId="9" applyFont="1" applyFill="1" applyBorder="1" applyAlignment="1">
      <alignment vertical="top" wrapText="1"/>
    </xf>
    <xf numFmtId="0" fontId="13" fillId="13" borderId="72" xfId="9" applyFont="1" applyFill="1" applyBorder="1" applyAlignment="1">
      <alignment horizontal="center" vertical="top" wrapText="1"/>
    </xf>
    <xf numFmtId="0" fontId="13" fillId="13" borderId="72" xfId="9" applyFont="1" applyFill="1" applyBorder="1" applyAlignment="1">
      <alignment vertical="top" textRotation="90" wrapText="1"/>
    </xf>
    <xf numFmtId="49" fontId="4" fillId="13" borderId="31" xfId="9" applyNumberFormat="1" applyFont="1" applyFill="1" applyBorder="1" applyAlignment="1">
      <alignment horizontal="center" vertical="top"/>
    </xf>
    <xf numFmtId="164" fontId="11" fillId="0" borderId="5" xfId="9" applyNumberFormat="1" applyFont="1" applyBorder="1" applyAlignment="1">
      <alignment horizontal="center" vertical="top"/>
    </xf>
    <xf numFmtId="164" fontId="11" fillId="0" borderId="58" xfId="9" applyNumberFormat="1" applyFont="1" applyBorder="1" applyAlignment="1">
      <alignment horizontal="center" vertical="top"/>
    </xf>
    <xf numFmtId="0" fontId="11" fillId="0" borderId="46" xfId="9" applyFont="1" applyBorder="1" applyAlignment="1">
      <alignment horizontal="center" vertical="center"/>
    </xf>
    <xf numFmtId="0" fontId="11" fillId="0" borderId="0" xfId="9" applyFont="1" applyAlignment="1">
      <alignment vertical="top" wrapText="1"/>
    </xf>
    <xf numFmtId="0" fontId="38" fillId="15" borderId="72" xfId="9" applyFont="1" applyFill="1" applyBorder="1" applyAlignment="1">
      <alignment vertical="top"/>
    </xf>
    <xf numFmtId="0" fontId="38" fillId="15" borderId="73" xfId="9" applyFont="1" applyFill="1" applyBorder="1" applyAlignment="1">
      <alignment vertical="top"/>
    </xf>
    <xf numFmtId="0" fontId="38" fillId="15" borderId="72" xfId="9" applyFont="1" applyFill="1" applyBorder="1" applyAlignment="1">
      <alignment horizontal="center" vertical="top"/>
    </xf>
    <xf numFmtId="0" fontId="38" fillId="15" borderId="72" xfId="9" applyFont="1" applyFill="1" applyBorder="1" applyAlignment="1">
      <alignment vertical="top" textRotation="90"/>
    </xf>
    <xf numFmtId="0" fontId="19" fillId="15" borderId="72" xfId="9" applyFont="1" applyFill="1" applyBorder="1" applyAlignment="1">
      <alignment vertical="top"/>
    </xf>
    <xf numFmtId="0" fontId="38" fillId="15" borderId="55" xfId="9" applyFont="1" applyFill="1" applyBorder="1" applyAlignment="1">
      <alignment vertical="top"/>
    </xf>
    <xf numFmtId="49" fontId="6" fillId="15" borderId="72" xfId="13" applyNumberFormat="1" applyFont="1" applyFill="1" applyBorder="1" applyAlignment="1">
      <alignment vertical="top"/>
    </xf>
    <xf numFmtId="49" fontId="6" fillId="15" borderId="73" xfId="13" applyNumberFormat="1" applyFont="1" applyFill="1" applyBorder="1" applyAlignment="1">
      <alignment vertical="top"/>
    </xf>
    <xf numFmtId="49" fontId="6" fillId="15" borderId="55" xfId="13" applyNumberFormat="1" applyFont="1" applyFill="1" applyBorder="1" applyAlignment="1">
      <alignment vertical="top"/>
    </xf>
    <xf numFmtId="164" fontId="6" fillId="15" borderId="55" xfId="13" applyNumberFormat="1" applyFont="1" applyFill="1" applyBorder="1" applyAlignment="1">
      <alignment horizontal="center" vertical="top"/>
    </xf>
    <xf numFmtId="49" fontId="4" fillId="3" borderId="13" xfId="9" applyNumberFormat="1" applyFont="1" applyFill="1" applyBorder="1" applyAlignment="1">
      <alignment horizontal="center" vertical="top" wrapText="1"/>
    </xf>
    <xf numFmtId="0" fontId="7" fillId="13" borderId="72" xfId="9" applyFont="1" applyFill="1" applyBorder="1" applyAlignment="1">
      <alignment vertical="top"/>
    </xf>
    <xf numFmtId="0" fontId="7" fillId="13" borderId="73" xfId="9" applyFont="1" applyFill="1" applyBorder="1" applyAlignment="1">
      <alignment vertical="top"/>
    </xf>
    <xf numFmtId="0" fontId="7" fillId="13" borderId="55" xfId="9" applyFont="1" applyFill="1" applyBorder="1" applyAlignment="1">
      <alignment vertical="top"/>
    </xf>
    <xf numFmtId="164" fontId="6" fillId="13" borderId="55" xfId="9" applyNumberFormat="1" applyFont="1" applyFill="1" applyBorder="1" applyAlignment="1">
      <alignment horizontal="center" vertical="top"/>
    </xf>
    <xf numFmtId="9" fontId="7" fillId="0" borderId="9" xfId="9" applyNumberFormat="1" applyFont="1" applyBorder="1" applyAlignment="1">
      <alignment horizontal="center" vertical="top"/>
    </xf>
    <xf numFmtId="0" fontId="7" fillId="0" borderId="31" xfId="9" applyFont="1" applyBorder="1" applyAlignment="1">
      <alignment horizontal="left" vertical="top" wrapText="1"/>
    </xf>
    <xf numFmtId="164" fontId="6" fillId="4" borderId="73" xfId="9" applyNumberFormat="1" applyFont="1" applyFill="1" applyBorder="1" applyAlignment="1">
      <alignment horizontal="center" vertical="top"/>
    </xf>
    <xf numFmtId="0" fontId="11" fillId="11" borderId="9" xfId="9" applyFont="1" applyFill="1" applyBorder="1" applyAlignment="1">
      <alignment horizontal="left" vertical="top"/>
    </xf>
    <xf numFmtId="164" fontId="6" fillId="0" borderId="9" xfId="9" applyNumberFormat="1" applyFont="1" applyBorder="1" applyAlignment="1">
      <alignment horizontal="center" vertical="top"/>
    </xf>
    <xf numFmtId="0" fontId="11" fillId="11" borderId="8" xfId="21" applyFont="1" applyFill="1" applyBorder="1" applyAlignment="1">
      <alignment vertical="top"/>
    </xf>
    <xf numFmtId="0" fontId="32" fillId="11" borderId="10" xfId="9" applyFont="1" applyFill="1" applyBorder="1" applyAlignment="1">
      <alignment horizontal="center" vertical="top" wrapText="1"/>
    </xf>
    <xf numFmtId="49" fontId="6" fillId="10" borderId="28" xfId="9" applyNumberFormat="1" applyFont="1" applyFill="1" applyBorder="1" applyAlignment="1">
      <alignment vertical="top" wrapText="1"/>
    </xf>
    <xf numFmtId="9" fontId="7" fillId="0" borderId="9" xfId="9" applyNumberFormat="1" applyFont="1" applyFill="1" applyBorder="1" applyAlignment="1">
      <alignment horizontal="center" vertical="top"/>
    </xf>
    <xf numFmtId="0" fontId="7" fillId="0" borderId="20" xfId="9" applyFont="1" applyBorder="1" applyAlignment="1">
      <alignment horizontal="left" vertical="top"/>
    </xf>
    <xf numFmtId="1" fontId="7" fillId="0" borderId="9" xfId="9" applyNumberFormat="1" applyFont="1" applyFill="1" applyBorder="1" applyAlignment="1">
      <alignment horizontal="center" vertical="top"/>
    </xf>
    <xf numFmtId="1" fontId="7" fillId="0" borderId="78" xfId="9" applyNumberFormat="1" applyFont="1" applyBorder="1" applyAlignment="1">
      <alignment horizontal="center" vertical="top"/>
    </xf>
    <xf numFmtId="164" fontId="6" fillId="0" borderId="0" xfId="9" applyNumberFormat="1" applyFont="1" applyAlignment="1">
      <alignment horizontal="center" vertical="top"/>
    </xf>
    <xf numFmtId="49" fontId="6" fillId="11" borderId="10" xfId="9" applyNumberFormat="1" applyFont="1" applyFill="1" applyBorder="1" applyAlignment="1">
      <alignment vertical="top" wrapText="1"/>
    </xf>
    <xf numFmtId="0" fontId="11" fillId="11" borderId="11" xfId="9" applyFont="1" applyFill="1" applyBorder="1" applyAlignment="1">
      <alignment horizontal="left" vertical="top" wrapText="1"/>
    </xf>
    <xf numFmtId="49" fontId="6" fillId="11" borderId="1" xfId="9" applyNumberFormat="1" applyFont="1" applyFill="1" applyBorder="1" applyAlignment="1">
      <alignment vertical="top" wrapText="1"/>
    </xf>
    <xf numFmtId="49" fontId="6" fillId="10" borderId="0" xfId="9" applyNumberFormat="1" applyFont="1" applyFill="1" applyAlignment="1">
      <alignment vertical="top" wrapText="1"/>
    </xf>
    <xf numFmtId="1" fontId="7" fillId="0" borderId="78" xfId="9" applyNumberFormat="1" applyFont="1" applyFill="1" applyBorder="1" applyAlignment="1">
      <alignment horizontal="center" vertical="top"/>
    </xf>
    <xf numFmtId="0" fontId="11" fillId="11" borderId="60" xfId="9" applyFont="1" applyFill="1" applyBorder="1" applyAlignment="1">
      <alignment horizontal="left" vertical="top" wrapText="1"/>
    </xf>
    <xf numFmtId="1" fontId="11" fillId="0" borderId="95" xfId="9" applyNumberFormat="1" applyFont="1" applyFill="1" applyBorder="1" applyAlignment="1">
      <alignment horizontal="center" vertical="top"/>
    </xf>
    <xf numFmtId="0" fontId="9" fillId="0" borderId="91" xfId="28" applyFont="1" applyBorder="1" applyAlignment="1">
      <alignment horizontal="left" vertical="top" wrapText="1"/>
    </xf>
    <xf numFmtId="164" fontId="6" fillId="0" borderId="73" xfId="9" applyNumberFormat="1" applyFont="1" applyBorder="1" applyAlignment="1">
      <alignment horizontal="center" vertical="top"/>
    </xf>
    <xf numFmtId="0" fontId="64" fillId="0" borderId="60" xfId="9" applyFont="1" applyBorder="1"/>
    <xf numFmtId="0" fontId="64" fillId="0" borderId="30" xfId="9" applyFont="1" applyBorder="1"/>
    <xf numFmtId="9" fontId="7" fillId="0" borderId="52" xfId="9" applyNumberFormat="1" applyFont="1" applyFill="1" applyBorder="1" applyAlignment="1">
      <alignment horizontal="center" vertical="top"/>
    </xf>
    <xf numFmtId="9" fontId="7" fillId="0" borderId="90" xfId="9" applyNumberFormat="1" applyFont="1" applyBorder="1" applyAlignment="1">
      <alignment horizontal="center" vertical="top"/>
    </xf>
    <xf numFmtId="0" fontId="7" fillId="0" borderId="18" xfId="9" applyFont="1" applyBorder="1" applyAlignment="1">
      <alignment horizontal="left" vertical="top"/>
    </xf>
    <xf numFmtId="0" fontId="7" fillId="0" borderId="69" xfId="9" applyFont="1" applyBorder="1" applyAlignment="1">
      <alignment horizontal="left" vertical="top" wrapText="1"/>
    </xf>
    <xf numFmtId="0" fontId="42" fillId="0" borderId="0" xfId="9" applyFont="1"/>
    <xf numFmtId="0" fontId="42" fillId="0" borderId="60" xfId="9" applyFont="1" applyBorder="1"/>
    <xf numFmtId="0" fontId="42" fillId="0" borderId="30" xfId="9" applyFont="1" applyBorder="1"/>
    <xf numFmtId="1" fontId="7" fillId="0" borderId="51" xfId="9" applyNumberFormat="1" applyFont="1" applyFill="1" applyBorder="1" applyAlignment="1">
      <alignment horizontal="center" vertical="top"/>
    </xf>
    <xf numFmtId="1" fontId="7" fillId="0" borderId="82" xfId="9" applyNumberFormat="1" applyFont="1" applyBorder="1" applyAlignment="1">
      <alignment horizontal="center" vertical="top"/>
    </xf>
    <xf numFmtId="0" fontId="7" fillId="0" borderId="15" xfId="9" applyFont="1" applyBorder="1" applyAlignment="1">
      <alignment horizontal="left" vertical="top"/>
    </xf>
    <xf numFmtId="0" fontId="7" fillId="0" borderId="37" xfId="9" applyFont="1" applyBorder="1" applyAlignment="1">
      <alignment horizontal="left" vertical="top" wrapText="1"/>
    </xf>
    <xf numFmtId="164" fontId="6" fillId="0" borderId="8" xfId="9" applyNumberFormat="1" applyFont="1" applyBorder="1" applyAlignment="1">
      <alignment horizontal="center" vertical="top"/>
    </xf>
    <xf numFmtId="164" fontId="6" fillId="0" borderId="10" xfId="9" applyNumberFormat="1" applyFont="1" applyBorder="1" applyAlignment="1">
      <alignment horizontal="center" vertical="top"/>
    </xf>
    <xf numFmtId="9" fontId="7" fillId="0" borderId="50" xfId="9" applyNumberFormat="1" applyFont="1" applyFill="1" applyBorder="1" applyAlignment="1">
      <alignment horizontal="center" vertical="top"/>
    </xf>
    <xf numFmtId="9" fontId="7" fillId="0" borderId="27" xfId="9" applyNumberFormat="1" applyFont="1" applyBorder="1" applyAlignment="1">
      <alignment horizontal="center" vertical="top"/>
    </xf>
    <xf numFmtId="164" fontId="6" fillId="4" borderId="50" xfId="9" applyNumberFormat="1" applyFont="1" applyFill="1" applyBorder="1" applyAlignment="1">
      <alignment horizontal="center" vertical="top"/>
    </xf>
    <xf numFmtId="0" fontId="6" fillId="4" borderId="69" xfId="9" applyFont="1" applyFill="1" applyBorder="1" applyAlignment="1">
      <alignment horizontal="center" vertical="top"/>
    </xf>
    <xf numFmtId="1" fontId="7" fillId="0" borderId="53" xfId="9" applyNumberFormat="1" applyFont="1" applyFill="1" applyBorder="1" applyAlignment="1">
      <alignment horizontal="center" vertical="top"/>
    </xf>
    <xf numFmtId="1" fontId="7" fillId="0" borderId="16" xfId="9" applyNumberFormat="1" applyFont="1" applyBorder="1" applyAlignment="1">
      <alignment horizontal="center" vertical="top"/>
    </xf>
    <xf numFmtId="164" fontId="6" fillId="0" borderId="53" xfId="9" applyNumberFormat="1" applyFont="1" applyBorder="1" applyAlignment="1">
      <alignment horizontal="center" vertical="top"/>
    </xf>
    <xf numFmtId="9" fontId="7" fillId="0" borderId="50" xfId="9" applyNumberFormat="1" applyFont="1" applyBorder="1" applyAlignment="1">
      <alignment horizontal="center" vertical="top"/>
    </xf>
    <xf numFmtId="0" fontId="11" fillId="0" borderId="53" xfId="9" applyFont="1" applyBorder="1" applyAlignment="1">
      <alignment horizontal="center" vertical="top"/>
    </xf>
    <xf numFmtId="0" fontId="11" fillId="0" borderId="16" xfId="9" applyFont="1" applyBorder="1" applyAlignment="1">
      <alignment horizontal="center" vertical="top"/>
    </xf>
    <xf numFmtId="164" fontId="6" fillId="0" borderId="51" xfId="9" applyNumberFormat="1" applyFont="1" applyBorder="1" applyAlignment="1">
      <alignment horizontal="center" vertical="top"/>
    </xf>
    <xf numFmtId="0" fontId="7" fillId="0" borderId="56" xfId="9" applyFont="1" applyBorder="1" applyAlignment="1">
      <alignment horizontal="center" vertical="top"/>
    </xf>
    <xf numFmtId="0" fontId="7" fillId="0" borderId="24" xfId="9" applyFont="1" applyBorder="1" applyAlignment="1">
      <alignment horizontal="center" vertical="top" wrapText="1"/>
    </xf>
    <xf numFmtId="164" fontId="6" fillId="0" borderId="56" xfId="9" applyNumberFormat="1" applyFont="1" applyBorder="1" applyAlignment="1">
      <alignment horizontal="center" vertical="top"/>
    </xf>
    <xf numFmtId="9" fontId="7" fillId="0" borderId="54" xfId="9" applyNumberFormat="1" applyFont="1" applyBorder="1" applyAlignment="1">
      <alignment horizontal="center" vertical="top"/>
    </xf>
    <xf numFmtId="0" fontId="7" fillId="0" borderId="29" xfId="9" applyFont="1" applyBorder="1" applyAlignment="1">
      <alignment horizontal="left" vertical="top"/>
    </xf>
    <xf numFmtId="0" fontId="7" fillId="0" borderId="32" xfId="9" applyFont="1" applyBorder="1" applyAlignment="1">
      <alignment horizontal="left" vertical="top" wrapText="1"/>
    </xf>
    <xf numFmtId="164" fontId="6" fillId="0" borderId="64" xfId="9" applyNumberFormat="1" applyFont="1" applyBorder="1" applyAlignment="1">
      <alignment horizontal="center" vertical="top"/>
    </xf>
    <xf numFmtId="164" fontId="6" fillId="0" borderId="66" xfId="9" applyNumberFormat="1" applyFont="1" applyBorder="1" applyAlignment="1">
      <alignment horizontal="center" vertical="top"/>
    </xf>
    <xf numFmtId="164" fontId="6" fillId="0" borderId="54" xfId="9" applyNumberFormat="1" applyFont="1" applyBorder="1" applyAlignment="1">
      <alignment horizontal="center" vertical="top"/>
    </xf>
    <xf numFmtId="0" fontId="7" fillId="0" borderId="66" xfId="9" applyFont="1" applyBorder="1" applyAlignment="1">
      <alignment horizontal="center" vertical="top"/>
    </xf>
    <xf numFmtId="1" fontId="11" fillId="0" borderId="96" xfId="9" applyNumberFormat="1" applyFont="1" applyBorder="1" applyAlignment="1">
      <alignment horizontal="center" vertical="top"/>
    </xf>
    <xf numFmtId="0" fontId="7" fillId="0" borderId="16" xfId="9" applyFont="1" applyFill="1" applyBorder="1" applyAlignment="1">
      <alignment horizontal="center" vertical="top"/>
    </xf>
    <xf numFmtId="0" fontId="7" fillId="0" borderId="15" xfId="9" applyFont="1" applyBorder="1" applyAlignment="1">
      <alignment horizontal="center" vertical="top" wrapText="1"/>
    </xf>
    <xf numFmtId="9" fontId="7" fillId="0" borderId="57" xfId="9" applyNumberFormat="1" applyFont="1" applyBorder="1" applyAlignment="1">
      <alignment horizontal="center" vertical="top"/>
    </xf>
    <xf numFmtId="9" fontId="7" fillId="0" borderId="59" xfId="9" applyNumberFormat="1" applyFont="1" applyBorder="1" applyAlignment="1">
      <alignment horizontal="center" vertical="top"/>
    </xf>
    <xf numFmtId="0" fontId="7" fillId="0" borderId="2" xfId="9" applyFont="1" applyBorder="1" applyAlignment="1">
      <alignment horizontal="left" vertical="top"/>
    </xf>
    <xf numFmtId="0" fontId="7" fillId="0" borderId="48" xfId="9" applyFont="1" applyBorder="1" applyAlignment="1">
      <alignment horizontal="left" vertical="top" wrapText="1"/>
    </xf>
    <xf numFmtId="164" fontId="6" fillId="4" borderId="57" xfId="9" applyNumberFormat="1" applyFont="1" applyFill="1" applyBorder="1" applyAlignment="1">
      <alignment horizontal="center" vertical="top"/>
    </xf>
    <xf numFmtId="0" fontId="6" fillId="4" borderId="79" xfId="9" applyFont="1" applyFill="1" applyBorder="1" applyAlignment="1">
      <alignment horizontal="center" vertical="top"/>
    </xf>
    <xf numFmtId="1" fontId="11" fillId="0" borderId="97" xfId="9" applyNumberFormat="1" applyFont="1" applyBorder="1" applyAlignment="1">
      <alignment horizontal="center" vertical="top"/>
    </xf>
    <xf numFmtId="0" fontId="7" fillId="0" borderId="53" xfId="9" applyFont="1" applyBorder="1" applyAlignment="1">
      <alignment horizontal="center" vertical="top"/>
    </xf>
    <xf numFmtId="164" fontId="6" fillId="4" borderId="52" xfId="9" applyNumberFormat="1" applyFont="1" applyFill="1" applyBorder="1" applyAlignment="1">
      <alignment horizontal="center" vertical="top"/>
    </xf>
    <xf numFmtId="164" fontId="6" fillId="4" borderId="70" xfId="9" applyNumberFormat="1" applyFont="1" applyFill="1" applyBorder="1" applyAlignment="1">
      <alignment horizontal="center" vertical="top"/>
    </xf>
    <xf numFmtId="164" fontId="6" fillId="4" borderId="68" xfId="9" applyNumberFormat="1" applyFont="1" applyFill="1" applyBorder="1" applyAlignment="1">
      <alignment horizontal="center" vertical="top"/>
    </xf>
    <xf numFmtId="2" fontId="11" fillId="0" borderId="97" xfId="9" applyNumberFormat="1" applyFont="1" applyBorder="1" applyAlignment="1">
      <alignment horizontal="center" vertical="top" wrapText="1"/>
    </xf>
    <xf numFmtId="164" fontId="34" fillId="0" borderId="64" xfId="9" applyNumberFormat="1" applyFont="1" applyBorder="1" applyAlignment="1">
      <alignment horizontal="center" vertical="top"/>
    </xf>
    <xf numFmtId="164" fontId="34" fillId="0" borderId="66" xfId="9" applyNumberFormat="1" applyFont="1" applyBorder="1" applyAlignment="1">
      <alignment horizontal="center" vertical="top"/>
    </xf>
    <xf numFmtId="164" fontId="34" fillId="0" borderId="54" xfId="9" applyNumberFormat="1" applyFont="1" applyBorder="1" applyAlignment="1">
      <alignment horizontal="center" vertical="top"/>
    </xf>
    <xf numFmtId="0" fontId="11" fillId="0" borderId="15" xfId="9" applyFont="1" applyBorder="1" applyAlignment="1">
      <alignment horizontal="center" vertical="center" wrapText="1"/>
    </xf>
    <xf numFmtId="9" fontId="7" fillId="0" borderId="52" xfId="9" applyNumberFormat="1" applyFont="1" applyBorder="1" applyAlignment="1">
      <alignment horizontal="center" vertical="top"/>
    </xf>
    <xf numFmtId="9" fontId="7" fillId="0" borderId="64" xfId="9" applyNumberFormat="1" applyFont="1" applyBorder="1" applyAlignment="1">
      <alignment horizontal="center" vertical="top"/>
    </xf>
    <xf numFmtId="1" fontId="11" fillId="0" borderId="98" xfId="9" applyNumberFormat="1" applyFont="1" applyBorder="1" applyAlignment="1">
      <alignment horizontal="center" vertical="top"/>
    </xf>
    <xf numFmtId="0" fontId="11" fillId="0" borderId="37" xfId="9" applyFont="1" applyBorder="1" applyAlignment="1">
      <alignment wrapText="1"/>
    </xf>
    <xf numFmtId="0" fontId="11" fillId="0" borderId="15" xfId="9" applyFont="1" applyBorder="1" applyAlignment="1">
      <alignment horizontal="center" vertical="top"/>
    </xf>
    <xf numFmtId="49" fontId="7" fillId="0" borderId="1" xfId="9" applyNumberFormat="1" applyFont="1" applyBorder="1" applyAlignment="1">
      <alignment horizontal="center" vertical="top"/>
    </xf>
    <xf numFmtId="1" fontId="11" fillId="0" borderId="99" xfId="9" applyNumberFormat="1" applyFont="1" applyBorder="1" applyAlignment="1">
      <alignment horizontal="center" vertical="top"/>
    </xf>
    <xf numFmtId="0" fontId="11" fillId="0" borderId="24" xfId="9" applyFont="1" applyBorder="1" applyAlignment="1">
      <alignment horizontal="center" vertical="center" wrapText="1"/>
    </xf>
    <xf numFmtId="0" fontId="11" fillId="0" borderId="61" xfId="9" applyFont="1" applyBorder="1" applyAlignment="1">
      <alignment wrapText="1"/>
    </xf>
    <xf numFmtId="49" fontId="7" fillId="0" borderId="10" xfId="9" applyNumberFormat="1" applyFont="1" applyBorder="1" applyAlignment="1">
      <alignment horizontal="center" vertical="top"/>
    </xf>
    <xf numFmtId="9" fontId="7" fillId="0" borderId="4" xfId="9" applyNumberFormat="1" applyFont="1" applyBorder="1" applyAlignment="1">
      <alignment horizontal="center" vertical="top"/>
    </xf>
    <xf numFmtId="0" fontId="7" fillId="0" borderId="7" xfId="9" applyFont="1" applyBorder="1" applyAlignment="1">
      <alignment horizontal="left" vertical="top" wrapText="1"/>
    </xf>
    <xf numFmtId="0" fontId="6" fillId="10" borderId="69" xfId="9" applyFont="1" applyFill="1" applyBorder="1" applyAlignment="1">
      <alignment horizontal="center" vertical="top"/>
    </xf>
    <xf numFmtId="0" fontId="7" fillId="0" borderId="64" xfId="9" applyFont="1" applyBorder="1" applyAlignment="1">
      <alignment horizontal="center" vertical="top"/>
    </xf>
    <xf numFmtId="0" fontId="7" fillId="0" borderId="71" xfId="9" applyFont="1" applyBorder="1" applyAlignment="1">
      <alignment horizontal="center" vertical="top"/>
    </xf>
    <xf numFmtId="0" fontId="11" fillId="0" borderId="29" xfId="9" applyFont="1" applyBorder="1" applyAlignment="1">
      <alignment horizontal="center" vertical="center" wrapText="1"/>
    </xf>
    <xf numFmtId="0" fontId="11" fillId="0" borderId="62" xfId="9" applyFont="1" applyBorder="1" applyAlignment="1">
      <alignment wrapText="1"/>
    </xf>
    <xf numFmtId="164" fontId="7" fillId="10" borderId="64" xfId="9" applyNumberFormat="1" applyFont="1" applyFill="1" applyBorder="1" applyAlignment="1">
      <alignment horizontal="center" vertical="top"/>
    </xf>
    <xf numFmtId="164" fontId="28" fillId="10" borderId="66" xfId="9" applyNumberFormat="1" applyFont="1" applyFill="1" applyBorder="1" applyAlignment="1">
      <alignment horizontal="center" vertical="top"/>
    </xf>
    <xf numFmtId="164" fontId="28" fillId="10" borderId="1" xfId="9" applyNumberFormat="1" applyFont="1" applyFill="1" applyBorder="1" applyAlignment="1">
      <alignment horizontal="center" vertical="top"/>
    </xf>
    <xf numFmtId="164" fontId="28" fillId="10" borderId="62" xfId="9" applyNumberFormat="1" applyFont="1" applyFill="1" applyBorder="1" applyAlignment="1">
      <alignment horizontal="center" vertical="top"/>
    </xf>
    <xf numFmtId="0" fontId="7" fillId="0" borderId="51" xfId="9" applyFont="1" applyBorder="1" applyAlignment="1">
      <alignment horizontal="center" vertical="top"/>
    </xf>
    <xf numFmtId="0" fontId="7" fillId="0" borderId="82" xfId="9" applyFont="1" applyBorder="1" applyAlignment="1">
      <alignment horizontal="center" vertical="top"/>
    </xf>
    <xf numFmtId="0" fontId="15" fillId="0" borderId="4" xfId="9" applyFont="1" applyBorder="1" applyAlignment="1">
      <alignment horizontal="center" vertical="top" wrapText="1"/>
    </xf>
    <xf numFmtId="0" fontId="15" fillId="0" borderId="21" xfId="9" applyFont="1" applyBorder="1" applyAlignment="1">
      <alignment horizontal="center" vertical="top" wrapText="1"/>
    </xf>
    <xf numFmtId="0" fontId="9" fillId="0" borderId="20" xfId="9" applyFont="1" applyBorder="1" applyAlignment="1">
      <alignment horizontal="center" vertical="top" wrapText="1"/>
    </xf>
    <xf numFmtId="0" fontId="11" fillId="9" borderId="31" xfId="9" applyFont="1" applyFill="1" applyBorder="1" applyAlignment="1">
      <alignment wrapText="1"/>
    </xf>
    <xf numFmtId="0" fontId="15" fillId="0" borderId="53" xfId="9" applyFont="1" applyBorder="1" applyAlignment="1">
      <alignment horizontal="center" vertical="top" wrapText="1"/>
    </xf>
    <xf numFmtId="0" fontId="15" fillId="0" borderId="16" xfId="9" applyFont="1" applyBorder="1" applyAlignment="1">
      <alignment horizontal="center" vertical="top" wrapText="1"/>
    </xf>
    <xf numFmtId="0" fontId="9" fillId="0" borderId="15" xfId="9" applyFont="1" applyBorder="1" applyAlignment="1">
      <alignment horizontal="center" vertical="top" wrapText="1"/>
    </xf>
    <xf numFmtId="0" fontId="11" fillId="0" borderId="14" xfId="9" applyFont="1" applyBorder="1" applyAlignment="1">
      <alignment wrapText="1"/>
    </xf>
    <xf numFmtId="0" fontId="58" fillId="13" borderId="73" xfId="9" applyFont="1" applyFill="1" applyBorder="1" applyAlignment="1">
      <alignment vertical="top" wrapText="1"/>
    </xf>
    <xf numFmtId="0" fontId="58" fillId="13" borderId="72" xfId="9" applyFont="1" applyFill="1" applyBorder="1" applyAlignment="1">
      <alignment horizontal="center" vertical="top" wrapText="1"/>
    </xf>
    <xf numFmtId="0" fontId="87" fillId="13" borderId="55" xfId="9" applyFont="1" applyFill="1" applyBorder="1" applyAlignment="1">
      <alignment vertical="top"/>
    </xf>
    <xf numFmtId="9" fontId="7" fillId="13" borderId="72" xfId="9" applyNumberFormat="1" applyFont="1" applyFill="1" applyBorder="1" applyAlignment="1">
      <alignment horizontal="center" vertical="top"/>
    </xf>
    <xf numFmtId="9" fontId="7" fillId="13" borderId="73" xfId="9" applyNumberFormat="1" applyFont="1" applyFill="1" applyBorder="1" applyAlignment="1">
      <alignment horizontal="center" vertical="top"/>
    </xf>
    <xf numFmtId="0" fontId="7" fillId="13" borderId="72" xfId="9" applyFont="1" applyFill="1" applyBorder="1" applyAlignment="1">
      <alignment horizontal="left" vertical="top"/>
    </xf>
    <xf numFmtId="0" fontId="7" fillId="13" borderId="55" xfId="9" applyFont="1" applyFill="1" applyBorder="1" applyAlignment="1">
      <alignment horizontal="left" vertical="top"/>
    </xf>
    <xf numFmtId="0" fontId="7" fillId="0" borderId="50" xfId="9" applyFont="1" applyBorder="1" applyAlignment="1">
      <alignment horizontal="center" vertical="top"/>
    </xf>
    <xf numFmtId="0" fontId="7" fillId="0" borderId="18" xfId="9" applyFont="1" applyBorder="1" applyAlignment="1">
      <alignment horizontal="center" vertical="top"/>
    </xf>
    <xf numFmtId="0" fontId="89" fillId="0" borderId="19" xfId="9" applyFont="1" applyBorder="1" applyAlignment="1">
      <alignment horizontal="left" vertical="top" wrapText="1"/>
    </xf>
    <xf numFmtId="0" fontId="6" fillId="4" borderId="90" xfId="9" applyFont="1" applyFill="1" applyBorder="1" applyAlignment="1">
      <alignment horizontal="center" vertical="top"/>
    </xf>
    <xf numFmtId="0" fontId="7" fillId="0" borderId="29" xfId="9" applyFont="1" applyBorder="1" applyAlignment="1">
      <alignment horizontal="center" vertical="top"/>
    </xf>
    <xf numFmtId="0" fontId="89" fillId="0" borderId="32" xfId="9" applyFont="1" applyBorder="1" applyAlignment="1">
      <alignment horizontal="left" vertical="top" wrapText="1"/>
    </xf>
    <xf numFmtId="0" fontId="7" fillId="0" borderId="75" xfId="9" applyFont="1" applyBorder="1" applyAlignment="1">
      <alignment horizontal="center" vertical="top"/>
    </xf>
    <xf numFmtId="0" fontId="9" fillId="0" borderId="29" xfId="9" applyFont="1" applyBorder="1" applyAlignment="1">
      <alignment horizontal="center" vertical="top" wrapText="1"/>
    </xf>
    <xf numFmtId="0" fontId="11" fillId="0" borderId="62" xfId="9" applyFont="1" applyBorder="1" applyAlignment="1">
      <alignment vertical="center" wrapText="1"/>
    </xf>
    <xf numFmtId="0" fontId="6" fillId="0" borderId="0" xfId="9" applyFont="1" applyAlignment="1">
      <alignment horizontal="center" vertical="top"/>
    </xf>
    <xf numFmtId="0" fontId="89" fillId="0" borderId="69" xfId="9" applyFont="1" applyBorder="1" applyAlignment="1">
      <alignment horizontal="left" vertical="top" wrapText="1"/>
    </xf>
    <xf numFmtId="0" fontId="7" fillId="0" borderId="0" xfId="9" applyFont="1" applyAlignment="1">
      <alignment horizontal="center" vertical="top"/>
    </xf>
    <xf numFmtId="0" fontId="11" fillId="0" borderId="61" xfId="9" applyFont="1" applyBorder="1" applyAlignment="1">
      <alignment vertical="center" wrapText="1"/>
    </xf>
    <xf numFmtId="2" fontId="7" fillId="10" borderId="61" xfId="9" applyNumberFormat="1" applyFont="1" applyFill="1" applyBorder="1" applyAlignment="1">
      <alignment horizontal="center" vertical="top"/>
    </xf>
    <xf numFmtId="2" fontId="7" fillId="10" borderId="22" xfId="9" applyNumberFormat="1" applyFont="1" applyFill="1" applyBorder="1" applyAlignment="1">
      <alignment horizontal="center" vertical="top"/>
    </xf>
    <xf numFmtId="2" fontId="7" fillId="10" borderId="62" xfId="9" applyNumberFormat="1" applyFont="1" applyFill="1" applyBorder="1" applyAlignment="1">
      <alignment horizontal="center" vertical="top"/>
    </xf>
    <xf numFmtId="2" fontId="7" fillId="10" borderId="66" xfId="9" applyNumberFormat="1" applyFont="1" applyFill="1" applyBorder="1" applyAlignment="1">
      <alignment horizontal="center" vertical="top"/>
    </xf>
    <xf numFmtId="49" fontId="7" fillId="0" borderId="11" xfId="9" applyNumberFormat="1" applyFont="1" applyBorder="1" applyAlignment="1">
      <alignment horizontal="center" vertical="top"/>
    </xf>
    <xf numFmtId="0" fontId="54" fillId="11" borderId="78" xfId="9" applyFont="1" applyFill="1" applyBorder="1" applyAlignment="1">
      <alignment vertical="top" wrapText="1"/>
    </xf>
    <xf numFmtId="0" fontId="32" fillId="11" borderId="78" xfId="9" applyFont="1" applyFill="1" applyBorder="1" applyAlignment="1">
      <alignment horizontal="center" vertical="top" wrapText="1"/>
    </xf>
    <xf numFmtId="9" fontId="7" fillId="0" borderId="5" xfId="9" applyNumberFormat="1" applyFont="1" applyBorder="1" applyAlignment="1">
      <alignment horizontal="center" vertical="top"/>
    </xf>
    <xf numFmtId="0" fontId="7" fillId="0" borderId="87" xfId="9" applyFont="1" applyBorder="1" applyAlignment="1">
      <alignment horizontal="left" vertical="top"/>
    </xf>
    <xf numFmtId="164" fontId="6" fillId="0" borderId="11" xfId="21" applyNumberFormat="1" applyFont="1" applyBorder="1" applyAlignment="1">
      <alignment horizontal="center" vertical="top"/>
    </xf>
    <xf numFmtId="0" fontId="7" fillId="0" borderId="1" xfId="9" applyFont="1" applyBorder="1" applyAlignment="1">
      <alignment horizontal="center" vertical="top"/>
    </xf>
    <xf numFmtId="49" fontId="6" fillId="11" borderId="60" xfId="9" applyNumberFormat="1" applyFont="1" applyFill="1" applyBorder="1" applyAlignment="1">
      <alignment vertical="top"/>
    </xf>
    <xf numFmtId="164" fontId="6" fillId="0" borderId="67" xfId="21" applyNumberFormat="1" applyFont="1" applyBorder="1" applyAlignment="1">
      <alignment horizontal="center" vertical="top"/>
    </xf>
    <xf numFmtId="49" fontId="6" fillId="2" borderId="10" xfId="9" applyNumberFormat="1" applyFont="1" applyFill="1" applyBorder="1" applyAlignment="1">
      <alignment horizontal="center" vertical="top"/>
    </xf>
    <xf numFmtId="0" fontId="7" fillId="0" borderId="85" xfId="9" applyFont="1" applyBorder="1" applyAlignment="1">
      <alignment horizontal="left" vertical="top"/>
    </xf>
    <xf numFmtId="0" fontId="7" fillId="0" borderId="54" xfId="9" applyFont="1" applyBorder="1" applyAlignment="1">
      <alignment horizontal="left" vertical="top" wrapText="1"/>
    </xf>
    <xf numFmtId="0" fontId="7" fillId="0" borderId="83" xfId="9" applyFont="1" applyBorder="1" applyAlignment="1">
      <alignment horizontal="left" vertical="top" wrapText="1"/>
    </xf>
    <xf numFmtId="0" fontId="7" fillId="0" borderId="56" xfId="9" applyFont="1" applyBorder="1" applyAlignment="1">
      <alignment horizontal="left" vertical="top" wrapText="1"/>
    </xf>
    <xf numFmtId="0" fontId="7" fillId="0" borderId="25" xfId="9" applyFont="1" applyBorder="1" applyAlignment="1">
      <alignment horizontal="left" vertical="top" wrapText="1"/>
    </xf>
    <xf numFmtId="164" fontId="28" fillId="10" borderId="61" xfId="9" applyNumberFormat="1" applyFont="1" applyFill="1" applyBorder="1" applyAlignment="1">
      <alignment horizontal="center" vertical="top"/>
    </xf>
    <xf numFmtId="164" fontId="28" fillId="10" borderId="22" xfId="9" applyNumberFormat="1" applyFont="1" applyFill="1" applyBorder="1" applyAlignment="1">
      <alignment horizontal="center" vertical="top"/>
    </xf>
    <xf numFmtId="0" fontId="7" fillId="0" borderId="53" xfId="9" applyFont="1" applyBorder="1" applyAlignment="1">
      <alignment horizontal="left" vertical="top" wrapText="1"/>
    </xf>
    <xf numFmtId="0" fontId="7" fillId="0" borderId="16" xfId="9" applyFont="1" applyBorder="1" applyAlignment="1">
      <alignment horizontal="left" vertical="top" wrapText="1"/>
    </xf>
    <xf numFmtId="49" fontId="7" fillId="5" borderId="4" xfId="9" applyNumberFormat="1" applyFont="1" applyFill="1" applyBorder="1" applyAlignment="1">
      <alignment vertical="center" wrapText="1"/>
    </xf>
    <xf numFmtId="49" fontId="7" fillId="5" borderId="21" xfId="9" applyNumberFormat="1" applyFont="1" applyFill="1" applyBorder="1" applyAlignment="1">
      <alignment vertical="center" wrapText="1"/>
    </xf>
    <xf numFmtId="0" fontId="11" fillId="0" borderId="20" xfId="9" applyFont="1" applyBorder="1" applyAlignment="1">
      <alignment horizontal="center" vertical="top" wrapText="1"/>
    </xf>
    <xf numFmtId="0" fontId="11" fillId="0" borderId="31" xfId="9" applyFont="1" applyBorder="1" applyAlignment="1">
      <alignment vertical="center" wrapText="1"/>
    </xf>
    <xf numFmtId="0" fontId="6" fillId="4" borderId="1" xfId="9" applyFont="1" applyFill="1" applyBorder="1" applyAlignment="1">
      <alignment horizontal="center" vertical="top"/>
    </xf>
    <xf numFmtId="0" fontId="54" fillId="11" borderId="11" xfId="9" applyFont="1" applyFill="1" applyBorder="1" applyAlignment="1">
      <alignment vertical="top" wrapText="1"/>
    </xf>
    <xf numFmtId="49" fontId="7" fillId="5" borderId="5" xfId="9" applyNumberFormat="1" applyFont="1" applyFill="1" applyBorder="1" applyAlignment="1">
      <alignment vertical="center" wrapText="1"/>
    </xf>
    <xf numFmtId="49" fontId="7" fillId="5" borderId="58" xfId="9" applyNumberFormat="1" applyFont="1" applyFill="1" applyBorder="1" applyAlignment="1">
      <alignment vertical="center" wrapText="1"/>
    </xf>
    <xf numFmtId="164" fontId="6" fillId="0" borderId="61" xfId="9" applyNumberFormat="1" applyFont="1" applyBorder="1" applyAlignment="1">
      <alignment horizontal="center" vertical="top"/>
    </xf>
    <xf numFmtId="0" fontId="54" fillId="11" borderId="1" xfId="9" applyFont="1" applyFill="1" applyBorder="1" applyAlignment="1">
      <alignment vertical="top" wrapText="1"/>
    </xf>
    <xf numFmtId="49" fontId="6" fillId="11" borderId="0" xfId="9" applyNumberFormat="1" applyFont="1" applyFill="1" applyAlignment="1">
      <alignment vertical="top" wrapText="1"/>
    </xf>
    <xf numFmtId="0" fontId="11" fillId="0" borderId="22" xfId="9" applyFont="1" applyBorder="1" applyAlignment="1">
      <alignment horizontal="center" vertical="top"/>
    </xf>
    <xf numFmtId="0" fontId="11" fillId="0" borderId="32" xfId="9" applyFont="1" applyBorder="1" applyAlignment="1">
      <alignment vertical="center" wrapText="1"/>
    </xf>
    <xf numFmtId="49" fontId="7" fillId="5" borderId="3" xfId="9" applyNumberFormat="1" applyFont="1" applyFill="1" applyBorder="1" applyAlignment="1">
      <alignment vertical="center" wrapText="1"/>
    </xf>
    <xf numFmtId="49" fontId="7" fillId="5" borderId="34" xfId="9" applyNumberFormat="1" applyFont="1" applyFill="1" applyBorder="1" applyAlignment="1">
      <alignment vertical="center" wrapText="1"/>
    </xf>
    <xf numFmtId="0" fontId="11" fillId="0" borderId="37" xfId="9" applyFont="1" applyBorder="1" applyAlignment="1">
      <alignment vertical="center" wrapText="1"/>
    </xf>
    <xf numFmtId="164" fontId="6" fillId="0" borderId="37" xfId="9" applyNumberFormat="1" applyFont="1" applyBorder="1" applyAlignment="1">
      <alignment horizontal="center" vertical="top"/>
    </xf>
    <xf numFmtId="0" fontId="54" fillId="11" borderId="9" xfId="9" applyFont="1" applyFill="1" applyBorder="1" applyAlignment="1">
      <alignment vertical="top" wrapText="1"/>
    </xf>
    <xf numFmtId="49" fontId="7" fillId="5" borderId="54" xfId="9" applyNumberFormat="1" applyFont="1" applyFill="1" applyBorder="1" applyAlignment="1">
      <alignment vertical="center" wrapText="1"/>
    </xf>
    <xf numFmtId="49" fontId="7" fillId="5" borderId="83" xfId="9" applyNumberFormat="1" applyFont="1" applyFill="1" applyBorder="1" applyAlignment="1">
      <alignment vertical="center" wrapText="1"/>
    </xf>
    <xf numFmtId="0" fontId="54" fillId="11" borderId="0" xfId="9" applyFont="1" applyFill="1" applyAlignment="1">
      <alignment vertical="top" wrapText="1"/>
    </xf>
    <xf numFmtId="49" fontId="4" fillId="3" borderId="1" xfId="9" applyNumberFormat="1" applyFont="1" applyFill="1" applyBorder="1" applyAlignment="1">
      <alignment horizontal="center" vertical="top"/>
    </xf>
    <xf numFmtId="49" fontId="7" fillId="5" borderId="53" xfId="9" applyNumberFormat="1" applyFont="1" applyFill="1" applyBorder="1" applyAlignment="1">
      <alignment vertical="center" wrapText="1"/>
    </xf>
    <xf numFmtId="49" fontId="7" fillId="5" borderId="16" xfId="9" applyNumberFormat="1" applyFont="1" applyFill="1" applyBorder="1" applyAlignment="1">
      <alignment vertical="center" wrapText="1"/>
    </xf>
    <xf numFmtId="0" fontId="11" fillId="11" borderId="0" xfId="21" applyFont="1" applyFill="1" applyAlignment="1">
      <alignment vertical="top" wrapText="1"/>
    </xf>
    <xf numFmtId="49" fontId="7" fillId="0" borderId="5" xfId="9" applyNumberFormat="1" applyFont="1" applyBorder="1" applyAlignment="1">
      <alignment horizontal="center" vertical="center" wrapText="1"/>
    </xf>
    <xf numFmtId="49" fontId="7" fillId="5" borderId="58" xfId="9" applyNumberFormat="1" applyFont="1" applyFill="1" applyBorder="1" applyAlignment="1">
      <alignment horizontal="center" vertical="center" wrapText="1"/>
    </xf>
    <xf numFmtId="0" fontId="11" fillId="0" borderId="46" xfId="9" applyFont="1" applyBorder="1" applyAlignment="1">
      <alignment horizontal="center" vertical="top" wrapText="1"/>
    </xf>
    <xf numFmtId="0" fontId="11" fillId="0" borderId="30" xfId="9" applyFont="1" applyBorder="1" applyAlignment="1">
      <alignment horizontal="left" vertical="center" wrapText="1"/>
    </xf>
    <xf numFmtId="49" fontId="7" fillId="5" borderId="54" xfId="9" applyNumberFormat="1" applyFont="1" applyFill="1" applyBorder="1" applyAlignment="1">
      <alignment horizontal="center" vertical="center" wrapText="1"/>
    </xf>
    <xf numFmtId="49" fontId="7" fillId="5" borderId="83" xfId="9" applyNumberFormat="1" applyFont="1" applyFill="1" applyBorder="1" applyAlignment="1">
      <alignment horizontal="center" vertical="center" wrapText="1"/>
    </xf>
    <xf numFmtId="0" fontId="11" fillId="0" borderId="29" xfId="9" applyFont="1" applyBorder="1" applyAlignment="1">
      <alignment horizontal="center" vertical="top" wrapText="1"/>
    </xf>
    <xf numFmtId="0" fontId="11" fillId="0" borderId="64" xfId="9" applyFont="1" applyBorder="1" applyAlignment="1">
      <alignment horizontal="left" vertical="center" wrapText="1"/>
    </xf>
    <xf numFmtId="49" fontId="6" fillId="10" borderId="1" xfId="9" applyNumberFormat="1" applyFont="1" applyFill="1" applyBorder="1" applyAlignment="1">
      <alignment horizontal="center" vertical="top" wrapText="1"/>
    </xf>
    <xf numFmtId="0" fontId="11" fillId="0" borderId="80" xfId="9" applyFont="1" applyBorder="1" applyAlignment="1">
      <alignment horizontal="left" vertical="center" wrapText="1"/>
    </xf>
    <xf numFmtId="49" fontId="7" fillId="0" borderId="56" xfId="9" applyNumberFormat="1" applyFont="1" applyBorder="1" applyAlignment="1">
      <alignment horizontal="center" vertical="center" wrapText="1"/>
    </xf>
    <xf numFmtId="49" fontId="7" fillId="5" borderId="25" xfId="9" applyNumberFormat="1" applyFont="1" applyFill="1" applyBorder="1" applyAlignment="1">
      <alignment horizontal="center" vertical="center" wrapText="1"/>
    </xf>
    <xf numFmtId="0" fontId="11" fillId="0" borderId="49" xfId="9" applyFont="1" applyBorder="1" applyAlignment="1">
      <alignment horizontal="left" vertical="center" wrapText="1"/>
    </xf>
    <xf numFmtId="49" fontId="7" fillId="5" borderId="56" xfId="9" applyNumberFormat="1" applyFont="1" applyFill="1" applyBorder="1" applyAlignment="1">
      <alignment horizontal="center" vertical="center" wrapText="1"/>
    </xf>
    <xf numFmtId="0" fontId="11" fillId="0" borderId="74" xfId="9" applyFont="1" applyBorder="1" applyAlignment="1">
      <alignment horizontal="left" vertical="center" wrapText="1"/>
    </xf>
    <xf numFmtId="49" fontId="7" fillId="0" borderId="54" xfId="9" applyNumberFormat="1" applyFont="1" applyBorder="1" applyAlignment="1">
      <alignment horizontal="center" vertical="center" wrapText="1"/>
    </xf>
    <xf numFmtId="0" fontId="15" fillId="0" borderId="71" xfId="9" applyBorder="1"/>
    <xf numFmtId="0" fontId="15" fillId="0" borderId="62" xfId="9" applyBorder="1"/>
    <xf numFmtId="49" fontId="7" fillId="0" borderId="54" xfId="9" applyNumberFormat="1" applyFont="1" applyFill="1" applyBorder="1" applyAlignment="1">
      <alignment horizontal="center" vertical="center" wrapText="1"/>
    </xf>
    <xf numFmtId="0" fontId="7" fillId="0" borderId="80" xfId="9" applyFont="1" applyBorder="1" applyAlignment="1">
      <alignment horizontal="center" vertical="top"/>
    </xf>
    <xf numFmtId="0" fontId="7" fillId="0" borderId="80" xfId="9" applyFont="1" applyBorder="1" applyAlignment="1">
      <alignment horizontal="left" vertical="top" wrapText="1"/>
    </xf>
    <xf numFmtId="0" fontId="11" fillId="0" borderId="80" xfId="9" applyFont="1" applyBorder="1" applyAlignment="1">
      <alignment horizontal="center" vertical="top"/>
    </xf>
    <xf numFmtId="0" fontId="11" fillId="0" borderId="80" xfId="9" applyFont="1" applyBorder="1" applyAlignment="1">
      <alignment horizontal="center" vertical="center"/>
    </xf>
    <xf numFmtId="0" fontId="15" fillId="0" borderId="82" xfId="9" applyBorder="1"/>
    <xf numFmtId="0" fontId="15" fillId="0" borderId="37" xfId="9" applyBorder="1"/>
    <xf numFmtId="49" fontId="7" fillId="5" borderId="53" xfId="9" applyNumberFormat="1" applyFont="1" applyFill="1" applyBorder="1" applyAlignment="1">
      <alignment horizontal="center" vertical="center" wrapText="1"/>
    </xf>
    <xf numFmtId="49" fontId="7" fillId="5" borderId="16" xfId="9" applyNumberFormat="1" applyFont="1" applyFill="1" applyBorder="1" applyAlignment="1">
      <alignment horizontal="center" vertical="center" wrapText="1"/>
    </xf>
    <xf numFmtId="0" fontId="7" fillId="0" borderId="15" xfId="9" applyFont="1" applyBorder="1" applyAlignment="1">
      <alignment horizontal="center" vertical="center"/>
    </xf>
    <xf numFmtId="0" fontId="11" fillId="0" borderId="84" xfId="9" applyFont="1" applyBorder="1" applyAlignment="1">
      <alignment horizontal="left" vertical="top" wrapText="1"/>
    </xf>
    <xf numFmtId="164" fontId="7" fillId="10" borderId="82" xfId="9" applyNumberFormat="1" applyFont="1" applyFill="1" applyBorder="1" applyAlignment="1">
      <alignment horizontal="center" vertical="top"/>
    </xf>
    <xf numFmtId="49" fontId="6" fillId="10" borderId="10" xfId="9" applyNumberFormat="1" applyFont="1" applyFill="1" applyBorder="1" applyAlignment="1">
      <alignment horizontal="center" vertical="top" wrapText="1"/>
    </xf>
    <xf numFmtId="49" fontId="11" fillId="5" borderId="0" xfId="9" applyNumberFormat="1" applyFont="1" applyFill="1" applyAlignment="1">
      <alignment vertical="center" wrapText="1"/>
    </xf>
    <xf numFmtId="49" fontId="11" fillId="5" borderId="60" xfId="9" applyNumberFormat="1" applyFont="1" applyFill="1" applyBorder="1" applyAlignment="1">
      <alignment vertical="center" wrapText="1"/>
    </xf>
    <xf numFmtId="0" fontId="11" fillId="0" borderId="46" xfId="9" applyFont="1" applyBorder="1" applyAlignment="1">
      <alignment horizontal="center" vertical="top"/>
    </xf>
    <xf numFmtId="0" fontId="15" fillId="0" borderId="87" xfId="9" applyFont="1" applyBorder="1" applyAlignment="1">
      <alignment vertical="top" wrapText="1"/>
    </xf>
    <xf numFmtId="0" fontId="11" fillId="11" borderId="60" xfId="21" applyFont="1" applyFill="1" applyBorder="1" applyAlignment="1">
      <alignment horizontal="left" vertical="top" wrapText="1"/>
    </xf>
    <xf numFmtId="49" fontId="6" fillId="11" borderId="11" xfId="9" applyNumberFormat="1" applyFont="1" applyFill="1" applyBorder="1" applyAlignment="1">
      <alignment horizontal="center" vertical="top"/>
    </xf>
    <xf numFmtId="0" fontId="15" fillId="0" borderId="75" xfId="9" applyBorder="1"/>
    <xf numFmtId="0" fontId="15" fillId="0" borderId="61" xfId="9" applyBorder="1"/>
    <xf numFmtId="49" fontId="11" fillId="5" borderId="74" xfId="9" applyNumberFormat="1" applyFont="1" applyFill="1" applyBorder="1" applyAlignment="1">
      <alignment vertical="center" wrapText="1"/>
    </xf>
    <xf numFmtId="49" fontId="11" fillId="5" borderId="75" xfId="9" applyNumberFormat="1" applyFont="1" applyFill="1" applyBorder="1" applyAlignment="1">
      <alignment vertical="center" wrapText="1"/>
    </xf>
    <xf numFmtId="0" fontId="11" fillId="0" borderId="24" xfId="9" applyFont="1" applyBorder="1" applyAlignment="1">
      <alignment horizontal="center" vertical="top"/>
    </xf>
    <xf numFmtId="0" fontId="15" fillId="0" borderId="23" xfId="9" applyFont="1" applyBorder="1" applyAlignment="1">
      <alignment vertical="top" wrapText="1"/>
    </xf>
    <xf numFmtId="49" fontId="11" fillId="5" borderId="0" xfId="9" applyNumberFormat="1" applyFont="1" applyFill="1" applyBorder="1" applyAlignment="1">
      <alignment vertical="center" wrapText="1"/>
    </xf>
    <xf numFmtId="0" fontId="15" fillId="0" borderId="17" xfId="9" applyFont="1" applyBorder="1" applyAlignment="1">
      <alignment vertical="top" wrapText="1"/>
    </xf>
    <xf numFmtId="164" fontId="7" fillId="0" borderId="30" xfId="9" applyNumberFormat="1" applyFont="1" applyBorder="1" applyAlignment="1">
      <alignment horizontal="center" vertical="top"/>
    </xf>
    <xf numFmtId="49" fontId="11" fillId="5" borderId="8" xfId="9" applyNumberFormat="1" applyFont="1" applyFill="1" applyBorder="1" applyAlignment="1">
      <alignment vertical="center" wrapText="1"/>
    </xf>
    <xf numFmtId="49" fontId="11" fillId="5" borderId="65" xfId="9" applyNumberFormat="1" applyFont="1" applyFill="1" applyBorder="1" applyAlignment="1">
      <alignment vertical="center" wrapText="1"/>
    </xf>
    <xf numFmtId="0" fontId="11" fillId="0" borderId="33" xfId="9" applyFont="1" applyBorder="1" applyAlignment="1">
      <alignment horizontal="center" vertical="top"/>
    </xf>
    <xf numFmtId="0" fontId="15" fillId="0" borderId="6" xfId="9" applyFont="1" applyBorder="1" applyAlignment="1">
      <alignment vertical="top" wrapText="1"/>
    </xf>
    <xf numFmtId="164" fontId="7" fillId="0" borderId="37" xfId="9" applyNumberFormat="1" applyFont="1" applyBorder="1" applyAlignment="1">
      <alignment horizontal="center" vertical="top"/>
    </xf>
    <xf numFmtId="49" fontId="11" fillId="5" borderId="21" xfId="9" applyNumberFormat="1" applyFont="1" applyFill="1" applyBorder="1" applyAlignment="1">
      <alignment vertical="center" wrapText="1"/>
    </xf>
    <xf numFmtId="0" fontId="11" fillId="0" borderId="86" xfId="9" applyFont="1" applyBorder="1" applyAlignment="1">
      <alignment horizontal="center" vertical="top"/>
    </xf>
    <xf numFmtId="0" fontId="15" fillId="0" borderId="7" xfId="9" applyFont="1" applyBorder="1" applyAlignment="1">
      <alignment vertical="top" wrapText="1"/>
    </xf>
    <xf numFmtId="49" fontId="11" fillId="0" borderId="58" xfId="9" applyNumberFormat="1" applyFont="1" applyBorder="1" applyAlignment="1">
      <alignment horizontal="center" vertical="center" wrapText="1"/>
    </xf>
    <xf numFmtId="0" fontId="11" fillId="0" borderId="87" xfId="9" applyFont="1" applyBorder="1" applyAlignment="1">
      <alignment horizontal="center" vertical="center"/>
    </xf>
    <xf numFmtId="0" fontId="11" fillId="0" borderId="17" xfId="9" applyFont="1" applyBorder="1" applyAlignment="1">
      <alignment vertical="top" wrapText="1"/>
    </xf>
    <xf numFmtId="49" fontId="11" fillId="0" borderId="16" xfId="9" applyNumberFormat="1" applyFont="1" applyBorder="1" applyAlignment="1">
      <alignment horizontal="center" vertical="center" wrapText="1"/>
    </xf>
    <xf numFmtId="0" fontId="11" fillId="0" borderId="15" xfId="9" applyFont="1" applyBorder="1" applyAlignment="1">
      <alignment horizontal="center" vertical="center"/>
    </xf>
    <xf numFmtId="0" fontId="11" fillId="0" borderId="87" xfId="9" applyFont="1" applyBorder="1" applyAlignment="1">
      <alignment horizontal="center" vertical="top"/>
    </xf>
    <xf numFmtId="164" fontId="6" fillId="14" borderId="1" xfId="9" applyNumberFormat="1" applyFont="1" applyFill="1" applyBorder="1" applyAlignment="1">
      <alignment horizontal="center" vertical="top"/>
    </xf>
    <xf numFmtId="49" fontId="6" fillId="11" borderId="9" xfId="9" applyNumberFormat="1" applyFont="1" applyFill="1" applyBorder="1" applyAlignment="1">
      <alignment vertical="top" wrapText="1"/>
    </xf>
    <xf numFmtId="49" fontId="7" fillId="5" borderId="25" xfId="9" applyNumberFormat="1" applyFont="1" applyFill="1" applyBorder="1" applyAlignment="1">
      <alignment vertical="center" wrapText="1"/>
    </xf>
    <xf numFmtId="0" fontId="28" fillId="0" borderId="17" xfId="9" applyFont="1" applyBorder="1" applyAlignment="1">
      <alignment horizontal="left" vertical="top" wrapText="1"/>
    </xf>
    <xf numFmtId="0" fontId="11" fillId="0" borderId="88" xfId="9" applyFont="1" applyBorder="1" applyAlignment="1">
      <alignment horizontal="center" vertical="top"/>
    </xf>
    <xf numFmtId="0" fontId="7" fillId="0" borderId="6" xfId="9" applyFont="1" applyBorder="1" applyAlignment="1">
      <alignment horizontal="left" vertical="top" wrapText="1"/>
    </xf>
    <xf numFmtId="0" fontId="6" fillId="0" borderId="60" xfId="9" applyFont="1" applyBorder="1" applyAlignment="1">
      <alignment horizontal="center" vertical="top"/>
    </xf>
    <xf numFmtId="49" fontId="7" fillId="5" borderId="0" xfId="9" applyNumberFormat="1" applyFont="1" applyFill="1" applyAlignment="1">
      <alignment vertical="center" wrapText="1"/>
    </xf>
    <xf numFmtId="49" fontId="7" fillId="5" borderId="60" xfId="9" applyNumberFormat="1" applyFont="1" applyFill="1" applyBorder="1" applyAlignment="1">
      <alignment vertical="center" wrapText="1"/>
    </xf>
    <xf numFmtId="0" fontId="7" fillId="0" borderId="60" xfId="9" applyFont="1" applyBorder="1" applyAlignment="1">
      <alignment horizontal="center" vertical="top"/>
    </xf>
    <xf numFmtId="0" fontId="11" fillId="0" borderId="29" xfId="9" applyFont="1" applyBorder="1" applyAlignment="1">
      <alignment horizontal="center" vertical="top"/>
    </xf>
    <xf numFmtId="49" fontId="7" fillId="5" borderId="64" xfId="9" applyNumberFormat="1" applyFont="1" applyFill="1" applyBorder="1" applyAlignment="1">
      <alignment horizontal="center" vertical="center" wrapText="1"/>
    </xf>
    <xf numFmtId="49" fontId="7" fillId="5" borderId="71" xfId="9" applyNumberFormat="1" applyFont="1" applyFill="1" applyBorder="1" applyAlignment="1">
      <alignment horizontal="center" vertical="center" wrapText="1"/>
    </xf>
    <xf numFmtId="0" fontId="11" fillId="0" borderId="29" xfId="9" applyFont="1" applyBorder="1" applyAlignment="1">
      <alignment horizontal="center" vertical="center"/>
    </xf>
    <xf numFmtId="49" fontId="7" fillId="5" borderId="51" xfId="9" applyNumberFormat="1" applyFont="1" applyFill="1" applyBorder="1" applyAlignment="1">
      <alignment horizontal="center" vertical="center" wrapText="1"/>
    </xf>
    <xf numFmtId="49" fontId="7" fillId="5" borderId="82" xfId="9" applyNumberFormat="1" applyFont="1" applyFill="1" applyBorder="1" applyAlignment="1">
      <alignment horizontal="center" vertical="center" wrapText="1"/>
    </xf>
    <xf numFmtId="0" fontId="11" fillId="0" borderId="4" xfId="9" applyFont="1" applyBorder="1" applyAlignment="1">
      <alignment horizontal="center" vertical="top" wrapText="1"/>
    </xf>
    <xf numFmtId="0" fontId="11" fillId="0" borderId="21" xfId="9" applyFont="1" applyBorder="1" applyAlignment="1">
      <alignment horizontal="center" vertical="top" wrapText="1"/>
    </xf>
    <xf numFmtId="0" fontId="11" fillId="0" borderId="31" xfId="9" applyFont="1" applyBorder="1" applyAlignment="1">
      <alignment horizontal="justify" vertical="center"/>
    </xf>
    <xf numFmtId="0" fontId="32" fillId="0" borderId="9" xfId="9" applyFont="1" applyBorder="1" applyAlignment="1">
      <alignment vertical="top" wrapText="1"/>
    </xf>
    <xf numFmtId="0" fontId="32" fillId="0" borderId="9" xfId="9" applyFont="1" applyBorder="1" applyAlignment="1">
      <alignment horizontal="center" vertical="top" wrapText="1"/>
    </xf>
    <xf numFmtId="0" fontId="32" fillId="0" borderId="9" xfId="9" applyFont="1" applyBorder="1" applyAlignment="1">
      <alignment vertical="top" textRotation="90" wrapText="1"/>
    </xf>
    <xf numFmtId="49" fontId="13" fillId="0" borderId="9" xfId="9" applyNumberFormat="1" applyFont="1" applyBorder="1" applyAlignment="1">
      <alignment vertical="top" wrapText="1"/>
    </xf>
    <xf numFmtId="0" fontId="13" fillId="0" borderId="9" xfId="9" applyFont="1" applyBorder="1" applyAlignment="1">
      <alignment vertical="center"/>
    </xf>
    <xf numFmtId="0" fontId="13" fillId="0" borderId="31" xfId="9" applyFont="1" applyBorder="1" applyAlignment="1">
      <alignment vertical="center"/>
    </xf>
    <xf numFmtId="49" fontId="6" fillId="13" borderId="31" xfId="9" applyNumberFormat="1" applyFont="1" applyFill="1" applyBorder="1" applyAlignment="1">
      <alignment horizontal="center" vertical="top"/>
    </xf>
    <xf numFmtId="0" fontId="11" fillId="0" borderId="54" xfId="9" applyFont="1" applyBorder="1" applyAlignment="1">
      <alignment horizontal="center" vertical="top" wrapText="1"/>
    </xf>
    <xf numFmtId="0" fontId="11" fillId="0" borderId="83" xfId="9" applyFont="1" applyBorder="1" applyAlignment="1">
      <alignment horizontal="center" vertical="top" wrapText="1"/>
    </xf>
    <xf numFmtId="0" fontId="32" fillId="0" borderId="0" xfId="9" applyFont="1" applyAlignment="1">
      <alignment vertical="top" wrapText="1"/>
    </xf>
    <xf numFmtId="0" fontId="32" fillId="0" borderId="0" xfId="9" applyFont="1" applyAlignment="1">
      <alignment horizontal="center" vertical="top" wrapText="1"/>
    </xf>
    <xf numFmtId="0" fontId="32" fillId="0" borderId="0" xfId="9" applyFont="1" applyAlignment="1">
      <alignment vertical="top" textRotation="90" wrapText="1"/>
    </xf>
    <xf numFmtId="49" fontId="13" fillId="0" borderId="0" xfId="9" applyNumberFormat="1" applyFont="1" applyAlignment="1">
      <alignment vertical="top" wrapText="1"/>
    </xf>
    <xf numFmtId="0" fontId="13" fillId="0" borderId="0" xfId="9" applyFont="1" applyAlignment="1">
      <alignment vertical="center"/>
    </xf>
    <xf numFmtId="0" fontId="13" fillId="0" borderId="30" xfId="9" applyFont="1" applyBorder="1" applyAlignment="1">
      <alignment vertical="center"/>
    </xf>
    <xf numFmtId="49" fontId="6" fillId="13" borderId="30" xfId="9" applyNumberFormat="1" applyFont="1" applyFill="1" applyBorder="1" applyAlignment="1">
      <alignment horizontal="center" vertical="top"/>
    </xf>
    <xf numFmtId="0" fontId="11" fillId="0" borderId="30" xfId="9" applyFont="1" applyBorder="1" applyAlignment="1">
      <alignment horizontal="left" vertical="top" wrapText="1"/>
    </xf>
    <xf numFmtId="0" fontId="11" fillId="0" borderId="62" xfId="9" applyFont="1" applyBorder="1" applyAlignment="1">
      <alignment horizontal="justify" vertical="center"/>
    </xf>
    <xf numFmtId="2" fontId="12" fillId="0" borderId="97" xfId="9" applyNumberFormat="1" applyFont="1" applyBorder="1" applyAlignment="1">
      <alignment horizontal="center" vertical="top" wrapText="1"/>
    </xf>
    <xf numFmtId="0" fontId="12" fillId="0" borderId="83" xfId="9" applyFont="1" applyBorder="1" applyAlignment="1">
      <alignment vertical="top" wrapText="1"/>
    </xf>
    <xf numFmtId="0" fontId="11" fillId="0" borderId="37" xfId="9" applyFont="1" applyBorder="1" applyAlignment="1">
      <alignment horizontal="justify" vertical="center"/>
    </xf>
    <xf numFmtId="0" fontId="32" fillId="13" borderId="72" xfId="9" applyFont="1" applyFill="1" applyBorder="1" applyAlignment="1">
      <alignment horizontal="center" vertical="top" wrapText="1"/>
    </xf>
    <xf numFmtId="0" fontId="53" fillId="13" borderId="72" xfId="9" applyFont="1" applyFill="1" applyBorder="1" applyAlignment="1">
      <alignment vertical="top" wrapText="1"/>
    </xf>
    <xf numFmtId="2" fontId="11" fillId="0" borderId="100" xfId="9" applyNumberFormat="1" applyFont="1" applyBorder="1" applyAlignment="1">
      <alignment horizontal="center" vertical="center"/>
    </xf>
    <xf numFmtId="0" fontId="11" fillId="0" borderId="27" xfId="9" applyFont="1" applyBorder="1" applyAlignment="1">
      <alignment horizontal="center" vertical="center"/>
    </xf>
    <xf numFmtId="0" fontId="11" fillId="0" borderId="31" xfId="9" applyFont="1" applyBorder="1" applyAlignment="1">
      <alignment vertical="top" wrapText="1"/>
    </xf>
    <xf numFmtId="2" fontId="11" fillId="0" borderId="101" xfId="9" applyNumberFormat="1" applyFont="1" applyBorder="1" applyAlignment="1">
      <alignment horizontal="center" vertical="center"/>
    </xf>
    <xf numFmtId="0" fontId="11" fillId="0" borderId="16" xfId="9" applyFont="1" applyBorder="1" applyAlignment="1">
      <alignment horizontal="center" vertical="center"/>
    </xf>
    <xf numFmtId="0" fontId="6" fillId="3" borderId="72" xfId="9" applyFont="1" applyFill="1" applyBorder="1" applyAlignment="1">
      <alignment horizontal="left" vertical="top"/>
    </xf>
    <xf numFmtId="0" fontId="6" fillId="3" borderId="73" xfId="9" applyFont="1" applyFill="1" applyBorder="1" applyAlignment="1">
      <alignment horizontal="left" vertical="top"/>
    </xf>
    <xf numFmtId="0" fontId="15" fillId="15" borderId="72" xfId="9" applyFont="1" applyFill="1" applyBorder="1"/>
    <xf numFmtId="0" fontId="36" fillId="3" borderId="72" xfId="9" applyFont="1" applyFill="1" applyBorder="1" applyAlignment="1">
      <alignment horizontal="left" vertical="top"/>
    </xf>
    <xf numFmtId="0" fontId="36" fillId="3" borderId="72" xfId="9" applyFont="1" applyFill="1" applyBorder="1" applyAlignment="1">
      <alignment horizontal="center" vertical="top"/>
    </xf>
    <xf numFmtId="0" fontId="36" fillId="3" borderId="72" xfId="9" applyFont="1" applyFill="1" applyBorder="1" applyAlignment="1">
      <alignment horizontal="left" vertical="top" textRotation="90"/>
    </xf>
    <xf numFmtId="0" fontId="37" fillId="3" borderId="72" xfId="9" applyFont="1" applyFill="1" applyBorder="1" applyAlignment="1">
      <alignment horizontal="left" vertical="top"/>
    </xf>
    <xf numFmtId="0" fontId="36" fillId="15" borderId="72" xfId="9" applyFont="1" applyFill="1" applyBorder="1" applyAlignment="1">
      <alignment horizontal="left" vertical="top"/>
    </xf>
    <xf numFmtId="0" fontId="36" fillId="15" borderId="55" xfId="9" applyFont="1" applyFill="1" applyBorder="1" applyAlignment="1">
      <alignment vertical="top"/>
    </xf>
    <xf numFmtId="0" fontId="26" fillId="0" borderId="0" xfId="9" applyFont="1" applyAlignment="1">
      <alignment horizontal="center" vertical="top"/>
    </xf>
    <xf numFmtId="0" fontId="49" fillId="0" borderId="0" xfId="25" applyFont="1" applyAlignment="1">
      <alignment vertical="center" wrapText="1"/>
    </xf>
    <xf numFmtId="165" fontId="13" fillId="0" borderId="0" xfId="29" applyNumberFormat="1" applyFont="1" applyAlignment="1">
      <alignment vertical="center" wrapText="1"/>
    </xf>
    <xf numFmtId="165" fontId="13" fillId="0" borderId="13" xfId="29" applyNumberFormat="1" applyFont="1" applyBorder="1" applyAlignment="1">
      <alignment vertical="top" wrapText="1"/>
    </xf>
    <xf numFmtId="165" fontId="13" fillId="0" borderId="13" xfId="29" applyNumberFormat="1" applyFont="1" applyBorder="1" applyAlignment="1">
      <alignment horizontal="center" vertical="top" wrapText="1"/>
    </xf>
    <xf numFmtId="0" fontId="13" fillId="0" borderId="55" xfId="29" applyFont="1" applyBorder="1" applyAlignment="1">
      <alignment vertical="top" wrapText="1"/>
    </xf>
    <xf numFmtId="0" fontId="52" fillId="0" borderId="0" xfId="9" applyFont="1" applyAlignment="1">
      <alignment horizontal="center" vertical="top"/>
    </xf>
    <xf numFmtId="49" fontId="31" fillId="0" borderId="0" xfId="9" applyNumberFormat="1" applyFont="1" applyAlignment="1">
      <alignment vertical="top"/>
    </xf>
    <xf numFmtId="49" fontId="31" fillId="0" borderId="8" xfId="9" applyNumberFormat="1" applyFont="1" applyBorder="1" applyAlignment="1">
      <alignment vertical="top" textRotation="90"/>
    </xf>
    <xf numFmtId="164" fontId="38" fillId="15" borderId="11" xfId="13" applyNumberFormat="1" applyFont="1" applyFill="1" applyBorder="1" applyAlignment="1">
      <alignment horizontal="center" vertical="top"/>
    </xf>
    <xf numFmtId="49" fontId="38" fillId="3" borderId="6" xfId="9" applyNumberFormat="1" applyFont="1" applyFill="1" applyBorder="1" applyAlignment="1">
      <alignment horizontal="center" vertical="top" wrapText="1"/>
    </xf>
    <xf numFmtId="0" fontId="31" fillId="0" borderId="9" xfId="9" applyFont="1" applyBorder="1" applyAlignment="1">
      <alignment horizontal="center" vertical="top"/>
    </xf>
    <xf numFmtId="0" fontId="31" fillId="0" borderId="20" xfId="9" applyFont="1" applyBorder="1" applyAlignment="1">
      <alignment horizontal="center" vertical="top"/>
    </xf>
    <xf numFmtId="0" fontId="38" fillId="0" borderId="11" xfId="9" applyFont="1" applyBorder="1" applyAlignment="1">
      <alignment horizontal="center" vertical="top" wrapText="1"/>
    </xf>
    <xf numFmtId="0" fontId="31" fillId="0" borderId="64" xfId="9" applyFont="1" applyBorder="1" applyAlignment="1">
      <alignment horizontal="center" vertical="top"/>
    </xf>
    <xf numFmtId="0" fontId="31" fillId="0" borderId="29" xfId="9" applyFont="1" applyBorder="1" applyAlignment="1">
      <alignment horizontal="center" vertical="top"/>
    </xf>
    <xf numFmtId="164" fontId="31" fillId="0" borderId="10" xfId="9" applyNumberFormat="1" applyFont="1" applyBorder="1" applyAlignment="1">
      <alignment horizontal="center" vertical="top"/>
    </xf>
    <xf numFmtId="0" fontId="31" fillId="0" borderId="37" xfId="9" applyFont="1" applyBorder="1" applyAlignment="1">
      <alignment horizontal="center" vertical="top"/>
    </xf>
    <xf numFmtId="0" fontId="38" fillId="0" borderId="10" xfId="9" applyFont="1" applyBorder="1" applyAlignment="1">
      <alignment horizontal="center" vertical="top" wrapText="1"/>
    </xf>
    <xf numFmtId="0" fontId="11" fillId="0" borderId="64" xfId="9" applyFont="1" applyBorder="1" applyAlignment="1">
      <alignment horizontal="center" vertical="top"/>
    </xf>
    <xf numFmtId="164" fontId="38" fillId="0" borderId="68" xfId="9" applyNumberFormat="1" applyFont="1" applyBorder="1" applyAlignment="1">
      <alignment horizontal="center" vertical="top"/>
    </xf>
    <xf numFmtId="164" fontId="38" fillId="0" borderId="70" xfId="9" applyNumberFormat="1" applyFont="1" applyBorder="1" applyAlignment="1">
      <alignment horizontal="center" vertical="top"/>
    </xf>
    <xf numFmtId="164" fontId="38" fillId="0" borderId="26" xfId="9" applyNumberFormat="1" applyFont="1" applyBorder="1" applyAlignment="1">
      <alignment horizontal="center" vertical="top"/>
    </xf>
    <xf numFmtId="0" fontId="31" fillId="0" borderId="13" xfId="9" applyFont="1" applyBorder="1" applyAlignment="1">
      <alignment horizontal="center" vertical="top"/>
    </xf>
    <xf numFmtId="0" fontId="11" fillId="0" borderId="51" xfId="9" applyFont="1" applyBorder="1" applyAlignment="1">
      <alignment horizontal="center" vertical="center"/>
    </xf>
    <xf numFmtId="164" fontId="11" fillId="0" borderId="15" xfId="13" applyNumberFormat="1" applyFont="1" applyBorder="1" applyAlignment="1">
      <alignment horizontal="center" vertical="center"/>
    </xf>
    <xf numFmtId="0" fontId="11" fillId="0" borderId="51" xfId="13" applyFont="1" applyBorder="1" applyAlignment="1">
      <alignment vertical="top" wrapText="1"/>
    </xf>
    <xf numFmtId="0" fontId="15" fillId="0" borderId="10" xfId="9" applyBorder="1" applyAlignment="1">
      <alignment horizontal="center" vertical="center"/>
    </xf>
    <xf numFmtId="49" fontId="38" fillId="2" borderId="55" xfId="9" applyNumberFormat="1" applyFont="1" applyFill="1" applyBorder="1" applyAlignment="1">
      <alignment horizontal="center" vertical="top"/>
    </xf>
    <xf numFmtId="0" fontId="31" fillId="13" borderId="78" xfId="9" applyFont="1" applyFill="1" applyBorder="1" applyAlignment="1">
      <alignment vertical="top"/>
    </xf>
    <xf numFmtId="0" fontId="31" fillId="13" borderId="86" xfId="9" applyFont="1" applyFill="1" applyBorder="1" applyAlignment="1">
      <alignment vertical="top"/>
    </xf>
    <xf numFmtId="0" fontId="31" fillId="13" borderId="9" xfId="9" applyFont="1" applyFill="1" applyBorder="1" applyAlignment="1">
      <alignment vertical="top"/>
    </xf>
    <xf numFmtId="0" fontId="31" fillId="13" borderId="31" xfId="9" applyFont="1" applyFill="1" applyBorder="1" applyAlignment="1">
      <alignment vertical="top"/>
    </xf>
    <xf numFmtId="0" fontId="11" fillId="9" borderId="91" xfId="9" applyFont="1" applyFill="1" applyBorder="1" applyAlignment="1">
      <alignment horizontal="center" vertical="center"/>
    </xf>
    <xf numFmtId="0" fontId="11" fillId="9" borderId="91" xfId="9" applyFont="1" applyFill="1" applyBorder="1" applyAlignment="1">
      <alignment horizontal="center" vertical="center" wrapText="1"/>
    </xf>
    <xf numFmtId="0" fontId="11" fillId="9" borderId="12" xfId="9" applyFont="1" applyFill="1" applyBorder="1" applyAlignment="1">
      <alignment horizontal="left" vertical="center" wrapText="1"/>
    </xf>
    <xf numFmtId="0" fontId="38" fillId="26" borderId="13" xfId="9" applyFont="1" applyFill="1" applyBorder="1" applyAlignment="1">
      <alignment horizontal="center" vertical="top"/>
    </xf>
    <xf numFmtId="164" fontId="38" fillId="0" borderId="11" xfId="9" applyNumberFormat="1" applyFont="1" applyBorder="1" applyAlignment="1">
      <alignment horizontal="center" vertical="top"/>
    </xf>
    <xf numFmtId="0" fontId="38" fillId="0" borderId="13" xfId="9" applyFont="1" applyBorder="1" applyAlignment="1">
      <alignment horizontal="center" vertical="top"/>
    </xf>
    <xf numFmtId="0" fontId="11" fillId="0" borderId="84" xfId="9" applyFont="1" applyBorder="1" applyAlignment="1">
      <alignment horizontal="center" vertical="top"/>
    </xf>
    <xf numFmtId="164" fontId="11" fillId="5" borderId="84" xfId="9" applyNumberFormat="1" applyFont="1" applyFill="1" applyBorder="1" applyAlignment="1">
      <alignment horizontal="center" vertical="top" wrapText="1"/>
    </xf>
    <xf numFmtId="0" fontId="11" fillId="9" borderId="14" xfId="9" applyFont="1" applyFill="1" applyBorder="1" applyAlignment="1">
      <alignment horizontal="left" vertical="center" wrapText="1"/>
    </xf>
    <xf numFmtId="0" fontId="11" fillId="0" borderId="35" xfId="9" applyFont="1" applyBorder="1" applyAlignment="1">
      <alignment horizontal="center" vertical="top"/>
    </xf>
    <xf numFmtId="0" fontId="11" fillId="9" borderId="78" xfId="9" applyFont="1" applyFill="1" applyBorder="1" applyAlignment="1">
      <alignment horizontal="center" vertical="center"/>
    </xf>
    <xf numFmtId="0" fontId="11" fillId="9" borderId="20" xfId="9" applyFont="1" applyFill="1" applyBorder="1" applyAlignment="1">
      <alignment horizontal="center" vertical="center" wrapText="1"/>
    </xf>
    <xf numFmtId="0" fontId="11" fillId="9" borderId="7" xfId="9" applyFont="1" applyFill="1" applyBorder="1" applyAlignment="1">
      <alignment horizontal="left" vertical="center" wrapText="1"/>
    </xf>
    <xf numFmtId="0" fontId="11" fillId="9" borderId="71" xfId="9" applyFont="1" applyFill="1" applyBorder="1" applyAlignment="1">
      <alignment horizontal="center" vertical="center"/>
    </xf>
    <xf numFmtId="0" fontId="11" fillId="9" borderId="80" xfId="9" applyFont="1" applyFill="1" applyBorder="1" applyAlignment="1">
      <alignment horizontal="center" vertical="center"/>
    </xf>
    <xf numFmtId="0" fontId="11" fillId="9" borderId="29" xfId="9" applyFont="1" applyFill="1" applyBorder="1" applyAlignment="1">
      <alignment horizontal="center" vertical="center" wrapText="1"/>
    </xf>
    <xf numFmtId="0" fontId="11" fillId="9" borderId="32" xfId="9" applyFont="1" applyFill="1" applyBorder="1" applyAlignment="1">
      <alignment horizontal="left" vertical="center" wrapText="1"/>
    </xf>
    <xf numFmtId="0" fontId="11" fillId="9" borderId="82" xfId="9" applyFont="1" applyFill="1" applyBorder="1" applyAlignment="1">
      <alignment horizontal="center" vertical="center"/>
    </xf>
    <xf numFmtId="0" fontId="11" fillId="9" borderId="84" xfId="9" applyFont="1" applyFill="1" applyBorder="1" applyAlignment="1">
      <alignment horizontal="center" vertical="center"/>
    </xf>
    <xf numFmtId="0" fontId="11" fillId="9" borderId="15" xfId="9" applyFont="1" applyFill="1" applyBorder="1" applyAlignment="1">
      <alignment horizontal="center" vertical="center" wrapText="1"/>
    </xf>
    <xf numFmtId="0" fontId="11" fillId="9" borderId="35" xfId="9" applyFont="1" applyFill="1" applyBorder="1" applyAlignment="1">
      <alignment horizontal="center" vertical="center" wrapText="1"/>
    </xf>
    <xf numFmtId="164" fontId="31" fillId="0" borderId="11" xfId="9" applyNumberFormat="1" applyFont="1" applyBorder="1" applyAlignment="1">
      <alignment horizontal="center" vertical="top"/>
    </xf>
    <xf numFmtId="0" fontId="11" fillId="9" borderId="82" xfId="9" applyFont="1" applyFill="1" applyBorder="1" applyAlignment="1">
      <alignment horizontal="left" vertical="top" wrapText="1"/>
    </xf>
    <xf numFmtId="0" fontId="11" fillId="9" borderId="84" xfId="9" applyFont="1" applyFill="1" applyBorder="1" applyAlignment="1">
      <alignment horizontal="left" vertical="top" wrapText="1"/>
    </xf>
    <xf numFmtId="0" fontId="11" fillId="9" borderId="15" xfId="9" applyFont="1" applyFill="1" applyBorder="1" applyAlignment="1">
      <alignment horizontal="left" vertical="top" wrapText="1"/>
    </xf>
    <xf numFmtId="0" fontId="38" fillId="4" borderId="69" xfId="9" applyFont="1" applyFill="1" applyBorder="1" applyAlignment="1">
      <alignment horizontal="center" vertical="top"/>
    </xf>
    <xf numFmtId="49" fontId="38" fillId="10" borderId="11" xfId="9" applyNumberFormat="1" applyFont="1" applyFill="1" applyBorder="1" applyAlignment="1">
      <alignment vertical="top" wrapText="1"/>
    </xf>
    <xf numFmtId="49" fontId="38" fillId="3" borderId="11" xfId="9" applyNumberFormat="1" applyFont="1" applyFill="1" applyBorder="1" applyAlignment="1">
      <alignment vertical="top"/>
    </xf>
    <xf numFmtId="0" fontId="11" fillId="0" borderId="90" xfId="9" applyFont="1" applyFill="1" applyBorder="1" applyAlignment="1">
      <alignment horizontal="center" vertical="center"/>
    </xf>
    <xf numFmtId="0" fontId="11" fillId="9" borderId="18" xfId="9" applyFont="1" applyFill="1" applyBorder="1" applyAlignment="1">
      <alignment horizontal="center" vertical="center"/>
    </xf>
    <xf numFmtId="164" fontId="11" fillId="9" borderId="85" xfId="9" applyNumberFormat="1" applyFont="1" applyFill="1" applyBorder="1" applyAlignment="1">
      <alignment horizontal="center" vertical="center" wrapText="1"/>
    </xf>
    <xf numFmtId="0" fontId="11" fillId="9" borderId="19" xfId="9" applyFont="1" applyFill="1" applyBorder="1" applyAlignment="1">
      <alignment vertical="center" wrapText="1"/>
    </xf>
    <xf numFmtId="164" fontId="31" fillId="0" borderId="70" xfId="9" applyNumberFormat="1" applyFont="1" applyBorder="1" applyAlignment="1">
      <alignment horizontal="center" vertical="top"/>
    </xf>
    <xf numFmtId="164" fontId="31" fillId="0" borderId="68" xfId="9" applyNumberFormat="1" applyFont="1" applyBorder="1" applyAlignment="1">
      <alignment horizontal="center" vertical="top"/>
    </xf>
    <xf numFmtId="0" fontId="31" fillId="0" borderId="79" xfId="9" applyFont="1" applyBorder="1" applyAlignment="1">
      <alignment horizontal="center" vertical="top"/>
    </xf>
    <xf numFmtId="49" fontId="31" fillId="9" borderId="25" xfId="13" applyNumberFormat="1" applyFont="1" applyFill="1" applyBorder="1" applyAlignment="1">
      <alignment horizontal="center" vertical="center" wrapText="1"/>
    </xf>
    <xf numFmtId="49" fontId="11" fillId="9" borderId="24" xfId="9" applyNumberFormat="1" applyFont="1" applyFill="1" applyBorder="1" applyAlignment="1">
      <alignment horizontal="center" vertical="center" wrapText="1"/>
    </xf>
    <xf numFmtId="164" fontId="11" fillId="9" borderId="49" xfId="9" applyNumberFormat="1" applyFont="1" applyFill="1" applyBorder="1" applyAlignment="1">
      <alignment horizontal="left" vertical="center" wrapText="1"/>
    </xf>
    <xf numFmtId="0" fontId="11" fillId="9" borderId="23" xfId="9" applyFont="1" applyFill="1" applyBorder="1" applyAlignment="1">
      <alignment horizontal="left" vertical="center" wrapText="1"/>
    </xf>
    <xf numFmtId="164" fontId="31" fillId="0" borderId="74" xfId="9" applyNumberFormat="1" applyFont="1" applyBorder="1" applyAlignment="1">
      <alignment horizontal="center" vertical="top"/>
    </xf>
    <xf numFmtId="0" fontId="31" fillId="0" borderId="22" xfId="9" applyFont="1" applyBorder="1" applyAlignment="1">
      <alignment horizontal="center" vertical="top"/>
    </xf>
    <xf numFmtId="49" fontId="31" fillId="9" borderId="83" xfId="13" applyNumberFormat="1" applyFont="1" applyFill="1" applyBorder="1" applyAlignment="1">
      <alignment horizontal="center" vertical="center"/>
    </xf>
    <xf numFmtId="49" fontId="11" fillId="9" borderId="29" xfId="9" applyNumberFormat="1" applyFont="1" applyFill="1" applyBorder="1" applyAlignment="1">
      <alignment horizontal="center" vertical="center"/>
    </xf>
    <xf numFmtId="0" fontId="11" fillId="0" borderId="32" xfId="9" applyFont="1" applyBorder="1" applyAlignment="1">
      <alignment horizontal="left" vertical="center" wrapText="1"/>
    </xf>
    <xf numFmtId="164" fontId="31" fillId="0" borderId="64" xfId="9" applyNumberFormat="1" applyFont="1" applyBorder="1" applyAlignment="1">
      <alignment horizontal="center" vertical="top"/>
    </xf>
    <xf numFmtId="164" fontId="31" fillId="0" borderId="66" xfId="9" applyNumberFormat="1" applyFont="1" applyBorder="1" applyAlignment="1">
      <alignment horizontal="center" vertical="top"/>
    </xf>
    <xf numFmtId="0" fontId="31" fillId="0" borderId="66" xfId="9" applyFont="1" applyBorder="1" applyAlignment="1">
      <alignment horizontal="center" vertical="top"/>
    </xf>
    <xf numFmtId="0" fontId="11" fillId="9" borderId="29" xfId="9" applyFont="1" applyFill="1" applyBorder="1" applyAlignment="1">
      <alignment horizontal="center" vertical="center"/>
    </xf>
    <xf numFmtId="0" fontId="11" fillId="9" borderId="80" xfId="9" applyFont="1" applyFill="1" applyBorder="1" applyAlignment="1">
      <alignment horizontal="center" vertical="center" wrapText="1"/>
    </xf>
    <xf numFmtId="0" fontId="11" fillId="9" borderId="32" xfId="9" applyFont="1" applyFill="1" applyBorder="1" applyAlignment="1">
      <alignment horizontal="justify" vertical="center"/>
    </xf>
    <xf numFmtId="0" fontId="11" fillId="9" borderId="24" xfId="9" applyFont="1" applyFill="1" applyBorder="1" applyAlignment="1">
      <alignment horizontal="center" vertical="center"/>
    </xf>
    <xf numFmtId="0" fontId="11" fillId="9" borderId="23" xfId="9" applyFont="1" applyFill="1" applyBorder="1" applyAlignment="1">
      <alignment horizontal="justify" vertical="center"/>
    </xf>
    <xf numFmtId="0" fontId="11" fillId="9" borderId="82" xfId="9" applyFont="1" applyFill="1" applyBorder="1" applyAlignment="1">
      <alignment horizontal="center" vertical="center" wrapText="1"/>
    </xf>
    <xf numFmtId="0" fontId="11" fillId="9" borderId="84" xfId="9" applyFont="1" applyFill="1" applyBorder="1" applyAlignment="1">
      <alignment horizontal="center" vertical="center" wrapText="1"/>
    </xf>
    <xf numFmtId="0" fontId="11" fillId="9" borderId="14" xfId="9" applyFont="1" applyFill="1" applyBorder="1" applyAlignment="1">
      <alignment horizontal="justify" vertical="center"/>
    </xf>
    <xf numFmtId="0" fontId="31" fillId="0" borderId="90" xfId="9" applyFont="1" applyBorder="1" applyAlignment="1">
      <alignment horizontal="center" vertical="center" wrapText="1"/>
    </xf>
    <xf numFmtId="0" fontId="31" fillId="0" borderId="18" xfId="9" applyFont="1" applyBorder="1" applyAlignment="1">
      <alignment horizontal="center" vertical="center" wrapText="1"/>
    </xf>
    <xf numFmtId="164" fontId="31" fillId="5" borderId="19" xfId="9" applyNumberFormat="1" applyFont="1" applyFill="1" applyBorder="1" applyAlignment="1">
      <alignment horizontal="center" vertical="center" wrapText="1"/>
    </xf>
    <xf numFmtId="164" fontId="31" fillId="14" borderId="11" xfId="9" applyNumberFormat="1" applyFont="1" applyFill="1" applyBorder="1" applyAlignment="1">
      <alignment horizontal="center" vertical="top"/>
    </xf>
    <xf numFmtId="49" fontId="38" fillId="9" borderId="11" xfId="9" applyNumberFormat="1" applyFont="1" applyFill="1" applyBorder="1" applyAlignment="1">
      <alignment vertical="top" wrapText="1"/>
    </xf>
    <xf numFmtId="49" fontId="38" fillId="11" borderId="11" xfId="9" applyNumberFormat="1" applyFont="1" applyFill="1" applyBorder="1" applyAlignment="1">
      <alignment horizontal="center" vertical="top" wrapText="1"/>
    </xf>
    <xf numFmtId="0" fontId="11" fillId="0" borderId="75" xfId="9" applyFont="1" applyBorder="1" applyAlignment="1">
      <alignment horizontal="center" vertical="center" wrapText="1"/>
    </xf>
    <xf numFmtId="164" fontId="11" fillId="5" borderId="23" xfId="9" applyNumberFormat="1" applyFont="1" applyFill="1" applyBorder="1" applyAlignment="1">
      <alignment horizontal="center" vertical="center" wrapText="1"/>
    </xf>
    <xf numFmtId="49" fontId="38" fillId="9" borderId="10" xfId="9" applyNumberFormat="1" applyFont="1" applyFill="1" applyBorder="1" applyAlignment="1">
      <alignment vertical="top" wrapText="1"/>
    </xf>
    <xf numFmtId="0" fontId="31" fillId="0" borderId="71" xfId="9" applyFont="1" applyBorder="1" applyAlignment="1">
      <alignment horizontal="center" vertical="center" wrapText="1"/>
    </xf>
    <xf numFmtId="0" fontId="31" fillId="0" borderId="29" xfId="9" applyFont="1" applyBorder="1" applyAlignment="1">
      <alignment horizontal="center" vertical="center" wrapText="1"/>
    </xf>
    <xf numFmtId="164" fontId="31" fillId="5" borderId="32" xfId="9" applyNumberFormat="1" applyFont="1" applyFill="1" applyBorder="1" applyAlignment="1">
      <alignment horizontal="center" vertical="center" wrapText="1"/>
    </xf>
    <xf numFmtId="0" fontId="31" fillId="0" borderId="62" xfId="9" applyFont="1" applyBorder="1" applyAlignment="1">
      <alignment vertical="center" wrapText="1"/>
    </xf>
    <xf numFmtId="164" fontId="31" fillId="14" borderId="66" xfId="9" applyNumberFormat="1" applyFont="1" applyFill="1" applyBorder="1" applyAlignment="1">
      <alignment horizontal="center" vertical="top"/>
    </xf>
    <xf numFmtId="0" fontId="38" fillId="4" borderId="66" xfId="9" applyFont="1" applyFill="1" applyBorder="1" applyAlignment="1">
      <alignment horizontal="center" vertical="top"/>
    </xf>
    <xf numFmtId="49" fontId="38" fillId="9" borderId="1" xfId="9" applyNumberFormat="1" applyFont="1" applyFill="1" applyBorder="1" applyAlignment="1">
      <alignment vertical="top" wrapText="1"/>
    </xf>
    <xf numFmtId="49" fontId="11" fillId="0" borderId="60" xfId="9" applyNumberFormat="1" applyFont="1" applyBorder="1" applyAlignment="1">
      <alignment horizontal="center" vertical="center"/>
    </xf>
    <xf numFmtId="49" fontId="11" fillId="0" borderId="46" xfId="9" applyNumberFormat="1" applyFont="1" applyBorder="1" applyAlignment="1">
      <alignment horizontal="center" vertical="center"/>
    </xf>
    <xf numFmtId="0" fontId="31" fillId="0" borderId="79" xfId="9" applyFont="1" applyBorder="1" applyAlignment="1">
      <alignment vertical="center" wrapText="1"/>
    </xf>
    <xf numFmtId="2" fontId="31" fillId="14" borderId="11" xfId="9" applyNumberFormat="1" applyFont="1" applyFill="1" applyBorder="1" applyAlignment="1">
      <alignment horizontal="center" vertical="top"/>
    </xf>
    <xf numFmtId="2" fontId="31" fillId="0" borderId="74" xfId="9" applyNumberFormat="1" applyFont="1" applyBorder="1" applyAlignment="1">
      <alignment horizontal="center" vertical="top"/>
    </xf>
    <xf numFmtId="0" fontId="11" fillId="0" borderId="27" xfId="13" applyFont="1" applyFill="1" applyBorder="1" applyAlignment="1">
      <alignment horizontal="center" vertical="top"/>
    </xf>
    <xf numFmtId="0" fontId="11" fillId="0" borderId="18" xfId="13" applyFont="1" applyFill="1" applyBorder="1" applyAlignment="1">
      <alignment horizontal="center" vertical="top"/>
    </xf>
    <xf numFmtId="164" fontId="11" fillId="0" borderId="19" xfId="13" applyNumberFormat="1" applyFont="1" applyFill="1" applyBorder="1" applyAlignment="1">
      <alignment horizontal="center" vertical="top" wrapText="1"/>
    </xf>
    <xf numFmtId="0" fontId="11" fillId="0" borderId="69" xfId="13" applyFont="1" applyFill="1" applyBorder="1" applyAlignment="1">
      <alignment horizontal="left" vertical="top" wrapText="1"/>
    </xf>
    <xf numFmtId="164" fontId="31" fillId="14" borderId="26" xfId="9" applyNumberFormat="1" applyFont="1" applyFill="1" applyBorder="1" applyAlignment="1">
      <alignment horizontal="center" vertical="top"/>
    </xf>
    <xf numFmtId="0" fontId="11" fillId="0" borderId="82" xfId="9" applyFont="1" applyBorder="1" applyAlignment="1">
      <alignment vertical="top"/>
    </xf>
    <xf numFmtId="0" fontId="11" fillId="0" borderId="51" xfId="9" applyFont="1" applyBorder="1" applyAlignment="1">
      <alignment vertical="top"/>
    </xf>
    <xf numFmtId="0" fontId="11" fillId="0" borderId="82" xfId="9" applyFont="1" applyBorder="1" applyAlignment="1">
      <alignment horizontal="center" vertical="center" wrapText="1"/>
    </xf>
    <xf numFmtId="164" fontId="11" fillId="5" borderId="14" xfId="9" applyNumberFormat="1" applyFont="1" applyFill="1" applyBorder="1" applyAlignment="1">
      <alignment horizontal="center" vertical="center" wrapText="1"/>
    </xf>
    <xf numFmtId="0" fontId="31" fillId="0" borderId="90" xfId="13" applyFont="1" applyBorder="1" applyAlignment="1">
      <alignment vertical="center" wrapText="1"/>
    </xf>
    <xf numFmtId="0" fontId="31" fillId="0" borderId="85" xfId="13" applyFont="1" applyBorder="1" applyAlignment="1">
      <alignment vertical="center" wrapText="1"/>
    </xf>
    <xf numFmtId="0" fontId="31" fillId="0" borderId="19" xfId="13" applyFont="1" applyBorder="1" applyAlignment="1">
      <alignment vertical="center" wrapText="1"/>
    </xf>
    <xf numFmtId="0" fontId="31" fillId="0" borderId="69" xfId="13" applyFont="1" applyBorder="1" applyAlignment="1">
      <alignment vertical="center" wrapText="1"/>
    </xf>
    <xf numFmtId="164" fontId="31" fillId="14" borderId="13" xfId="9" applyNumberFormat="1" applyFont="1" applyFill="1" applyBorder="1" applyAlignment="1">
      <alignment horizontal="center" vertical="top"/>
    </xf>
    <xf numFmtId="0" fontId="31" fillId="0" borderId="81" xfId="9" applyFont="1" applyBorder="1" applyAlignment="1">
      <alignment horizontal="center" vertical="center" wrapText="1"/>
    </xf>
    <xf numFmtId="0" fontId="31" fillId="0" borderId="2" xfId="9" applyFont="1" applyBorder="1" applyAlignment="1">
      <alignment horizontal="center" vertical="center" wrapText="1"/>
    </xf>
    <xf numFmtId="164" fontId="31" fillId="5" borderId="48" xfId="9" applyNumberFormat="1" applyFont="1" applyFill="1" applyBorder="1" applyAlignment="1">
      <alignment horizontal="center" vertical="center" wrapText="1"/>
    </xf>
    <xf numFmtId="164" fontId="31" fillId="0" borderId="0" xfId="9" applyNumberFormat="1" applyFont="1" applyBorder="1" applyAlignment="1">
      <alignment horizontal="center" vertical="top"/>
    </xf>
    <xf numFmtId="164" fontId="31" fillId="0" borderId="1" xfId="9" applyNumberFormat="1" applyFont="1" applyBorder="1" applyAlignment="1">
      <alignment horizontal="center" vertical="top"/>
    </xf>
    <xf numFmtId="0" fontId="31" fillId="0" borderId="1" xfId="9" applyFont="1" applyBorder="1" applyAlignment="1">
      <alignment horizontal="center" vertical="top"/>
    </xf>
    <xf numFmtId="0" fontId="11" fillId="0" borderId="79" xfId="9" applyFont="1" applyBorder="1" applyAlignment="1">
      <alignment vertical="center" wrapText="1"/>
    </xf>
    <xf numFmtId="0" fontId="31" fillId="0" borderId="70" xfId="9" applyFont="1" applyBorder="1" applyAlignment="1">
      <alignment vertical="center" wrapText="1"/>
    </xf>
    <xf numFmtId="0" fontId="11" fillId="11" borderId="11" xfId="21" applyFont="1" applyFill="1" applyBorder="1" applyAlignment="1">
      <alignment horizontal="left" vertical="top" wrapText="1"/>
    </xf>
    <xf numFmtId="0" fontId="11" fillId="9" borderId="60" xfId="9" applyFont="1" applyFill="1" applyBorder="1" applyAlignment="1">
      <alignment horizontal="center" vertical="center"/>
    </xf>
    <xf numFmtId="0" fontId="11" fillId="9" borderId="46" xfId="9" applyFont="1" applyFill="1" applyBorder="1" applyAlignment="1">
      <alignment horizontal="center" vertical="center"/>
    </xf>
    <xf numFmtId="0" fontId="11" fillId="9" borderId="32" xfId="9" applyFont="1" applyFill="1" applyBorder="1" applyAlignment="1">
      <alignment horizontal="center" vertical="center" wrapText="1"/>
    </xf>
    <xf numFmtId="164" fontId="31" fillId="0" borderId="60" xfId="9" applyNumberFormat="1" applyFont="1" applyBorder="1" applyAlignment="1">
      <alignment horizontal="center" vertical="top"/>
    </xf>
    <xf numFmtId="0" fontId="11" fillId="9" borderId="15" xfId="9" applyFont="1" applyFill="1" applyBorder="1" applyAlignment="1">
      <alignment horizontal="center" vertical="center"/>
    </xf>
    <xf numFmtId="0" fontId="11" fillId="9" borderId="14" xfId="9" applyFont="1" applyFill="1" applyBorder="1" applyAlignment="1">
      <alignment horizontal="center" vertical="center" wrapText="1"/>
    </xf>
    <xf numFmtId="0" fontId="11" fillId="0" borderId="73" xfId="9" applyFont="1" applyBorder="1" applyAlignment="1">
      <alignment horizontal="center" vertical="center" wrapText="1"/>
    </xf>
    <xf numFmtId="164" fontId="11" fillId="5" borderId="12" xfId="9" applyNumberFormat="1" applyFont="1" applyFill="1" applyBorder="1" applyAlignment="1">
      <alignment horizontal="center" vertical="center" wrapText="1"/>
    </xf>
    <xf numFmtId="0" fontId="11" fillId="0" borderId="55" xfId="9" applyFont="1" applyBorder="1" applyAlignment="1">
      <alignment vertical="center" wrapText="1"/>
    </xf>
    <xf numFmtId="0" fontId="38" fillId="10" borderId="55" xfId="9" applyFont="1" applyFill="1" applyBorder="1" applyAlignment="1">
      <alignment horizontal="center" vertical="top"/>
    </xf>
    <xf numFmtId="0" fontId="15" fillId="0" borderId="9" xfId="9" applyBorder="1"/>
    <xf numFmtId="0" fontId="15" fillId="0" borderId="20" xfId="9" applyBorder="1"/>
    <xf numFmtId="0" fontId="15" fillId="0" borderId="31" xfId="9" applyBorder="1" applyAlignment="1">
      <alignment vertical="center"/>
    </xf>
    <xf numFmtId="164" fontId="31" fillId="10" borderId="30" xfId="9" applyNumberFormat="1" applyFont="1" applyFill="1" applyBorder="1" applyAlignment="1">
      <alignment horizontal="center" vertical="top"/>
    </xf>
    <xf numFmtId="0" fontId="15" fillId="0" borderId="30" xfId="9" applyBorder="1" applyAlignment="1">
      <alignment vertical="center"/>
    </xf>
    <xf numFmtId="0" fontId="31" fillId="10" borderId="22" xfId="9" applyFont="1" applyFill="1" applyBorder="1" applyAlignment="1">
      <alignment horizontal="center" vertical="top"/>
    </xf>
    <xf numFmtId="0" fontId="31" fillId="0" borderId="51" xfId="9" applyFont="1" applyBorder="1" applyAlignment="1">
      <alignment horizontal="center" vertical="center"/>
    </xf>
    <xf numFmtId="0" fontId="31" fillId="0" borderId="15" xfId="9" applyFont="1" applyBorder="1" applyAlignment="1">
      <alignment horizontal="center" vertical="center"/>
    </xf>
    <xf numFmtId="164" fontId="31" fillId="5" borderId="84" xfId="9" applyNumberFormat="1" applyFont="1" applyFill="1" applyBorder="1" applyAlignment="1">
      <alignment horizontal="center" vertical="center" wrapText="1"/>
    </xf>
    <xf numFmtId="0" fontId="11" fillId="9" borderId="14" xfId="9" applyFont="1" applyFill="1" applyBorder="1" applyAlignment="1">
      <alignment vertical="center" wrapText="1"/>
    </xf>
    <xf numFmtId="0" fontId="11" fillId="9" borderId="60" xfId="9" applyFont="1" applyFill="1" applyBorder="1" applyAlignment="1">
      <alignment horizontal="center" vertical="center" wrapText="1"/>
    </xf>
    <xf numFmtId="0" fontId="11" fillId="9" borderId="46" xfId="9" applyFont="1" applyFill="1" applyBorder="1" applyAlignment="1">
      <alignment horizontal="center" vertical="center" wrapText="1"/>
    </xf>
    <xf numFmtId="0" fontId="11" fillId="9" borderId="30" xfId="9" applyFont="1" applyFill="1" applyBorder="1" applyAlignment="1">
      <alignment vertical="center" wrapText="1"/>
    </xf>
    <xf numFmtId="0" fontId="38" fillId="0" borderId="0" xfId="9" applyFont="1" applyAlignment="1">
      <alignment vertical="top"/>
    </xf>
    <xf numFmtId="0" fontId="38" fillId="0" borderId="0" xfId="9" applyFont="1" applyBorder="1" applyAlignment="1">
      <alignment vertical="top"/>
    </xf>
    <xf numFmtId="0" fontId="38" fillId="0" borderId="9" xfId="9" applyFont="1" applyBorder="1" applyAlignment="1">
      <alignment vertical="top"/>
    </xf>
    <xf numFmtId="0" fontId="38" fillId="0" borderId="9" xfId="9" applyFont="1" applyBorder="1" applyAlignment="1">
      <alignment vertical="top" textRotation="90"/>
    </xf>
    <xf numFmtId="0" fontId="11" fillId="9" borderId="37" xfId="9" applyFont="1" applyFill="1" applyBorder="1" applyAlignment="1">
      <alignment vertical="center" wrapText="1"/>
    </xf>
    <xf numFmtId="0" fontId="38" fillId="0" borderId="8" xfId="9" applyFont="1" applyBorder="1" applyAlignment="1">
      <alignment vertical="top"/>
    </xf>
    <xf numFmtId="0" fontId="38" fillId="0" borderId="8" xfId="9" applyFont="1" applyBorder="1" applyAlignment="1">
      <alignment vertical="top" textRotation="90"/>
    </xf>
    <xf numFmtId="0" fontId="38" fillId="13" borderId="73" xfId="9" applyFont="1" applyFill="1" applyBorder="1" applyAlignment="1">
      <alignment vertical="top"/>
    </xf>
    <xf numFmtId="0" fontId="38" fillId="13" borderId="91" xfId="9" applyFont="1" applyFill="1" applyBorder="1" applyAlignment="1">
      <alignment vertical="top"/>
    </xf>
    <xf numFmtId="164" fontId="38" fillId="13" borderId="72" xfId="9" applyNumberFormat="1" applyFont="1" applyFill="1" applyBorder="1" applyAlignment="1">
      <alignment vertical="top"/>
    </xf>
    <xf numFmtId="0" fontId="38" fillId="13" borderId="72" xfId="9" applyFont="1" applyFill="1" applyBorder="1" applyAlignment="1">
      <alignment vertical="top" textRotation="90"/>
    </xf>
    <xf numFmtId="0" fontId="31" fillId="13" borderId="72" xfId="9" applyFont="1" applyFill="1" applyBorder="1" applyAlignment="1">
      <alignment vertical="top"/>
    </xf>
    <xf numFmtId="0" fontId="31" fillId="13" borderId="91" xfId="9" applyFont="1" applyFill="1" applyBorder="1" applyAlignment="1">
      <alignment vertical="top"/>
    </xf>
    <xf numFmtId="0" fontId="31" fillId="13" borderId="55" xfId="9" applyFont="1" applyFill="1" applyBorder="1" applyAlignment="1">
      <alignment vertical="top"/>
    </xf>
    <xf numFmtId="164" fontId="38" fillId="13" borderId="55" xfId="9" applyNumberFormat="1" applyFont="1" applyFill="1" applyBorder="1" applyAlignment="1">
      <alignment horizontal="center" vertical="top"/>
    </xf>
    <xf numFmtId="1" fontId="31" fillId="0" borderId="90" xfId="9" applyNumberFormat="1" applyFont="1" applyBorder="1" applyAlignment="1">
      <alignment horizontal="center" vertical="center"/>
    </xf>
    <xf numFmtId="1" fontId="31" fillId="0" borderId="18" xfId="9" applyNumberFormat="1" applyFont="1" applyBorder="1" applyAlignment="1">
      <alignment horizontal="center" vertical="center"/>
    </xf>
    <xf numFmtId="164" fontId="31" fillId="5" borderId="85" xfId="9" applyNumberFormat="1" applyFont="1" applyFill="1" applyBorder="1" applyAlignment="1">
      <alignment horizontal="center" vertical="center" wrapText="1"/>
    </xf>
    <xf numFmtId="0" fontId="31" fillId="0" borderId="7" xfId="9" applyFont="1" applyBorder="1" applyAlignment="1">
      <alignment horizontal="justify" vertical="center"/>
    </xf>
    <xf numFmtId="164" fontId="31" fillId="14" borderId="52" xfId="9" applyNumberFormat="1" applyFont="1" applyFill="1" applyBorder="1" applyAlignment="1">
      <alignment horizontal="center" vertical="top"/>
    </xf>
    <xf numFmtId="49" fontId="38" fillId="10" borderId="0" xfId="9" applyNumberFormat="1" applyFont="1" applyFill="1" applyAlignment="1">
      <alignment vertical="top" wrapText="1"/>
    </xf>
    <xf numFmtId="0" fontId="11" fillId="0" borderId="75" xfId="9" applyFont="1" applyBorder="1" applyAlignment="1">
      <alignment horizontal="center" vertical="center"/>
    </xf>
    <xf numFmtId="0" fontId="11" fillId="0" borderId="24" xfId="9" applyFont="1" applyBorder="1" applyAlignment="1">
      <alignment horizontal="center" vertical="center"/>
    </xf>
    <xf numFmtId="0" fontId="11" fillId="0" borderId="49" xfId="9" applyFont="1" applyBorder="1" applyAlignment="1">
      <alignment horizontal="center" vertical="center" wrapText="1"/>
    </xf>
    <xf numFmtId="0" fontId="11" fillId="0" borderId="23" xfId="9" applyFont="1" applyBorder="1" applyAlignment="1">
      <alignment horizontal="justify" vertical="center"/>
    </xf>
    <xf numFmtId="0" fontId="11" fillId="0" borderId="7" xfId="9" applyFont="1" applyBorder="1" applyAlignment="1">
      <alignment horizontal="justify" vertical="center"/>
    </xf>
    <xf numFmtId="1" fontId="11" fillId="0" borderId="81" xfId="9" applyNumberFormat="1" applyFont="1" applyFill="1" applyBorder="1" applyAlignment="1">
      <alignment horizontal="center" vertical="center"/>
    </xf>
    <xf numFmtId="1" fontId="11" fillId="0" borderId="2" xfId="9" applyNumberFormat="1" applyFont="1" applyFill="1" applyBorder="1" applyAlignment="1">
      <alignment horizontal="center" vertical="center"/>
    </xf>
    <xf numFmtId="164" fontId="11" fillId="5" borderId="89" xfId="9" applyNumberFormat="1" applyFont="1" applyFill="1" applyBorder="1" applyAlignment="1">
      <alignment horizontal="center" vertical="center" wrapText="1"/>
    </xf>
    <xf numFmtId="0" fontId="11" fillId="0" borderId="32" xfId="9" applyFont="1" applyBorder="1" applyAlignment="1">
      <alignment horizontal="justify" vertical="center"/>
    </xf>
    <xf numFmtId="1" fontId="11" fillId="9" borderId="81" xfId="9" applyNumberFormat="1" applyFont="1" applyFill="1" applyBorder="1" applyAlignment="1">
      <alignment horizontal="center" vertical="center"/>
    </xf>
    <xf numFmtId="1" fontId="11" fillId="0" borderId="2" xfId="9" applyNumberFormat="1" applyFont="1" applyBorder="1" applyAlignment="1">
      <alignment horizontal="center" vertical="center"/>
    </xf>
    <xf numFmtId="164" fontId="31" fillId="14" borderId="70" xfId="9" applyNumberFormat="1" applyFont="1" applyFill="1" applyBorder="1" applyAlignment="1">
      <alignment horizontal="center" vertical="top"/>
    </xf>
    <xf numFmtId="164" fontId="31" fillId="14" borderId="68" xfId="9" applyNumberFormat="1" applyFont="1" applyFill="1" applyBorder="1" applyAlignment="1">
      <alignment horizontal="center" vertical="top"/>
    </xf>
    <xf numFmtId="1" fontId="11" fillId="0" borderId="81" xfId="9" applyNumberFormat="1" applyFont="1" applyBorder="1" applyAlignment="1">
      <alignment horizontal="center" vertical="center"/>
    </xf>
    <xf numFmtId="0" fontId="11" fillId="0" borderId="48" xfId="9" applyFont="1" applyBorder="1" applyAlignment="1">
      <alignment horizontal="justify" vertical="center"/>
    </xf>
    <xf numFmtId="1" fontId="31" fillId="9" borderId="81" xfId="9" applyNumberFormat="1" applyFont="1" applyFill="1" applyBorder="1" applyAlignment="1">
      <alignment horizontal="center" vertical="center"/>
    </xf>
    <xf numFmtId="1" fontId="31" fillId="0" borderId="2" xfId="9" applyNumberFormat="1" applyFont="1" applyBorder="1" applyAlignment="1">
      <alignment horizontal="center" vertical="center"/>
    </xf>
    <xf numFmtId="164" fontId="31" fillId="5" borderId="89" xfId="9" applyNumberFormat="1" applyFont="1" applyFill="1" applyBorder="1" applyAlignment="1">
      <alignment horizontal="center" vertical="center" wrapText="1"/>
    </xf>
    <xf numFmtId="1" fontId="31" fillId="0" borderId="81" xfId="9" applyNumberFormat="1" applyFont="1" applyBorder="1" applyAlignment="1">
      <alignment horizontal="center" vertical="center"/>
    </xf>
    <xf numFmtId="0" fontId="11" fillId="0" borderId="60" xfId="9" applyFont="1" applyBorder="1" applyAlignment="1">
      <alignment horizontal="center" vertical="center" wrapText="1"/>
    </xf>
    <xf numFmtId="0" fontId="11" fillId="0" borderId="46" xfId="9" applyFont="1" applyBorder="1" applyAlignment="1">
      <alignment horizontal="center" vertical="center" wrapText="1"/>
    </xf>
    <xf numFmtId="0" fontId="11" fillId="0" borderId="87" xfId="9" applyFont="1" applyBorder="1" applyAlignment="1">
      <alignment horizontal="center" vertical="center" wrapText="1"/>
    </xf>
    <xf numFmtId="0" fontId="11" fillId="0" borderId="23" xfId="9" applyFont="1" applyBorder="1" applyAlignment="1">
      <alignment vertical="center" wrapText="1"/>
    </xf>
    <xf numFmtId="0" fontId="11" fillId="0" borderId="19" xfId="9" applyFont="1" applyBorder="1" applyAlignment="1">
      <alignment horizontal="justify" vertical="center"/>
    </xf>
    <xf numFmtId="164" fontId="31" fillId="14" borderId="90" xfId="9" applyNumberFormat="1" applyFont="1" applyFill="1" applyBorder="1" applyAlignment="1">
      <alignment horizontal="center" vertical="top"/>
    </xf>
    <xf numFmtId="164" fontId="31" fillId="14" borderId="69" xfId="9" applyNumberFormat="1" applyFont="1" applyFill="1" applyBorder="1" applyAlignment="1">
      <alignment horizontal="center" vertical="top"/>
    </xf>
    <xf numFmtId="49" fontId="38" fillId="9" borderId="11" xfId="9" applyNumberFormat="1" applyFont="1" applyFill="1" applyBorder="1" applyAlignment="1">
      <alignment horizontal="center" vertical="top" wrapText="1"/>
    </xf>
    <xf numFmtId="49" fontId="38" fillId="10" borderId="9" xfId="9" applyNumberFormat="1" applyFont="1" applyFill="1" applyBorder="1" applyAlignment="1">
      <alignment vertical="top" wrapText="1"/>
    </xf>
    <xf numFmtId="0" fontId="11" fillId="0" borderId="84" xfId="9" applyFont="1" applyBorder="1" applyAlignment="1">
      <alignment horizontal="center" vertical="center"/>
    </xf>
    <xf numFmtId="164" fontId="31" fillId="0" borderId="8" xfId="9" applyNumberFormat="1" applyFont="1" applyBorder="1" applyAlignment="1">
      <alignment horizontal="center" vertical="top"/>
    </xf>
    <xf numFmtId="1" fontId="31" fillId="9" borderId="90" xfId="9" applyNumberFormat="1" applyFont="1" applyFill="1" applyBorder="1" applyAlignment="1">
      <alignment horizontal="center" vertical="center"/>
    </xf>
    <xf numFmtId="1" fontId="11" fillId="9" borderId="65" xfId="9" applyNumberFormat="1" applyFont="1" applyFill="1" applyBorder="1" applyAlignment="1">
      <alignment horizontal="center" vertical="center"/>
    </xf>
    <xf numFmtId="1" fontId="11" fillId="0" borderId="33" xfId="9" applyNumberFormat="1" applyFont="1" applyBorder="1" applyAlignment="1">
      <alignment horizontal="center" vertical="center"/>
    </xf>
    <xf numFmtId="164" fontId="11" fillId="5" borderId="88" xfId="9" applyNumberFormat="1" applyFont="1" applyFill="1" applyBorder="1" applyAlignment="1">
      <alignment horizontal="center" vertical="center" wrapText="1"/>
    </xf>
    <xf numFmtId="0" fontId="11" fillId="0" borderId="14" xfId="9" applyFont="1" applyBorder="1" applyAlignment="1">
      <alignment horizontal="justify" vertical="center"/>
    </xf>
    <xf numFmtId="0" fontId="11" fillId="11" borderId="10" xfId="21" applyFont="1" applyFill="1" applyBorder="1" applyAlignment="1">
      <alignment horizontal="left" vertical="top" wrapText="1"/>
    </xf>
    <xf numFmtId="1" fontId="31" fillId="0" borderId="52" xfId="9" applyNumberFormat="1" applyFont="1" applyBorder="1" applyAlignment="1">
      <alignment horizontal="center" vertical="center"/>
    </xf>
    <xf numFmtId="164" fontId="38" fillId="10" borderId="90" xfId="9" applyNumberFormat="1" applyFont="1" applyFill="1" applyBorder="1" applyAlignment="1">
      <alignment horizontal="center" vertical="top"/>
    </xf>
    <xf numFmtId="164" fontId="38" fillId="10" borderId="52" xfId="9" applyNumberFormat="1" applyFont="1" applyFill="1" applyBorder="1" applyAlignment="1">
      <alignment horizontal="center" vertical="top"/>
    </xf>
    <xf numFmtId="0" fontId="11" fillId="0" borderId="64" xfId="9" applyFont="1" applyBorder="1" applyAlignment="1">
      <alignment horizontal="center" vertical="center"/>
    </xf>
    <xf numFmtId="0" fontId="11" fillId="0" borderId="80" xfId="9" applyFont="1" applyBorder="1" applyAlignment="1">
      <alignment horizontal="center" vertical="center" wrapText="1"/>
    </xf>
    <xf numFmtId="164" fontId="31" fillId="10" borderId="64" xfId="9" applyNumberFormat="1" applyFont="1" applyFill="1" applyBorder="1" applyAlignment="1">
      <alignment horizontal="center" vertical="top"/>
    </xf>
    <xf numFmtId="0" fontId="11" fillId="9" borderId="64" xfId="9" applyFont="1" applyFill="1" applyBorder="1" applyAlignment="1">
      <alignment horizontal="center" vertical="center"/>
    </xf>
    <xf numFmtId="0" fontId="11" fillId="9" borderId="8" xfId="9" applyFont="1" applyFill="1" applyBorder="1" applyAlignment="1">
      <alignment horizontal="center" vertical="center" wrapText="1"/>
    </xf>
    <xf numFmtId="0" fontId="11" fillId="0" borderId="33" xfId="9" applyFont="1" applyBorder="1" applyAlignment="1">
      <alignment horizontal="center" vertical="center" wrapText="1"/>
    </xf>
    <xf numFmtId="0" fontId="11" fillId="0" borderId="88" xfId="9" applyFont="1" applyBorder="1" applyAlignment="1">
      <alignment horizontal="center" vertical="center" wrapText="1"/>
    </xf>
    <xf numFmtId="164" fontId="31" fillId="10" borderId="51" xfId="9" applyNumberFormat="1" applyFont="1" applyFill="1" applyBorder="1" applyAlignment="1">
      <alignment horizontal="center" vertical="top"/>
    </xf>
    <xf numFmtId="0" fontId="15" fillId="0" borderId="78" xfId="9" applyFont="1" applyBorder="1"/>
    <xf numFmtId="0" fontId="15" fillId="0" borderId="31" xfId="9" applyFont="1" applyBorder="1"/>
    <xf numFmtId="9" fontId="31" fillId="0" borderId="9" xfId="9" applyNumberFormat="1" applyFont="1" applyBorder="1" applyAlignment="1">
      <alignment horizontal="left" vertical="top"/>
    </xf>
    <xf numFmtId="9" fontId="31" fillId="0" borderId="20" xfId="9" applyNumberFormat="1" applyFont="1" applyBorder="1" applyAlignment="1">
      <alignment horizontal="left" vertical="top"/>
    </xf>
    <xf numFmtId="0" fontId="31" fillId="0" borderId="86" xfId="9" applyFont="1" applyBorder="1" applyAlignment="1">
      <alignment horizontal="left" vertical="top"/>
    </xf>
    <xf numFmtId="0" fontId="31" fillId="0" borderId="7" xfId="9" applyFont="1" applyBorder="1" applyAlignment="1">
      <alignment horizontal="left" vertical="center"/>
    </xf>
    <xf numFmtId="164" fontId="38" fillId="4" borderId="73" xfId="9" applyNumberFormat="1" applyFont="1" applyFill="1" applyBorder="1" applyAlignment="1">
      <alignment horizontal="center" vertical="top"/>
    </xf>
    <xf numFmtId="0" fontId="44" fillId="9" borderId="0" xfId="9" applyFont="1" applyFill="1" applyAlignment="1">
      <alignment horizontal="center" vertical="top" wrapText="1"/>
    </xf>
    <xf numFmtId="0" fontId="44" fillId="10" borderId="0" xfId="9" applyFont="1" applyFill="1" applyAlignment="1">
      <alignment horizontal="center" vertical="top" wrapText="1"/>
    </xf>
    <xf numFmtId="0" fontId="15" fillId="0" borderId="60" xfId="9" applyFont="1" applyBorder="1"/>
    <xf numFmtId="0" fontId="15" fillId="0" borderId="30" xfId="9" applyFont="1" applyBorder="1"/>
    <xf numFmtId="9" fontId="31" fillId="0" borderId="0" xfId="9" applyNumberFormat="1" applyFont="1" applyAlignment="1">
      <alignment horizontal="left" vertical="top"/>
    </xf>
    <xf numFmtId="9" fontId="31" fillId="0" borderId="46" xfId="9" applyNumberFormat="1" applyFont="1" applyBorder="1" applyAlignment="1">
      <alignment horizontal="left" vertical="top"/>
    </xf>
    <xf numFmtId="0" fontId="31" fillId="0" borderId="87" xfId="9" applyFont="1" applyBorder="1" applyAlignment="1">
      <alignment horizontal="left" vertical="top"/>
    </xf>
    <xf numFmtId="0" fontId="31" fillId="0" borderId="17" xfId="9" applyFont="1" applyBorder="1" applyAlignment="1">
      <alignment horizontal="left" vertical="center"/>
    </xf>
    <xf numFmtId="164" fontId="31" fillId="0" borderId="0" xfId="9" applyNumberFormat="1" applyFont="1" applyAlignment="1">
      <alignment horizontal="center" vertical="top"/>
    </xf>
    <xf numFmtId="0" fontId="31" fillId="0" borderId="28" xfId="9" applyFont="1" applyBorder="1" applyAlignment="1">
      <alignment horizontal="center" vertical="top"/>
    </xf>
    <xf numFmtId="9" fontId="31" fillId="0" borderId="90" xfId="9" applyNumberFormat="1" applyFont="1" applyBorder="1" applyAlignment="1">
      <alignment horizontal="left" vertical="top"/>
    </xf>
    <xf numFmtId="9" fontId="31" fillId="0" borderId="18" xfId="9" applyNumberFormat="1" applyFont="1" applyBorder="1" applyAlignment="1">
      <alignment horizontal="left" vertical="top"/>
    </xf>
    <xf numFmtId="0" fontId="31" fillId="0" borderId="85" xfId="9" applyFont="1" applyBorder="1" applyAlignment="1">
      <alignment horizontal="left" vertical="top"/>
    </xf>
    <xf numFmtId="0" fontId="31" fillId="0" borderId="19" xfId="9" applyFont="1" applyBorder="1" applyAlignment="1">
      <alignment horizontal="left" vertical="center"/>
    </xf>
    <xf numFmtId="0" fontId="11" fillId="5" borderId="71" xfId="9" applyFont="1" applyFill="1" applyBorder="1" applyAlignment="1">
      <alignment horizontal="center" vertical="center" wrapText="1"/>
    </xf>
    <xf numFmtId="0" fontId="11" fillId="5" borderId="29" xfId="9" applyFont="1" applyFill="1" applyBorder="1" applyAlignment="1">
      <alignment horizontal="center" vertical="center" wrapText="1"/>
    </xf>
    <xf numFmtId="164" fontId="11" fillId="5" borderId="29" xfId="9" applyNumberFormat="1" applyFont="1" applyFill="1" applyBorder="1" applyAlignment="1">
      <alignment horizontal="center" vertical="center" wrapText="1"/>
    </xf>
    <xf numFmtId="0" fontId="11" fillId="5" borderId="82" xfId="9" applyFont="1" applyFill="1" applyBorder="1" applyAlignment="1">
      <alignment horizontal="center" vertical="center" wrapText="1"/>
    </xf>
    <xf numFmtId="0" fontId="11" fillId="5" borderId="15" xfId="9" applyFont="1" applyFill="1" applyBorder="1" applyAlignment="1">
      <alignment horizontal="center" vertical="center" wrapText="1"/>
    </xf>
    <xf numFmtId="164" fontId="11" fillId="5" borderId="15" xfId="9" applyNumberFormat="1" applyFont="1" applyFill="1" applyBorder="1" applyAlignment="1">
      <alignment horizontal="center" vertical="center" wrapText="1"/>
    </xf>
    <xf numFmtId="9" fontId="11" fillId="0" borderId="60" xfId="9" applyNumberFormat="1" applyFont="1" applyBorder="1" applyAlignment="1">
      <alignment horizontal="center" vertical="top"/>
    </xf>
    <xf numFmtId="9" fontId="11" fillId="0" borderId="46" xfId="9" applyNumberFormat="1" applyFont="1" applyBorder="1" applyAlignment="1">
      <alignment horizontal="center" vertical="top"/>
    </xf>
    <xf numFmtId="0" fontId="11" fillId="0" borderId="87" xfId="9" applyFont="1" applyBorder="1" applyAlignment="1">
      <alignment horizontal="left" vertical="top"/>
    </xf>
    <xf numFmtId="0" fontId="11" fillId="0" borderId="17" xfId="9" applyFont="1" applyBorder="1" applyAlignment="1">
      <alignment horizontal="left" vertical="center"/>
    </xf>
    <xf numFmtId="49" fontId="38" fillId="15" borderId="30" xfId="9" applyNumberFormat="1" applyFont="1" applyFill="1" applyBorder="1" applyAlignment="1">
      <alignment horizontal="center" vertical="top"/>
    </xf>
    <xf numFmtId="164" fontId="38" fillId="0" borderId="30" xfId="9" applyNumberFormat="1" applyFont="1" applyBorder="1" applyAlignment="1">
      <alignment horizontal="center" vertical="top"/>
    </xf>
    <xf numFmtId="164" fontId="38" fillId="0" borderId="10" xfId="9" applyNumberFormat="1" applyFont="1" applyBorder="1" applyAlignment="1">
      <alignment horizontal="center" vertical="top"/>
    </xf>
    <xf numFmtId="9" fontId="11" fillId="0" borderId="71" xfId="9" applyNumberFormat="1" applyFont="1" applyBorder="1" applyAlignment="1">
      <alignment horizontal="center" vertical="top"/>
    </xf>
    <xf numFmtId="9" fontId="11" fillId="0" borderId="29" xfId="9" applyNumberFormat="1" applyFont="1" applyBorder="1" applyAlignment="1">
      <alignment horizontal="center" vertical="top"/>
    </xf>
    <xf numFmtId="0" fontId="11" fillId="0" borderId="80" xfId="9" applyFont="1" applyBorder="1" applyAlignment="1">
      <alignment horizontal="left" vertical="top"/>
    </xf>
    <xf numFmtId="0" fontId="11" fillId="0" borderId="32" xfId="9" applyFont="1" applyBorder="1" applyAlignment="1">
      <alignment horizontal="left" vertical="center"/>
    </xf>
    <xf numFmtId="164" fontId="31" fillId="0" borderId="30" xfId="9" applyNumberFormat="1" applyFont="1" applyBorder="1" applyAlignment="1">
      <alignment horizontal="center" vertical="top"/>
    </xf>
    <xf numFmtId="0" fontId="31" fillId="0" borderId="68" xfId="9" applyFont="1" applyBorder="1" applyAlignment="1">
      <alignment horizontal="center" vertical="top"/>
    </xf>
    <xf numFmtId="0" fontId="11" fillId="0" borderId="15" xfId="9" applyFont="1" applyFill="1" applyBorder="1" applyAlignment="1">
      <alignment horizontal="center" vertical="center" wrapText="1"/>
    </xf>
    <xf numFmtId="0" fontId="11" fillId="9" borderId="65" xfId="13" applyFont="1" applyFill="1" applyBorder="1" applyAlignment="1">
      <alignment horizontal="center" vertical="center" wrapText="1"/>
    </xf>
    <xf numFmtId="0" fontId="11" fillId="9" borderId="33" xfId="13" applyFont="1" applyFill="1" applyBorder="1" applyAlignment="1">
      <alignment horizontal="center" vertical="center" wrapText="1"/>
    </xf>
    <xf numFmtId="0" fontId="11" fillId="9" borderId="6" xfId="13" applyFont="1" applyFill="1" applyBorder="1" applyAlignment="1">
      <alignment horizontal="justify" vertical="center"/>
    </xf>
    <xf numFmtId="49" fontId="38" fillId="13" borderId="1" xfId="9" applyNumberFormat="1" applyFont="1" applyFill="1" applyBorder="1" applyAlignment="1">
      <alignment horizontal="center" vertical="top"/>
    </xf>
    <xf numFmtId="0" fontId="11" fillId="9" borderId="90" xfId="9" applyFont="1" applyFill="1" applyBorder="1" applyAlignment="1">
      <alignment horizontal="center" vertical="center" wrapText="1"/>
    </xf>
    <xf numFmtId="0" fontId="11" fillId="9" borderId="18" xfId="9" applyFont="1" applyFill="1" applyBorder="1" applyAlignment="1">
      <alignment horizontal="center" vertical="center" wrapText="1"/>
    </xf>
    <xf numFmtId="0" fontId="54" fillId="0" borderId="0" xfId="9" applyFont="1" applyAlignment="1">
      <alignment vertical="top" wrapText="1"/>
    </xf>
    <xf numFmtId="0" fontId="54" fillId="0" borderId="0" xfId="9" applyFont="1" applyAlignment="1">
      <alignment vertical="top" textRotation="90" wrapText="1"/>
    </xf>
    <xf numFmtId="49" fontId="38" fillId="0" borderId="0" xfId="9" applyNumberFormat="1" applyFont="1" applyAlignment="1">
      <alignment vertical="top" wrapText="1"/>
    </xf>
    <xf numFmtId="0" fontId="38" fillId="0" borderId="30" xfId="9" applyFont="1" applyBorder="1" applyAlignment="1">
      <alignment vertical="top"/>
    </xf>
    <xf numFmtId="49" fontId="38" fillId="15" borderId="1" xfId="9" applyNumberFormat="1" applyFont="1" applyFill="1" applyBorder="1" applyAlignment="1">
      <alignment horizontal="center" vertical="top"/>
    </xf>
    <xf numFmtId="0" fontId="15" fillId="0" borderId="75" xfId="9" applyFont="1" applyBorder="1"/>
    <xf numFmtId="0" fontId="15" fillId="0" borderId="74" xfId="9" applyFont="1" applyBorder="1"/>
    <xf numFmtId="0" fontId="11" fillId="9" borderId="75" xfId="9" applyFont="1" applyFill="1" applyBorder="1" applyAlignment="1">
      <alignment horizontal="center" vertical="center" wrapText="1"/>
    </xf>
    <xf numFmtId="0" fontId="11" fillId="0" borderId="61" xfId="9" applyFont="1" applyBorder="1" applyAlignment="1">
      <alignment horizontal="justify" vertical="center"/>
    </xf>
    <xf numFmtId="0" fontId="15" fillId="0" borderId="0" xfId="9" applyFont="1" applyBorder="1"/>
    <xf numFmtId="0" fontId="19" fillId="9" borderId="82" xfId="9" applyFont="1" applyFill="1" applyBorder="1" applyAlignment="1">
      <alignment vertical="top" wrapText="1"/>
    </xf>
    <xf numFmtId="0" fontId="19" fillId="9" borderId="15" xfId="9" applyFont="1" applyFill="1" applyBorder="1" applyAlignment="1">
      <alignment vertical="top" wrapText="1"/>
    </xf>
    <xf numFmtId="0" fontId="54" fillId="0" borderId="8" xfId="9" applyFont="1" applyBorder="1" applyAlignment="1">
      <alignment vertical="top" wrapText="1"/>
    </xf>
    <xf numFmtId="0" fontId="54" fillId="0" borderId="8" xfId="9" applyFont="1" applyBorder="1" applyAlignment="1">
      <alignment vertical="top" textRotation="90" wrapText="1"/>
    </xf>
    <xf numFmtId="49" fontId="38" fillId="0" borderId="8" xfId="9" applyNumberFormat="1" applyFont="1" applyBorder="1" applyAlignment="1">
      <alignment vertical="top" wrapText="1"/>
    </xf>
    <xf numFmtId="0" fontId="11" fillId="0" borderId="9" xfId="9" applyFont="1" applyBorder="1"/>
    <xf numFmtId="0" fontId="13" fillId="0" borderId="0" xfId="25" applyFont="1" applyAlignment="1">
      <alignment vertical="top" wrapText="1"/>
    </xf>
    <xf numFmtId="0" fontId="15" fillId="0" borderId="0" xfId="22" applyFont="1"/>
    <xf numFmtId="164" fontId="13" fillId="0" borderId="0" xfId="22" applyNumberFormat="1" applyFont="1" applyAlignment="1">
      <alignment vertical="top" wrapText="1"/>
    </xf>
    <xf numFmtId="164" fontId="13" fillId="26" borderId="13" xfId="22" applyNumberFormat="1" applyFont="1" applyFill="1" applyBorder="1" applyAlignment="1">
      <alignment vertical="top" wrapText="1"/>
    </xf>
    <xf numFmtId="0" fontId="19" fillId="26" borderId="73" xfId="22" applyFont="1" applyFill="1" applyBorder="1" applyAlignment="1">
      <alignment vertical="top" wrapText="1"/>
    </xf>
    <xf numFmtId="0" fontId="19" fillId="26" borderId="72" xfId="22" applyFont="1" applyFill="1" applyBorder="1" applyAlignment="1">
      <alignment vertical="top" wrapText="1"/>
    </xf>
    <xf numFmtId="0" fontId="19" fillId="26" borderId="55" xfId="22" applyFont="1" applyFill="1" applyBorder="1" applyAlignment="1">
      <alignment vertical="top" wrapText="1"/>
    </xf>
    <xf numFmtId="164" fontId="11" fillId="0" borderId="0" xfId="22" applyNumberFormat="1" applyFont="1" applyAlignment="1">
      <alignment vertical="top" wrapText="1"/>
    </xf>
    <xf numFmtId="164" fontId="11" fillId="0" borderId="67" xfId="22" applyNumberFormat="1" applyFont="1" applyBorder="1" applyAlignment="1">
      <alignment vertical="top" wrapText="1"/>
    </xf>
    <xf numFmtId="0" fontId="7" fillId="0" borderId="51" xfId="22" applyFont="1" applyBorder="1" applyAlignment="1">
      <alignment vertical="top" wrapText="1"/>
    </xf>
    <xf numFmtId="164" fontId="13" fillId="6" borderId="13" xfId="22" applyNumberFormat="1" applyFont="1" applyFill="1" applyBorder="1" applyAlignment="1">
      <alignment vertical="top" wrapText="1"/>
    </xf>
    <xf numFmtId="164" fontId="11" fillId="0" borderId="26" xfId="22" applyNumberFormat="1" applyFont="1" applyBorder="1" applyAlignment="1">
      <alignment vertical="top" wrapText="1"/>
    </xf>
    <xf numFmtId="0" fontId="11" fillId="0" borderId="52" xfId="22" applyFont="1" applyBorder="1" applyAlignment="1">
      <alignment vertical="top" wrapText="1"/>
    </xf>
    <xf numFmtId="164" fontId="11" fillId="0" borderId="68" xfId="22" applyNumberFormat="1" applyFont="1" applyBorder="1" applyAlignment="1">
      <alignment vertical="top" wrapText="1"/>
    </xf>
    <xf numFmtId="0" fontId="11" fillId="0" borderId="64" xfId="22" applyFont="1" applyBorder="1" applyAlignment="1">
      <alignment vertical="top" wrapText="1"/>
    </xf>
    <xf numFmtId="0" fontId="7" fillId="0" borderId="0" xfId="22" applyFont="1" applyAlignment="1">
      <alignment vertical="top"/>
    </xf>
    <xf numFmtId="164" fontId="11" fillId="0" borderId="66" xfId="22" applyNumberFormat="1" applyFont="1" applyBorder="1" applyAlignment="1">
      <alignment vertical="top" wrapText="1"/>
    </xf>
    <xf numFmtId="164" fontId="11" fillId="0" borderId="0" xfId="8" applyNumberFormat="1" applyFont="1" applyAlignment="1">
      <alignment vertical="top" wrapText="1"/>
    </xf>
    <xf numFmtId="164" fontId="11" fillId="0" borderId="66" xfId="8" applyNumberFormat="1" applyFont="1" applyBorder="1" applyAlignment="1">
      <alignment vertical="top" wrapText="1"/>
    </xf>
    <xf numFmtId="165" fontId="13" fillId="0" borderId="0" xfId="25" applyNumberFormat="1" applyFont="1" applyAlignment="1">
      <alignment vertical="center" wrapText="1"/>
    </xf>
    <xf numFmtId="165" fontId="13" fillId="0" borderId="0" xfId="25" applyNumberFormat="1" applyFont="1" applyAlignment="1">
      <alignment horizontal="center" vertical="center" wrapText="1"/>
    </xf>
    <xf numFmtId="165" fontId="13" fillId="0" borderId="67" xfId="25" applyNumberFormat="1" applyFont="1" applyBorder="1" applyAlignment="1">
      <alignment vertical="center" wrapText="1"/>
    </xf>
    <xf numFmtId="165" fontId="13" fillId="0" borderId="55" xfId="25" applyNumberFormat="1" applyFont="1" applyBorder="1" applyAlignment="1">
      <alignment horizontal="center" vertical="center" wrapText="1"/>
    </xf>
    <xf numFmtId="165" fontId="13" fillId="0" borderId="55" xfId="25" applyNumberFormat="1" applyFont="1" applyBorder="1" applyAlignment="1">
      <alignment vertical="center" wrapText="1"/>
    </xf>
    <xf numFmtId="49" fontId="63" fillId="0" borderId="0" xfId="22" applyNumberFormat="1" applyFont="1" applyAlignment="1">
      <alignment horizontal="center" vertical="top" wrapText="1"/>
    </xf>
    <xf numFmtId="0" fontId="65" fillId="0" borderId="78" xfId="22" applyBorder="1"/>
    <xf numFmtId="0" fontId="65" fillId="0" borderId="31" xfId="22" applyBorder="1"/>
    <xf numFmtId="164" fontId="6" fillId="8" borderId="13" xfId="22" applyNumberFormat="1" applyFont="1" applyFill="1" applyBorder="1" applyAlignment="1">
      <alignment horizontal="center" vertical="top"/>
    </xf>
    <xf numFmtId="0" fontId="65" fillId="0" borderId="60" xfId="22" applyBorder="1"/>
    <xf numFmtId="0" fontId="65" fillId="0" borderId="30" xfId="22" applyBorder="1"/>
    <xf numFmtId="49" fontId="6" fillId="15" borderId="9" xfId="13" applyNumberFormat="1" applyFont="1" applyFill="1" applyBorder="1" applyAlignment="1">
      <alignment vertical="top"/>
    </xf>
    <xf numFmtId="49" fontId="6" fillId="15" borderId="78" xfId="13" applyNumberFormat="1" applyFont="1" applyFill="1" applyBorder="1" applyAlignment="1">
      <alignment vertical="top"/>
    </xf>
    <xf numFmtId="49" fontId="6" fillId="15" borderId="31" xfId="13" applyNumberFormat="1" applyFont="1" applyFill="1" applyBorder="1" applyAlignment="1">
      <alignment vertical="top"/>
    </xf>
    <xf numFmtId="49" fontId="6" fillId="3" borderId="6" xfId="22" applyNumberFormat="1" applyFont="1" applyFill="1" applyBorder="1" applyAlignment="1">
      <alignment horizontal="center" vertical="top" wrapText="1"/>
    </xf>
    <xf numFmtId="0" fontId="65" fillId="0" borderId="65" xfId="22" applyBorder="1"/>
    <xf numFmtId="0" fontId="65" fillId="0" borderId="28" xfId="22" applyBorder="1"/>
    <xf numFmtId="0" fontId="7" fillId="13" borderId="72" xfId="22" applyFont="1" applyFill="1" applyBorder="1" applyAlignment="1">
      <alignment vertical="top"/>
    </xf>
    <xf numFmtId="0" fontId="7" fillId="13" borderId="73" xfId="22" applyFont="1" applyFill="1" applyBorder="1" applyAlignment="1">
      <alignment vertical="top"/>
    </xf>
    <xf numFmtId="0" fontId="7" fillId="13" borderId="55" xfId="22" applyFont="1" applyFill="1" applyBorder="1" applyAlignment="1">
      <alignment vertical="top"/>
    </xf>
    <xf numFmtId="164" fontId="6" fillId="13" borderId="13" xfId="22" applyNumberFormat="1" applyFont="1" applyFill="1" applyBorder="1" applyAlignment="1">
      <alignment horizontal="center" vertical="top"/>
    </xf>
    <xf numFmtId="0" fontId="6" fillId="13" borderId="13" xfId="22" applyFont="1" applyFill="1" applyBorder="1" applyAlignment="1">
      <alignment horizontal="center" vertical="top"/>
    </xf>
    <xf numFmtId="49" fontId="6" fillId="2" borderId="13" xfId="22" applyNumberFormat="1" applyFont="1" applyFill="1" applyBorder="1" applyAlignment="1">
      <alignment horizontal="center" vertical="top"/>
    </xf>
    <xf numFmtId="49" fontId="6" fillId="3" borderId="55" xfId="22" applyNumberFormat="1" applyFont="1" applyFill="1" applyBorder="1" applyAlignment="1">
      <alignment horizontal="center" vertical="top"/>
    </xf>
    <xf numFmtId="0" fontId="7" fillId="0" borderId="78" xfId="22" applyFont="1" applyBorder="1" applyAlignment="1">
      <alignment horizontal="center" vertical="top" wrapText="1"/>
    </xf>
    <xf numFmtId="164" fontId="11" fillId="5" borderId="20" xfId="22" applyNumberFormat="1" applyFont="1" applyFill="1" applyBorder="1" applyAlignment="1">
      <alignment horizontal="center" vertical="top" wrapText="1"/>
    </xf>
    <xf numFmtId="0" fontId="11" fillId="0" borderId="31" xfId="22" applyFont="1" applyBorder="1" applyAlignment="1">
      <alignment horizontal="left" vertical="top" wrapText="1"/>
    </xf>
    <xf numFmtId="164" fontId="6" fillId="4" borderId="13" xfId="22" applyNumberFormat="1" applyFont="1" applyFill="1" applyBorder="1" applyAlignment="1">
      <alignment horizontal="center" vertical="top"/>
    </xf>
    <xf numFmtId="0" fontId="6" fillId="4" borderId="26" xfId="22" applyFont="1" applyFill="1" applyBorder="1" applyAlignment="1">
      <alignment horizontal="center" vertical="top"/>
    </xf>
    <xf numFmtId="49" fontId="6" fillId="9" borderId="11" xfId="22" applyNumberFormat="1" applyFont="1" applyFill="1" applyBorder="1" applyAlignment="1">
      <alignment vertical="top" wrapText="1"/>
    </xf>
    <xf numFmtId="0" fontId="7" fillId="0" borderId="71" xfId="22" applyFont="1" applyBorder="1" applyAlignment="1">
      <alignment horizontal="center" vertical="top" wrapText="1"/>
    </xf>
    <xf numFmtId="164" fontId="11" fillId="5" borderId="29" xfId="22" applyNumberFormat="1" applyFont="1" applyFill="1" applyBorder="1" applyAlignment="1">
      <alignment horizontal="center" vertical="top" wrapText="1"/>
    </xf>
    <xf numFmtId="0" fontId="11" fillId="0" borderId="62" xfId="22" applyFont="1" applyBorder="1" applyAlignment="1">
      <alignment horizontal="left" vertical="top" wrapText="1"/>
    </xf>
    <xf numFmtId="164" fontId="6" fillId="0" borderId="30" xfId="22" applyNumberFormat="1" applyFont="1" applyBorder="1" applyAlignment="1">
      <alignment horizontal="center" vertical="top"/>
    </xf>
    <xf numFmtId="164" fontId="6" fillId="0" borderId="1" xfId="22" applyNumberFormat="1" applyFont="1" applyBorder="1" applyAlignment="1">
      <alignment horizontal="center" vertical="top"/>
    </xf>
    <xf numFmtId="0" fontId="7" fillId="0" borderId="66" xfId="22" applyFont="1" applyBorder="1" applyAlignment="1">
      <alignment horizontal="center" vertical="top"/>
    </xf>
    <xf numFmtId="49" fontId="6" fillId="9" borderId="1" xfId="22" applyNumberFormat="1" applyFont="1" applyFill="1" applyBorder="1" applyAlignment="1">
      <alignment vertical="top" wrapText="1"/>
    </xf>
    <xf numFmtId="164" fontId="11" fillId="0" borderId="67" xfId="22" applyNumberFormat="1" applyFont="1" applyBorder="1" applyAlignment="1">
      <alignment horizontal="center" vertical="top"/>
    </xf>
    <xf numFmtId="0" fontId="7" fillId="0" borderId="67" xfId="22" applyFont="1" applyBorder="1" applyAlignment="1">
      <alignment horizontal="center" vertical="top"/>
    </xf>
    <xf numFmtId="49" fontId="6" fillId="9" borderId="10" xfId="22" applyNumberFormat="1" applyFont="1" applyFill="1" applyBorder="1" applyAlignment="1">
      <alignment vertical="top" wrapText="1"/>
    </xf>
    <xf numFmtId="164" fontId="6" fillId="4" borderId="26" xfId="22" applyNumberFormat="1" applyFont="1" applyFill="1" applyBorder="1" applyAlignment="1">
      <alignment horizontal="center" vertical="top"/>
    </xf>
    <xf numFmtId="164" fontId="7" fillId="0" borderId="66" xfId="22" applyNumberFormat="1" applyFont="1" applyBorder="1" applyAlignment="1">
      <alignment horizontal="center" vertical="top"/>
    </xf>
    <xf numFmtId="164" fontId="7" fillId="0" borderId="67" xfId="22" applyNumberFormat="1" applyFont="1" applyBorder="1" applyAlignment="1">
      <alignment horizontal="center" vertical="top"/>
    </xf>
    <xf numFmtId="49" fontId="7" fillId="5" borderId="27" xfId="22" applyNumberFormat="1" applyFont="1" applyFill="1" applyBorder="1" applyAlignment="1">
      <alignment horizontal="center" vertical="center" wrapText="1"/>
    </xf>
    <xf numFmtId="0" fontId="11" fillId="9" borderId="18" xfId="22" applyFont="1" applyFill="1" applyBorder="1" applyAlignment="1">
      <alignment horizontal="center" vertical="center"/>
    </xf>
    <xf numFmtId="0" fontId="11" fillId="9" borderId="19" xfId="22" applyFont="1" applyFill="1" applyBorder="1" applyAlignment="1">
      <alignment vertical="center" wrapText="1"/>
    </xf>
    <xf numFmtId="164" fontId="6" fillId="14" borderId="69" xfId="22" applyNumberFormat="1" applyFont="1" applyFill="1" applyBorder="1" applyAlignment="1">
      <alignment horizontal="center" vertical="top"/>
    </xf>
    <xf numFmtId="0" fontId="6" fillId="4" borderId="31" xfId="22" applyFont="1" applyFill="1" applyBorder="1" applyAlignment="1">
      <alignment horizontal="center" vertical="top"/>
    </xf>
    <xf numFmtId="49" fontId="5" fillId="0" borderId="11" xfId="22" applyNumberFormat="1" applyFont="1" applyBorder="1" applyAlignment="1">
      <alignment horizontal="center" vertical="top" wrapText="1"/>
    </xf>
    <xf numFmtId="0" fontId="7" fillId="0" borderId="59" xfId="22" applyFont="1" applyBorder="1" applyAlignment="1">
      <alignment horizontal="center" vertical="center"/>
    </xf>
    <xf numFmtId="0" fontId="11" fillId="0" borderId="2" xfId="22" applyFont="1" applyBorder="1" applyAlignment="1">
      <alignment horizontal="center" vertical="center"/>
    </xf>
    <xf numFmtId="0" fontId="11" fillId="0" borderId="48" xfId="22" applyFont="1" applyBorder="1" applyAlignment="1">
      <alignment vertical="center" wrapText="1"/>
    </xf>
    <xf numFmtId="164" fontId="11" fillId="0" borderId="30" xfId="22" applyNumberFormat="1" applyFont="1" applyBorder="1" applyAlignment="1">
      <alignment horizontal="center" vertical="top"/>
    </xf>
    <xf numFmtId="164" fontId="11" fillId="0" borderId="37" xfId="22" applyNumberFormat="1" applyFont="1" applyBorder="1" applyAlignment="1">
      <alignment horizontal="center" vertical="top"/>
    </xf>
    <xf numFmtId="49" fontId="5" fillId="0" borderId="10" xfId="22" applyNumberFormat="1" applyFont="1" applyBorder="1" applyAlignment="1">
      <alignment horizontal="center" vertical="top" wrapText="1"/>
    </xf>
    <xf numFmtId="49" fontId="7" fillId="5" borderId="83" xfId="22" applyNumberFormat="1" applyFont="1" applyFill="1" applyBorder="1" applyAlignment="1">
      <alignment horizontal="center" vertical="center" wrapText="1"/>
    </xf>
    <xf numFmtId="0" fontId="11" fillId="9" borderId="29" xfId="22" applyFont="1" applyFill="1" applyBorder="1" applyAlignment="1">
      <alignment horizontal="center" vertical="center"/>
    </xf>
    <xf numFmtId="0" fontId="11" fillId="9" borderId="32" xfId="22" applyFont="1" applyFill="1" applyBorder="1" applyAlignment="1">
      <alignment vertical="center" wrapText="1"/>
    </xf>
    <xf numFmtId="0" fontId="7" fillId="0" borderId="25" xfId="22" applyFont="1" applyBorder="1" applyAlignment="1">
      <alignment horizontal="center" vertical="center"/>
    </xf>
    <xf numFmtId="0" fontId="11" fillId="0" borderId="24" xfId="22" applyFont="1" applyBorder="1" applyAlignment="1">
      <alignment horizontal="center" vertical="center"/>
    </xf>
    <xf numFmtId="0" fontId="11" fillId="0" borderId="23" xfId="22" applyFont="1" applyBorder="1" applyAlignment="1">
      <alignment vertical="center" wrapText="1"/>
    </xf>
    <xf numFmtId="164" fontId="7" fillId="0" borderId="62" xfId="22" applyNumberFormat="1" applyFont="1" applyBorder="1" applyAlignment="1">
      <alignment horizontal="center" vertical="top"/>
    </xf>
    <xf numFmtId="164" fontId="11" fillId="0" borderId="62" xfId="22" applyNumberFormat="1" applyFont="1" applyBorder="1" applyAlignment="1">
      <alignment horizontal="center" vertical="top"/>
    </xf>
    <xf numFmtId="0" fontId="7" fillId="0" borderId="61" xfId="22" applyFont="1" applyBorder="1" applyAlignment="1">
      <alignment horizontal="center" vertical="top"/>
    </xf>
    <xf numFmtId="49" fontId="5" fillId="0" borderId="1" xfId="22" applyNumberFormat="1" applyFont="1" applyBorder="1" applyAlignment="1">
      <alignment horizontal="center" vertical="top" wrapText="1"/>
    </xf>
    <xf numFmtId="49" fontId="7" fillId="5" borderId="16" xfId="22" applyNumberFormat="1" applyFont="1" applyFill="1" applyBorder="1" applyAlignment="1">
      <alignment horizontal="center" vertical="center" wrapText="1"/>
    </xf>
    <xf numFmtId="0" fontId="11" fillId="9" borderId="15" xfId="22" applyFont="1" applyFill="1" applyBorder="1" applyAlignment="1">
      <alignment horizontal="center" vertical="center"/>
    </xf>
    <xf numFmtId="0" fontId="11" fillId="9" borderId="14" xfId="22" applyFont="1" applyFill="1" applyBorder="1" applyAlignment="1">
      <alignment vertical="center" wrapText="1"/>
    </xf>
    <xf numFmtId="164" fontId="5" fillId="0" borderId="37" xfId="22" applyNumberFormat="1" applyFont="1" applyBorder="1" applyAlignment="1">
      <alignment horizontal="center" vertical="top"/>
    </xf>
    <xf numFmtId="164" fontId="7" fillId="0" borderId="0" xfId="22" applyNumberFormat="1" applyFont="1" applyAlignment="1">
      <alignment horizontal="center" vertical="top"/>
    </xf>
    <xf numFmtId="0" fontId="6" fillId="0" borderId="60" xfId="22" applyFont="1" applyBorder="1" applyAlignment="1">
      <alignment horizontal="center" vertical="top"/>
    </xf>
    <xf numFmtId="0" fontId="7" fillId="0" borderId="58" xfId="22" applyFont="1" applyBorder="1" applyAlignment="1">
      <alignment vertical="center"/>
    </xf>
    <xf numFmtId="0" fontId="11" fillId="0" borderId="46" xfId="22" applyFont="1" applyBorder="1" applyAlignment="1">
      <alignment vertical="center"/>
    </xf>
    <xf numFmtId="0" fontId="11" fillId="0" borderId="17" xfId="22" applyFont="1" applyBorder="1" applyAlignment="1">
      <alignment vertical="center" wrapText="1"/>
    </xf>
    <xf numFmtId="164" fontId="13" fillId="10" borderId="1" xfId="22" applyNumberFormat="1" applyFont="1" applyFill="1" applyBorder="1" applyAlignment="1">
      <alignment horizontal="center" vertical="top"/>
    </xf>
    <xf numFmtId="0" fontId="6" fillId="10" borderId="69" xfId="22" applyFont="1" applyFill="1" applyBorder="1" applyAlignment="1">
      <alignment horizontal="center" vertical="top"/>
    </xf>
    <xf numFmtId="49" fontId="5" fillId="0" borderId="1" xfId="22" applyNumberFormat="1" applyFont="1" applyBorder="1" applyAlignment="1">
      <alignment vertical="top" wrapText="1"/>
    </xf>
    <xf numFmtId="49" fontId="6" fillId="10" borderId="0" xfId="22" applyNumberFormat="1" applyFont="1" applyFill="1" applyBorder="1" applyAlignment="1">
      <alignment vertical="top" wrapText="1"/>
    </xf>
    <xf numFmtId="0" fontId="7" fillId="0" borderId="60" xfId="22" applyFont="1" applyBorder="1" applyAlignment="1">
      <alignment horizontal="center" vertical="top"/>
    </xf>
    <xf numFmtId="164" fontId="7" fillId="10" borderId="22" xfId="22" applyNumberFormat="1" applyFont="1" applyFill="1" applyBorder="1" applyAlignment="1">
      <alignment horizontal="center" vertical="top"/>
    </xf>
    <xf numFmtId="0" fontId="7" fillId="10" borderId="66" xfId="22" applyFont="1" applyFill="1" applyBorder="1" applyAlignment="1">
      <alignment horizontal="center" vertical="top"/>
    </xf>
    <xf numFmtId="0" fontId="11" fillId="0" borderId="2" xfId="22" applyFont="1" applyBorder="1" applyAlignment="1">
      <alignment vertical="center"/>
    </xf>
    <xf numFmtId="0" fontId="7" fillId="10" borderId="61" xfId="22" applyFont="1" applyFill="1" applyBorder="1" applyAlignment="1">
      <alignment horizontal="center" vertical="top"/>
    </xf>
    <xf numFmtId="0" fontId="7" fillId="0" borderId="65" xfId="22" applyFont="1" applyBorder="1" applyAlignment="1">
      <alignment horizontal="center" vertical="top"/>
    </xf>
    <xf numFmtId="0" fontId="7" fillId="0" borderId="16" xfId="22" applyFont="1" applyBorder="1" applyAlignment="1">
      <alignment horizontal="center" vertical="center"/>
    </xf>
    <xf numFmtId="0" fontId="11" fillId="0" borderId="15" xfId="22" applyFont="1" applyBorder="1" applyAlignment="1">
      <alignment horizontal="center" vertical="center"/>
    </xf>
    <xf numFmtId="164" fontId="7" fillId="10" borderId="67" xfId="22" applyNumberFormat="1" applyFont="1" applyFill="1" applyBorder="1" applyAlignment="1">
      <alignment horizontal="center" vertical="top"/>
    </xf>
    <xf numFmtId="0" fontId="7" fillId="10" borderId="67" xfId="22" applyFont="1" applyFill="1" applyBorder="1" applyAlignment="1">
      <alignment horizontal="center" vertical="top"/>
    </xf>
    <xf numFmtId="49" fontId="5" fillId="0" borderId="10" xfId="22" applyNumberFormat="1" applyFont="1" applyBorder="1" applyAlignment="1">
      <alignment vertical="top" wrapText="1"/>
    </xf>
    <xf numFmtId="49" fontId="6" fillId="10" borderId="8" xfId="22" applyNumberFormat="1" applyFont="1" applyFill="1" applyBorder="1" applyAlignment="1">
      <alignment vertical="top" wrapText="1"/>
    </xf>
    <xf numFmtId="0" fontId="11" fillId="9" borderId="21" xfId="22" applyFont="1" applyFill="1" applyBorder="1" applyAlignment="1">
      <alignment horizontal="center" vertical="center" wrapText="1"/>
    </xf>
    <xf numFmtId="0" fontId="11" fillId="0" borderId="35" xfId="22" applyFont="1" applyBorder="1" applyAlignment="1">
      <alignment horizontal="center" vertical="center"/>
    </xf>
    <xf numFmtId="0" fontId="11" fillId="0" borderId="12" xfId="22" applyFont="1" applyBorder="1" applyAlignment="1">
      <alignment horizontal="justify" vertical="center"/>
    </xf>
    <xf numFmtId="0" fontId="58" fillId="0" borderId="72" xfId="22" applyFont="1" applyBorder="1" applyAlignment="1">
      <alignment vertical="top" wrapText="1"/>
    </xf>
    <xf numFmtId="49" fontId="13" fillId="0" borderId="72" xfId="22" applyNumberFormat="1" applyFont="1" applyBorder="1" applyAlignment="1">
      <alignment vertical="top" wrapText="1"/>
    </xf>
    <xf numFmtId="0" fontId="13" fillId="0" borderId="72" xfId="22" applyFont="1" applyBorder="1" applyAlignment="1">
      <alignment vertical="top"/>
    </xf>
    <xf numFmtId="0" fontId="13" fillId="0" borderId="55" xfId="22" applyFont="1" applyBorder="1" applyAlignment="1">
      <alignment vertical="top"/>
    </xf>
    <xf numFmtId="49" fontId="6" fillId="2" borderId="10" xfId="22" applyNumberFormat="1" applyFont="1" applyFill="1" applyBorder="1" applyAlignment="1">
      <alignment horizontal="center" vertical="top"/>
    </xf>
    <xf numFmtId="49" fontId="6" fillId="3" borderId="28" xfId="22" applyNumberFormat="1" applyFont="1" applyFill="1" applyBorder="1" applyAlignment="1">
      <alignment horizontal="center" vertical="top"/>
    </xf>
    <xf numFmtId="0" fontId="43" fillId="13" borderId="73" xfId="22" applyFont="1" applyFill="1" applyBorder="1" applyAlignment="1">
      <alignment vertical="top" wrapText="1"/>
    </xf>
    <xf numFmtId="0" fontId="43" fillId="13" borderId="72" xfId="22" applyFont="1" applyFill="1" applyBorder="1" applyAlignment="1">
      <alignment vertical="top" wrapText="1"/>
    </xf>
    <xf numFmtId="0" fontId="58" fillId="13" borderId="72" xfId="22" applyFont="1" applyFill="1" applyBorder="1" applyAlignment="1">
      <alignment vertical="top" wrapText="1"/>
    </xf>
    <xf numFmtId="49" fontId="38" fillId="13" borderId="72" xfId="22" applyNumberFormat="1" applyFont="1" applyFill="1" applyBorder="1" applyAlignment="1">
      <alignment vertical="top" wrapText="1"/>
    </xf>
    <xf numFmtId="9" fontId="7" fillId="13" borderId="73" xfId="22" applyNumberFormat="1" applyFont="1" applyFill="1" applyBorder="1" applyAlignment="1">
      <alignment horizontal="center" vertical="top"/>
    </xf>
    <xf numFmtId="0" fontId="7" fillId="13" borderId="72" xfId="22" applyFont="1" applyFill="1" applyBorder="1" applyAlignment="1">
      <alignment horizontal="left" vertical="top"/>
    </xf>
    <xf numFmtId="0" fontId="7" fillId="13" borderId="55" xfId="22" applyFont="1" applyFill="1" applyBorder="1" applyAlignment="1">
      <alignment horizontal="left" vertical="top"/>
    </xf>
    <xf numFmtId="0" fontId="7" fillId="0" borderId="21" xfId="22" applyFont="1" applyBorder="1" applyAlignment="1">
      <alignment horizontal="center" vertical="center" wrapText="1"/>
    </xf>
    <xf numFmtId="0" fontId="11" fillId="0" borderId="20" xfId="22" applyFont="1" applyBorder="1" applyAlignment="1">
      <alignment horizontal="center" vertical="center"/>
    </xf>
    <xf numFmtId="49" fontId="5" fillId="0" borderId="11" xfId="22" applyNumberFormat="1" applyFont="1" applyBorder="1" applyAlignment="1">
      <alignment horizontal="center" vertical="top"/>
    </xf>
    <xf numFmtId="49" fontId="6" fillId="9" borderId="1" xfId="22" applyNumberFormat="1" applyFont="1" applyFill="1" applyBorder="1" applyAlignment="1">
      <alignment horizontal="center" vertical="top" wrapText="1"/>
    </xf>
    <xf numFmtId="49" fontId="6" fillId="10" borderId="9" xfId="22" applyNumberFormat="1" applyFont="1" applyFill="1" applyBorder="1" applyAlignment="1">
      <alignment vertical="top" wrapText="1"/>
    </xf>
    <xf numFmtId="0" fontId="7" fillId="0" borderId="34" xfId="22" applyFont="1" applyBorder="1" applyAlignment="1">
      <alignment horizontal="center" vertical="center" wrapText="1"/>
    </xf>
    <xf numFmtId="0" fontId="11" fillId="0" borderId="6" xfId="22" applyFont="1" applyBorder="1" applyAlignment="1">
      <alignment vertical="center" wrapText="1"/>
    </xf>
    <xf numFmtId="164" fontId="11" fillId="0" borderId="1" xfId="22" applyNumberFormat="1" applyFont="1" applyBorder="1" applyAlignment="1">
      <alignment horizontal="center" vertical="top"/>
    </xf>
    <xf numFmtId="49" fontId="5" fillId="0" borderId="1" xfId="22" applyNumberFormat="1" applyFont="1" applyBorder="1" applyAlignment="1">
      <alignment horizontal="center" vertical="top"/>
    </xf>
    <xf numFmtId="0" fontId="7" fillId="0" borderId="58" xfId="22" applyFont="1" applyBorder="1" applyAlignment="1">
      <alignment horizontal="center" vertical="center" wrapText="1"/>
    </xf>
    <xf numFmtId="0" fontId="11" fillId="0" borderId="46" xfId="22" applyFont="1" applyBorder="1" applyAlignment="1">
      <alignment horizontal="center" vertical="center"/>
    </xf>
    <xf numFmtId="49" fontId="6" fillId="10" borderId="0" xfId="22" applyNumberFormat="1" applyFont="1" applyFill="1" applyAlignment="1">
      <alignment vertical="top" wrapText="1"/>
    </xf>
    <xf numFmtId="49" fontId="5" fillId="0" borderId="10" xfId="22" applyNumberFormat="1" applyFont="1" applyBorder="1" applyAlignment="1">
      <alignment horizontal="center" vertical="top"/>
    </xf>
    <xf numFmtId="0" fontId="6" fillId="4" borderId="9" xfId="22" applyFont="1" applyFill="1" applyBorder="1" applyAlignment="1">
      <alignment horizontal="center" vertical="top"/>
    </xf>
    <xf numFmtId="164" fontId="7" fillId="0" borderId="1" xfId="22" applyNumberFormat="1" applyFont="1" applyBorder="1" applyAlignment="1">
      <alignment horizontal="center" vertical="top"/>
    </xf>
    <xf numFmtId="0" fontId="7" fillId="0" borderId="26" xfId="22" applyFont="1" applyBorder="1" applyAlignment="1">
      <alignment horizontal="center" vertical="top"/>
    </xf>
    <xf numFmtId="164" fontId="11" fillId="0" borderId="66" xfId="22" applyNumberFormat="1" applyFont="1" applyBorder="1" applyAlignment="1">
      <alignment horizontal="center" vertical="top"/>
    </xf>
    <xf numFmtId="0" fontId="7" fillId="0" borderId="22" xfId="22" applyFont="1" applyBorder="1" applyAlignment="1">
      <alignment horizontal="center" vertical="top"/>
    </xf>
    <xf numFmtId="164" fontId="6" fillId="0" borderId="0" xfId="22" applyNumberFormat="1" applyFont="1" applyAlignment="1">
      <alignment horizontal="center" vertical="top"/>
    </xf>
    <xf numFmtId="164" fontId="6" fillId="10" borderId="26" xfId="22" applyNumberFormat="1" applyFont="1" applyFill="1" applyBorder="1" applyAlignment="1">
      <alignment horizontal="center" vertical="top"/>
    </xf>
    <xf numFmtId="0" fontId="6" fillId="10" borderId="26" xfId="22" applyFont="1" applyFill="1" applyBorder="1" applyAlignment="1">
      <alignment horizontal="center" vertical="top"/>
    </xf>
    <xf numFmtId="164" fontId="7" fillId="10" borderId="66" xfId="22" applyNumberFormat="1" applyFont="1" applyFill="1" applyBorder="1" applyAlignment="1">
      <alignment horizontal="center" vertical="top"/>
    </xf>
    <xf numFmtId="0" fontId="7" fillId="10" borderId="22" xfId="22" applyFont="1" applyFill="1" applyBorder="1" applyAlignment="1">
      <alignment horizontal="center" vertical="top"/>
    </xf>
    <xf numFmtId="0" fontId="7" fillId="9" borderId="16" xfId="22" applyFont="1" applyFill="1" applyBorder="1" applyAlignment="1">
      <alignment horizontal="center" vertical="center" wrapText="1"/>
    </xf>
    <xf numFmtId="0" fontId="11" fillId="0" borderId="14" xfId="22" applyFont="1" applyBorder="1" applyAlignment="1">
      <alignment horizontal="justify" vertical="center"/>
    </xf>
    <xf numFmtId="164" fontId="6" fillId="14" borderId="1" xfId="22" applyNumberFormat="1" applyFont="1" applyFill="1" applyBorder="1" applyAlignment="1">
      <alignment horizontal="center" vertical="top"/>
    </xf>
    <xf numFmtId="0" fontId="6" fillId="14" borderId="26" xfId="22" applyFont="1" applyFill="1" applyBorder="1" applyAlignment="1">
      <alignment horizontal="center" vertical="top"/>
    </xf>
    <xf numFmtId="49" fontId="5" fillId="0" borderId="11" xfId="22" applyNumberFormat="1" applyFont="1" applyBorder="1" applyAlignment="1">
      <alignment vertical="top"/>
    </xf>
    <xf numFmtId="49" fontId="6" fillId="11" borderId="11" xfId="22" applyNumberFormat="1" applyFont="1" applyFill="1" applyBorder="1" applyAlignment="1">
      <alignment vertical="top" wrapText="1"/>
    </xf>
    <xf numFmtId="0" fontId="7" fillId="0" borderId="16" xfId="22" applyFont="1" applyBorder="1" applyAlignment="1">
      <alignment horizontal="center" vertical="center" wrapText="1"/>
    </xf>
    <xf numFmtId="49" fontId="6" fillId="11" borderId="10" xfId="22" applyNumberFormat="1" applyFont="1" applyFill="1" applyBorder="1" applyAlignment="1">
      <alignment vertical="top" wrapText="1"/>
    </xf>
    <xf numFmtId="0" fontId="7" fillId="0" borderId="21" xfId="22" applyFont="1" applyBorder="1" applyAlignment="1">
      <alignment vertical="center" wrapText="1"/>
    </xf>
    <xf numFmtId="0" fontId="11" fillId="0" borderId="20" xfId="22" applyFont="1" applyBorder="1" applyAlignment="1">
      <alignment vertical="center"/>
    </xf>
    <xf numFmtId="0" fontId="7" fillId="0" borderId="59" xfId="22" applyFont="1" applyBorder="1" applyAlignment="1">
      <alignment vertical="center" wrapText="1"/>
    </xf>
    <xf numFmtId="0" fontId="7" fillId="9" borderId="83" xfId="22" applyFont="1" applyFill="1" applyBorder="1" applyAlignment="1">
      <alignment horizontal="center" vertical="center" wrapText="1"/>
    </xf>
    <xf numFmtId="0" fontId="11" fillId="0" borderId="29" xfId="22" applyFont="1" applyBorder="1" applyAlignment="1">
      <alignment horizontal="center" vertical="center"/>
    </xf>
    <xf numFmtId="0" fontId="11" fillId="0" borderId="32" xfId="22" applyFont="1" applyBorder="1" applyAlignment="1">
      <alignment horizontal="justify" vertical="center"/>
    </xf>
    <xf numFmtId="0" fontId="32" fillId="9" borderId="11" xfId="22" applyFont="1" applyFill="1" applyBorder="1" applyAlignment="1">
      <alignment horizontal="center" vertical="top" wrapText="1"/>
    </xf>
    <xf numFmtId="49" fontId="7" fillId="5" borderId="58" xfId="22" applyNumberFormat="1" applyFont="1" applyFill="1" applyBorder="1" applyAlignment="1">
      <alignment horizontal="center" vertical="center" wrapText="1"/>
    </xf>
    <xf numFmtId="0" fontId="11" fillId="9" borderId="46" xfId="22" applyFont="1" applyFill="1" applyBorder="1" applyAlignment="1">
      <alignment horizontal="center" vertical="center"/>
    </xf>
    <xf numFmtId="0" fontId="11" fillId="9" borderId="17" xfId="22" applyFont="1" applyFill="1" applyBorder="1" applyAlignment="1">
      <alignment vertical="center" wrapText="1"/>
    </xf>
    <xf numFmtId="164" fontId="11" fillId="0" borderId="61" xfId="22" applyNumberFormat="1" applyFont="1" applyBorder="1" applyAlignment="1">
      <alignment horizontal="center" vertical="top"/>
    </xf>
    <xf numFmtId="0" fontId="32" fillId="9" borderId="10" xfId="22" applyFont="1" applyFill="1" applyBorder="1" applyAlignment="1">
      <alignment horizontal="center" vertical="top" wrapText="1"/>
    </xf>
    <xf numFmtId="164" fontId="6" fillId="14" borderId="11" xfId="22" applyNumberFormat="1" applyFont="1" applyFill="1" applyBorder="1" applyAlignment="1">
      <alignment horizontal="center" vertical="top"/>
    </xf>
    <xf numFmtId="0" fontId="32" fillId="9" borderId="1" xfId="22" applyFont="1" applyFill="1" applyBorder="1" applyAlignment="1">
      <alignment horizontal="center" vertical="top" wrapText="1"/>
    </xf>
    <xf numFmtId="49" fontId="7" fillId="5" borderId="25" xfId="22" applyNumberFormat="1" applyFont="1" applyFill="1" applyBorder="1" applyAlignment="1">
      <alignment horizontal="center" vertical="center" wrapText="1"/>
    </xf>
    <xf numFmtId="0" fontId="11" fillId="9" borderId="24" xfId="22" applyFont="1" applyFill="1" applyBorder="1" applyAlignment="1">
      <alignment horizontal="center" vertical="center"/>
    </xf>
    <xf numFmtId="0" fontId="11" fillId="9" borderId="23" xfId="22" applyFont="1" applyFill="1" applyBorder="1" applyAlignment="1">
      <alignment vertical="center" wrapText="1"/>
    </xf>
    <xf numFmtId="164" fontId="6" fillId="14" borderId="13" xfId="22" applyNumberFormat="1" applyFont="1" applyFill="1" applyBorder="1" applyAlignment="1">
      <alignment horizontal="center" vertical="top"/>
    </xf>
    <xf numFmtId="164" fontId="11" fillId="0" borderId="28" xfId="22" applyNumberFormat="1" applyFont="1" applyBorder="1" applyAlignment="1">
      <alignment horizontal="center" vertical="top"/>
    </xf>
    <xf numFmtId="49" fontId="7" fillId="5" borderId="34" xfId="22" applyNumberFormat="1" applyFont="1" applyFill="1" applyBorder="1" applyAlignment="1">
      <alignment horizontal="center" vertical="center" wrapText="1"/>
    </xf>
    <xf numFmtId="0" fontId="11" fillId="9" borderId="33" xfId="22" applyFont="1" applyFill="1" applyBorder="1" applyAlignment="1">
      <alignment horizontal="center" vertical="center"/>
    </xf>
    <xf numFmtId="0" fontId="11" fillId="9" borderId="6" xfId="22" applyFont="1" applyFill="1" applyBorder="1" applyAlignment="1">
      <alignment vertical="center" wrapText="1"/>
    </xf>
    <xf numFmtId="164" fontId="7" fillId="9" borderId="62" xfId="22" applyNumberFormat="1" applyFont="1" applyFill="1" applyBorder="1" applyAlignment="1">
      <alignment horizontal="center" vertical="top"/>
    </xf>
    <xf numFmtId="164" fontId="7" fillId="0" borderId="37" xfId="22" applyNumberFormat="1" applyFont="1" applyBorder="1" applyAlignment="1">
      <alignment horizontal="center" vertical="top"/>
    </xf>
    <xf numFmtId="164" fontId="34" fillId="0" borderId="0" xfId="22" applyNumberFormat="1" applyFont="1" applyAlignment="1">
      <alignment horizontal="center" vertical="top"/>
    </xf>
    <xf numFmtId="49" fontId="6" fillId="10" borderId="11" xfId="22" applyNumberFormat="1" applyFont="1" applyFill="1" applyBorder="1" applyAlignment="1">
      <alignment vertical="top" wrapText="1"/>
    </xf>
    <xf numFmtId="49" fontId="6" fillId="10" borderId="1" xfId="22" applyNumberFormat="1" applyFont="1" applyFill="1" applyBorder="1" applyAlignment="1">
      <alignment vertical="top" wrapText="1"/>
    </xf>
    <xf numFmtId="164" fontId="11" fillId="5" borderId="29" xfId="22" applyNumberFormat="1" applyFont="1" applyFill="1" applyBorder="1" applyAlignment="1">
      <alignment horizontal="center" vertical="center" wrapText="1"/>
    </xf>
    <xf numFmtId="0" fontId="9" fillId="0" borderId="23" xfId="22" applyFont="1" applyBorder="1" applyAlignment="1">
      <alignment horizontal="justify" vertical="center"/>
    </xf>
    <xf numFmtId="164" fontId="28" fillId="0" borderId="0" xfId="22" applyNumberFormat="1" applyFont="1" applyAlignment="1">
      <alignment horizontal="center" vertical="top"/>
    </xf>
    <xf numFmtId="0" fontId="7" fillId="0" borderId="71" xfId="22" applyFont="1" applyBorder="1" applyAlignment="1">
      <alignment horizontal="center" vertical="top"/>
    </xf>
    <xf numFmtId="0" fontId="65" fillId="0" borderId="62" xfId="22" applyBorder="1"/>
    <xf numFmtId="0" fontId="9" fillId="0" borderId="14" xfId="22" applyFont="1" applyBorder="1" applyAlignment="1">
      <alignment horizontal="justify" vertical="center"/>
    </xf>
    <xf numFmtId="49" fontId="6" fillId="10" borderId="10" xfId="22" applyNumberFormat="1" applyFont="1" applyFill="1" applyBorder="1" applyAlignment="1">
      <alignment vertical="top" wrapText="1"/>
    </xf>
    <xf numFmtId="0" fontId="7" fillId="0" borderId="58" xfId="22" applyFont="1" applyBorder="1" applyAlignment="1">
      <alignment horizontal="left" vertical="top" wrapText="1"/>
    </xf>
    <xf numFmtId="164" fontId="6" fillId="26" borderId="13" xfId="22" applyNumberFormat="1" applyFont="1" applyFill="1" applyBorder="1" applyAlignment="1">
      <alignment horizontal="center" vertical="top"/>
    </xf>
    <xf numFmtId="0" fontId="6" fillId="26" borderId="31" xfId="22" applyFont="1" applyFill="1" applyBorder="1" applyAlignment="1">
      <alignment horizontal="center" vertical="top"/>
    </xf>
    <xf numFmtId="164" fontId="6" fillId="0" borderId="68" xfId="22" applyNumberFormat="1" applyFont="1" applyBorder="1" applyAlignment="1">
      <alignment horizontal="center" vertical="top"/>
    </xf>
    <xf numFmtId="164" fontId="6" fillId="0" borderId="66" xfId="22" applyNumberFormat="1" applyFont="1" applyBorder="1" applyAlignment="1">
      <alignment horizontal="center" vertical="top"/>
    </xf>
    <xf numFmtId="164" fontId="6" fillId="0" borderId="67" xfId="22" applyNumberFormat="1" applyFont="1" applyBorder="1" applyAlignment="1">
      <alignment horizontal="center" vertical="top"/>
    </xf>
    <xf numFmtId="0" fontId="7" fillId="0" borderId="16" xfId="22" applyFont="1" applyBorder="1" applyAlignment="1">
      <alignment horizontal="left" vertical="top" wrapText="1"/>
    </xf>
    <xf numFmtId="164" fontId="6" fillId="14" borderId="26" xfId="22" applyNumberFormat="1" applyFont="1" applyFill="1" applyBorder="1" applyAlignment="1">
      <alignment horizontal="center" vertical="top"/>
    </xf>
    <xf numFmtId="164" fontId="11" fillId="0" borderId="22" xfId="22" applyNumberFormat="1" applyFont="1" applyBorder="1" applyAlignment="1">
      <alignment horizontal="center" vertical="top"/>
    </xf>
    <xf numFmtId="0" fontId="11" fillId="9" borderId="80" xfId="22" applyFont="1" applyFill="1" applyBorder="1" applyAlignment="1">
      <alignment vertical="center" wrapText="1"/>
    </xf>
    <xf numFmtId="0" fontId="11" fillId="9" borderId="88" xfId="22" applyFont="1" applyFill="1" applyBorder="1" applyAlignment="1">
      <alignment vertical="center" wrapText="1"/>
    </xf>
    <xf numFmtId="0" fontId="11" fillId="0" borderId="10" xfId="22" applyFont="1" applyBorder="1" applyAlignment="1">
      <alignment horizontal="center"/>
    </xf>
    <xf numFmtId="164" fontId="11" fillId="0" borderId="10" xfId="22" applyNumberFormat="1" applyFont="1" applyBorder="1" applyAlignment="1">
      <alignment horizontal="center" vertical="top"/>
    </xf>
    <xf numFmtId="164" fontId="11" fillId="0" borderId="8" xfId="22" applyNumberFormat="1" applyFont="1" applyBorder="1" applyAlignment="1">
      <alignment horizontal="center" vertical="top"/>
    </xf>
    <xf numFmtId="164" fontId="6" fillId="10" borderId="11" xfId="22" applyNumberFormat="1" applyFont="1" applyFill="1" applyBorder="1" applyAlignment="1">
      <alignment horizontal="center" vertical="top"/>
    </xf>
    <xf numFmtId="0" fontId="6" fillId="10" borderId="13" xfId="22" applyFont="1" applyFill="1" applyBorder="1" applyAlignment="1">
      <alignment horizontal="center" vertical="top"/>
    </xf>
    <xf numFmtId="164" fontId="7" fillId="10" borderId="11" xfId="22" applyNumberFormat="1" applyFont="1" applyFill="1" applyBorder="1" applyAlignment="1">
      <alignment horizontal="center" vertical="top"/>
    </xf>
    <xf numFmtId="0" fontId="7" fillId="10" borderId="26" xfId="22" applyFont="1" applyFill="1" applyBorder="1" applyAlignment="1">
      <alignment horizontal="center" vertical="top"/>
    </xf>
    <xf numFmtId="49" fontId="7" fillId="9" borderId="83" xfId="22" applyNumberFormat="1" applyFont="1" applyFill="1" applyBorder="1" applyAlignment="1">
      <alignment horizontal="center" vertical="center" wrapText="1"/>
    </xf>
    <xf numFmtId="0" fontId="11" fillId="0" borderId="23" xfId="22" applyFont="1" applyBorder="1" applyAlignment="1">
      <alignment horizontal="justify" vertical="center"/>
    </xf>
    <xf numFmtId="0" fontId="7" fillId="0" borderId="75" xfId="22" applyFont="1" applyBorder="1" applyAlignment="1">
      <alignment horizontal="center" vertical="top"/>
    </xf>
    <xf numFmtId="0" fontId="65" fillId="0" borderId="61" xfId="22" applyBorder="1"/>
    <xf numFmtId="0" fontId="65" fillId="0" borderId="0" xfId="22" applyBorder="1"/>
    <xf numFmtId="0" fontId="11" fillId="5" borderId="60" xfId="22" applyFont="1" applyFill="1" applyBorder="1" applyAlignment="1">
      <alignment vertical="top" wrapText="1"/>
    </xf>
    <xf numFmtId="49" fontId="7" fillId="0" borderId="21" xfId="22" applyNumberFormat="1" applyFont="1" applyFill="1" applyBorder="1" applyAlignment="1">
      <alignment vertical="center" wrapText="1"/>
    </xf>
    <xf numFmtId="49" fontId="7" fillId="0" borderId="21" xfId="22" applyNumberFormat="1" applyFont="1" applyBorder="1" applyAlignment="1">
      <alignment vertical="center" wrapText="1"/>
    </xf>
    <xf numFmtId="164" fontId="6" fillId="14" borderId="68" xfId="22" applyNumberFormat="1" applyFont="1" applyFill="1" applyBorder="1" applyAlignment="1">
      <alignment horizontal="center" vertical="top"/>
    </xf>
    <xf numFmtId="0" fontId="6" fillId="4" borderId="30" xfId="22" applyFont="1" applyFill="1" applyBorder="1" applyAlignment="1">
      <alignment horizontal="center" vertical="top"/>
    </xf>
    <xf numFmtId="0" fontId="88" fillId="0" borderId="0" xfId="22" applyFont="1" applyAlignment="1">
      <alignment vertical="center"/>
    </xf>
    <xf numFmtId="49" fontId="7" fillId="0" borderId="58" xfId="22" applyNumberFormat="1" applyFont="1" applyFill="1" applyBorder="1" applyAlignment="1">
      <alignment vertical="center" wrapText="1"/>
    </xf>
    <xf numFmtId="49" fontId="7" fillId="0" borderId="58" xfId="22" applyNumberFormat="1" applyFont="1" applyBorder="1" applyAlignment="1">
      <alignment vertical="center" wrapText="1"/>
    </xf>
    <xf numFmtId="0" fontId="64" fillId="0" borderId="30" xfId="22" applyFont="1" applyBorder="1"/>
    <xf numFmtId="0" fontId="11" fillId="0" borderId="0" xfId="22" applyFont="1" applyAlignment="1">
      <alignment horizontal="center" vertical="center"/>
    </xf>
    <xf numFmtId="49" fontId="7" fillId="0" borderId="34" xfId="22" applyNumberFormat="1" applyFont="1" applyBorder="1" applyAlignment="1">
      <alignment horizontal="center" vertical="center" wrapText="1"/>
    </xf>
    <xf numFmtId="0" fontId="11" fillId="0" borderId="33" xfId="22" applyFont="1" applyBorder="1" applyAlignment="1">
      <alignment vertical="center"/>
    </xf>
    <xf numFmtId="164" fontId="7" fillId="0" borderId="22" xfId="22" applyNumberFormat="1" applyFont="1" applyBorder="1" applyAlignment="1">
      <alignment horizontal="center" vertical="top"/>
    </xf>
    <xf numFmtId="0" fontId="11" fillId="0" borderId="1" xfId="22" applyFont="1" applyBorder="1" applyAlignment="1">
      <alignment horizontal="center"/>
    </xf>
    <xf numFmtId="49" fontId="7" fillId="5" borderId="0" xfId="22" applyNumberFormat="1" applyFont="1" applyFill="1" applyBorder="1" applyAlignment="1">
      <alignment vertical="center" wrapText="1"/>
    </xf>
    <xf numFmtId="0" fontId="7" fillId="0" borderId="1" xfId="22" applyFont="1" applyBorder="1" applyAlignment="1">
      <alignment horizontal="center" vertical="top"/>
    </xf>
    <xf numFmtId="0" fontId="6" fillId="10" borderId="31" xfId="22" applyFont="1" applyFill="1" applyBorder="1" applyAlignment="1">
      <alignment horizontal="center" vertical="top"/>
    </xf>
    <xf numFmtId="49" fontId="7" fillId="5" borderId="21" xfId="22" applyNumberFormat="1" applyFont="1" applyFill="1" applyBorder="1" applyAlignment="1">
      <alignment vertical="center" wrapText="1"/>
    </xf>
    <xf numFmtId="0" fontId="11" fillId="9" borderId="20" xfId="22" applyFont="1" applyFill="1" applyBorder="1" applyAlignment="1">
      <alignment vertical="center"/>
    </xf>
    <xf numFmtId="0" fontId="11" fillId="9" borderId="7" xfId="22" applyFont="1" applyFill="1" applyBorder="1" applyAlignment="1">
      <alignment vertical="center" wrapText="1"/>
    </xf>
    <xf numFmtId="164" fontId="13" fillId="14" borderId="26" xfId="22" applyNumberFormat="1" applyFont="1" applyFill="1" applyBorder="1" applyAlignment="1">
      <alignment horizontal="center" vertical="top"/>
    </xf>
    <xf numFmtId="0" fontId="32" fillId="9" borderId="31" xfId="22" applyFont="1" applyFill="1" applyBorder="1" applyAlignment="1">
      <alignment horizontal="center" vertical="top" wrapText="1"/>
    </xf>
    <xf numFmtId="49" fontId="7" fillId="5" borderId="58" xfId="22" applyNumberFormat="1" applyFont="1" applyFill="1" applyBorder="1" applyAlignment="1">
      <alignment vertical="center" wrapText="1"/>
    </xf>
    <xf numFmtId="0" fontId="11" fillId="9" borderId="46" xfId="22" applyFont="1" applyFill="1" applyBorder="1" applyAlignment="1">
      <alignment vertical="center"/>
    </xf>
    <xf numFmtId="0" fontId="7" fillId="9" borderId="30" xfId="22" applyFont="1" applyFill="1" applyBorder="1" applyAlignment="1">
      <alignment horizontal="center" vertical="top"/>
    </xf>
    <xf numFmtId="0" fontId="32" fillId="9" borderId="30" xfId="22" applyFont="1" applyFill="1" applyBorder="1" applyAlignment="1">
      <alignment horizontal="center" vertical="top" wrapText="1"/>
    </xf>
    <xf numFmtId="49" fontId="7" fillId="5" borderId="34" xfId="22" applyNumberFormat="1" applyFont="1" applyFill="1" applyBorder="1" applyAlignment="1">
      <alignment vertical="center" wrapText="1"/>
    </xf>
    <xf numFmtId="0" fontId="11" fillId="9" borderId="33" xfId="22" applyFont="1" applyFill="1" applyBorder="1" applyAlignment="1">
      <alignment vertical="center"/>
    </xf>
    <xf numFmtId="0" fontId="7" fillId="9" borderId="62" xfId="22" applyFont="1" applyFill="1" applyBorder="1" applyAlignment="1">
      <alignment horizontal="center" vertical="top"/>
    </xf>
    <xf numFmtId="0" fontId="32" fillId="9" borderId="28" xfId="22" applyFont="1" applyFill="1" applyBorder="1" applyAlignment="1">
      <alignment horizontal="center" vertical="top" wrapText="1"/>
    </xf>
    <xf numFmtId="164" fontId="13" fillId="14" borderId="68" xfId="22" applyNumberFormat="1" applyFont="1" applyFill="1" applyBorder="1" applyAlignment="1">
      <alignment horizontal="center" vertical="top"/>
    </xf>
    <xf numFmtId="49" fontId="7" fillId="9" borderId="34" xfId="22" applyNumberFormat="1" applyFont="1" applyFill="1" applyBorder="1" applyAlignment="1">
      <alignment horizontal="center" vertical="center" wrapText="1"/>
    </xf>
    <xf numFmtId="0" fontId="7" fillId="9" borderId="61" xfId="22" applyFont="1" applyFill="1" applyBorder="1" applyAlignment="1">
      <alignment horizontal="center" vertical="top"/>
    </xf>
    <xf numFmtId="2" fontId="7" fillId="5" borderId="0" xfId="22" applyNumberFormat="1" applyFont="1" applyFill="1" applyAlignment="1">
      <alignment vertical="center" wrapText="1"/>
    </xf>
    <xf numFmtId="0" fontId="7" fillId="0" borderId="69" xfId="22" applyFont="1" applyBorder="1" applyAlignment="1">
      <alignment horizontal="center" vertical="top"/>
    </xf>
    <xf numFmtId="164" fontId="7" fillId="0" borderId="28" xfId="22" applyNumberFormat="1" applyFont="1" applyBorder="1" applyAlignment="1">
      <alignment horizontal="center" vertical="top"/>
    </xf>
    <xf numFmtId="49" fontId="11" fillId="5" borderId="60" xfId="22" applyNumberFormat="1" applyFont="1" applyFill="1" applyBorder="1" applyAlignment="1">
      <alignment vertical="top" wrapText="1"/>
    </xf>
    <xf numFmtId="49" fontId="11" fillId="5" borderId="30" xfId="22" applyNumberFormat="1" applyFont="1" applyFill="1" applyBorder="1" applyAlignment="1">
      <alignment vertical="top" wrapText="1"/>
    </xf>
    <xf numFmtId="164" fontId="7" fillId="0" borderId="30" xfId="22" applyNumberFormat="1" applyFont="1" applyBorder="1" applyAlignment="1">
      <alignment horizontal="center" vertical="top"/>
    </xf>
    <xf numFmtId="0" fontId="7" fillId="9" borderId="37" xfId="22" applyFont="1" applyFill="1" applyBorder="1" applyAlignment="1">
      <alignment horizontal="center" vertical="top"/>
    </xf>
    <xf numFmtId="164" fontId="6" fillId="10" borderId="1" xfId="22" applyNumberFormat="1" applyFont="1" applyFill="1" applyBorder="1" applyAlignment="1">
      <alignment horizontal="center" vertical="top"/>
    </xf>
    <xf numFmtId="0" fontId="6" fillId="10" borderId="11" xfId="22" applyFont="1" applyFill="1" applyBorder="1" applyAlignment="1">
      <alignment horizontal="center" vertical="top"/>
    </xf>
    <xf numFmtId="0" fontId="32" fillId="10" borderId="0" xfId="22" applyFont="1" applyFill="1" applyAlignment="1">
      <alignment vertical="top" wrapText="1"/>
    </xf>
    <xf numFmtId="0" fontId="11" fillId="9" borderId="78" xfId="22" applyFont="1" applyFill="1" applyBorder="1" applyAlignment="1">
      <alignment horizontal="center" vertical="center" wrapText="1"/>
    </xf>
    <xf numFmtId="0" fontId="11" fillId="0" borderId="13" xfId="22" applyFont="1" applyBorder="1" applyAlignment="1">
      <alignment horizontal="center" vertical="center"/>
    </xf>
    <xf numFmtId="0" fontId="11" fillId="0" borderId="13" xfId="22" applyFont="1" applyBorder="1" applyAlignment="1">
      <alignment vertical="center" wrapText="1"/>
    </xf>
    <xf numFmtId="0" fontId="13" fillId="0" borderId="9" xfId="22" applyFont="1" applyBorder="1" applyAlignment="1">
      <alignment vertical="center"/>
    </xf>
    <xf numFmtId="0" fontId="13" fillId="0" borderId="31" xfId="22" applyFont="1" applyBorder="1" applyAlignment="1">
      <alignment vertical="center"/>
    </xf>
    <xf numFmtId="49" fontId="6" fillId="13" borderId="1" xfId="22" applyNumberFormat="1" applyFont="1" applyFill="1" applyBorder="1" applyAlignment="1">
      <alignment horizontal="center" vertical="top"/>
    </xf>
    <xf numFmtId="49" fontId="6" fillId="3" borderId="11" xfId="22" applyNumberFormat="1" applyFont="1" applyFill="1" applyBorder="1" applyAlignment="1">
      <alignment horizontal="center" vertical="top"/>
    </xf>
    <xf numFmtId="0" fontId="13" fillId="13" borderId="73" xfId="22" applyFont="1" applyFill="1" applyBorder="1" applyAlignment="1">
      <alignment vertical="center"/>
    </xf>
    <xf numFmtId="0" fontId="13" fillId="13" borderId="72" xfId="22" applyFont="1" applyFill="1" applyBorder="1" applyAlignment="1">
      <alignment vertical="center"/>
    </xf>
    <xf numFmtId="49" fontId="6" fillId="13" borderId="11" xfId="22" applyNumberFormat="1" applyFont="1" applyFill="1" applyBorder="1" applyAlignment="1">
      <alignment horizontal="center" vertical="top"/>
    </xf>
    <xf numFmtId="0" fontId="11" fillId="9" borderId="13" xfId="22" applyFont="1" applyFill="1" applyBorder="1" applyAlignment="1">
      <alignment horizontal="center" vertical="top"/>
    </xf>
    <xf numFmtId="0" fontId="11" fillId="0" borderId="74" xfId="22" applyFont="1" applyBorder="1" applyAlignment="1">
      <alignment horizontal="center" vertical="center"/>
    </xf>
    <xf numFmtId="0" fontId="72" fillId="0" borderId="13" xfId="22" applyFont="1" applyBorder="1" applyAlignment="1">
      <alignment horizontal="justify" vertical="center"/>
    </xf>
    <xf numFmtId="0" fontId="6" fillId="0" borderId="72" xfId="22" applyFont="1" applyBorder="1" applyAlignment="1">
      <alignment horizontal="left" vertical="top"/>
    </xf>
    <xf numFmtId="0" fontId="36" fillId="0" borderId="72" xfId="22" applyFont="1" applyBorder="1" applyAlignment="1">
      <alignment horizontal="left" vertical="top"/>
    </xf>
    <xf numFmtId="0" fontId="37" fillId="0" borderId="72" xfId="22" applyFont="1" applyBorder="1" applyAlignment="1">
      <alignment horizontal="left" vertical="top"/>
    </xf>
    <xf numFmtId="0" fontId="36" fillId="0" borderId="55" xfId="22" applyFont="1" applyBorder="1" applyAlignment="1">
      <alignment vertical="top"/>
    </xf>
    <xf numFmtId="49" fontId="6" fillId="15" borderId="11" xfId="22" applyNumberFormat="1" applyFont="1" applyFill="1" applyBorder="1" applyAlignment="1">
      <alignment horizontal="center" vertical="top" wrapText="1"/>
    </xf>
    <xf numFmtId="0" fontId="6" fillId="3" borderId="73" xfId="22" applyFont="1" applyFill="1" applyBorder="1" applyAlignment="1">
      <alignment horizontal="left" vertical="top"/>
    </xf>
    <xf numFmtId="0" fontId="15" fillId="15" borderId="72" xfId="22" applyFont="1" applyFill="1" applyBorder="1"/>
    <xf numFmtId="0" fontId="23" fillId="15" borderId="72" xfId="22" applyFont="1" applyFill="1" applyBorder="1"/>
    <xf numFmtId="0" fontId="26" fillId="3" borderId="8" xfId="22" applyFont="1" applyFill="1" applyBorder="1" applyAlignment="1">
      <alignment horizontal="left" vertical="top"/>
    </xf>
    <xf numFmtId="0" fontId="38" fillId="3" borderId="8" xfId="22" applyFont="1" applyFill="1" applyBorder="1" applyAlignment="1">
      <alignment horizontal="left" vertical="top"/>
    </xf>
    <xf numFmtId="0" fontId="13" fillId="3" borderId="8" xfId="22" applyFont="1" applyFill="1" applyBorder="1" applyAlignment="1">
      <alignment horizontal="left" vertical="top"/>
    </xf>
    <xf numFmtId="0" fontId="38" fillId="15" borderId="8" xfId="22" applyFont="1" applyFill="1" applyBorder="1" applyAlignment="1">
      <alignment horizontal="left" vertical="top"/>
    </xf>
    <xf numFmtId="0" fontId="38" fillId="15" borderId="8" xfId="22" applyFont="1" applyFill="1" applyBorder="1"/>
    <xf numFmtId="0" fontId="13" fillId="0" borderId="0" xfId="22" applyFont="1" applyAlignment="1">
      <alignment horizontal="center" vertical="center"/>
    </xf>
    <xf numFmtId="0" fontId="64" fillId="0" borderId="0" xfId="22" applyFont="1"/>
    <xf numFmtId="0" fontId="49" fillId="0" borderId="0" xfId="25" applyFont="1" applyAlignment="1">
      <alignment vertical="top" wrapText="1"/>
    </xf>
    <xf numFmtId="0" fontId="65" fillId="0" borderId="0" xfId="22" applyAlignment="1">
      <alignment vertical="top" wrapText="1"/>
    </xf>
    <xf numFmtId="2" fontId="19" fillId="12" borderId="73" xfId="22" applyNumberFormat="1" applyFont="1" applyFill="1" applyBorder="1" applyAlignment="1">
      <alignment horizontal="center" vertical="center"/>
    </xf>
    <xf numFmtId="0" fontId="65" fillId="12" borderId="73" xfId="22" applyFill="1" applyBorder="1" applyAlignment="1">
      <alignment horizontal="right"/>
    </xf>
    <xf numFmtId="0" fontId="65" fillId="12" borderId="72" xfId="22" applyFill="1" applyBorder="1" applyAlignment="1">
      <alignment horizontal="center" vertical="top"/>
    </xf>
    <xf numFmtId="0" fontId="65" fillId="12" borderId="72" xfId="22" applyFill="1" applyBorder="1" applyAlignment="1">
      <alignment textRotation="90"/>
    </xf>
    <xf numFmtId="0" fontId="65" fillId="12" borderId="72" xfId="22" applyFill="1" applyBorder="1"/>
    <xf numFmtId="0" fontId="65" fillId="12" borderId="55" xfId="22" applyFill="1" applyBorder="1"/>
    <xf numFmtId="2" fontId="59" fillId="0" borderId="10" xfId="22" applyNumberFormat="1" applyFont="1" applyBorder="1" applyAlignment="1">
      <alignment vertical="top" wrapText="1"/>
    </xf>
    <xf numFmtId="2" fontId="60" fillId="6" borderId="13" xfId="22" applyNumberFormat="1" applyFont="1" applyFill="1" applyBorder="1" applyAlignment="1">
      <alignment horizontal="center" vertical="center" wrapText="1"/>
    </xf>
    <xf numFmtId="164" fontId="14" fillId="0" borderId="0" xfId="22" applyNumberFormat="1" applyFont="1" applyAlignment="1">
      <alignment vertical="top"/>
    </xf>
    <xf numFmtId="2" fontId="59" fillId="0" borderId="26" xfId="22" applyNumberFormat="1" applyFont="1" applyBorder="1" applyAlignment="1">
      <alignment horizontal="center" vertical="top" wrapText="1"/>
    </xf>
    <xf numFmtId="2" fontId="59" fillId="0" borderId="68" xfId="22" applyNumberFormat="1" applyFont="1" applyBorder="1" applyAlignment="1">
      <alignment horizontal="center" vertical="top" wrapText="1"/>
    </xf>
    <xf numFmtId="2" fontId="59" fillId="0" borderId="66" xfId="22" applyNumberFormat="1" applyFont="1" applyBorder="1" applyAlignment="1">
      <alignment horizontal="center" vertical="top" wrapText="1"/>
    </xf>
    <xf numFmtId="164" fontId="62" fillId="0" borderId="0" xfId="22" applyNumberFormat="1" applyFont="1" applyAlignment="1">
      <alignment vertical="top"/>
    </xf>
    <xf numFmtId="2" fontId="59" fillId="0" borderId="66" xfId="22" applyNumberFormat="1" applyFont="1" applyFill="1" applyBorder="1" applyAlignment="1">
      <alignment horizontal="center" vertical="top" wrapText="1"/>
    </xf>
    <xf numFmtId="0" fontId="61" fillId="0" borderId="0" xfId="22" applyFont="1" applyBorder="1" applyAlignment="1">
      <alignment vertical="top"/>
    </xf>
    <xf numFmtId="165" fontId="13" fillId="0" borderId="13" xfId="25" applyNumberFormat="1" applyFont="1" applyFill="1" applyBorder="1" applyAlignment="1">
      <alignment horizontal="center" vertical="center" wrapText="1"/>
    </xf>
    <xf numFmtId="0" fontId="13" fillId="0" borderId="55" xfId="25" applyFont="1" applyBorder="1" applyAlignment="1">
      <alignment vertical="center" wrapText="1"/>
    </xf>
    <xf numFmtId="49" fontId="7" fillId="0" borderId="0" xfId="22" applyNumberFormat="1" applyFont="1" applyAlignment="1">
      <alignment vertical="top" textRotation="90"/>
    </xf>
    <xf numFmtId="49" fontId="7" fillId="0" borderId="8" xfId="22" applyNumberFormat="1" applyFont="1" applyBorder="1" applyAlignment="1">
      <alignment vertical="top" textRotation="90"/>
    </xf>
    <xf numFmtId="49" fontId="4" fillId="3" borderId="6" xfId="22" applyNumberFormat="1" applyFont="1" applyFill="1" applyBorder="1" applyAlignment="1">
      <alignment horizontal="center" vertical="top" wrapText="1"/>
    </xf>
    <xf numFmtId="164" fontId="6" fillId="13" borderId="11" xfId="22" applyNumberFormat="1" applyFont="1" applyFill="1" applyBorder="1" applyAlignment="1">
      <alignment horizontal="center" vertical="top"/>
    </xf>
    <xf numFmtId="0" fontId="6" fillId="13" borderId="11" xfId="22" applyFont="1" applyFill="1" applyBorder="1" applyAlignment="1">
      <alignment horizontal="center" vertical="top"/>
    </xf>
    <xf numFmtId="9" fontId="11" fillId="0" borderId="50" xfId="22" applyNumberFormat="1" applyFont="1" applyBorder="1" applyAlignment="1">
      <alignment horizontal="center" vertical="top"/>
    </xf>
    <xf numFmtId="9" fontId="11" fillId="0" borderId="27" xfId="22" applyNumberFormat="1" applyFont="1" applyBorder="1" applyAlignment="1">
      <alignment horizontal="center" vertical="top"/>
    </xf>
    <xf numFmtId="0" fontId="11" fillId="0" borderId="18" xfId="22" applyFont="1" applyBorder="1" applyAlignment="1">
      <alignment horizontal="left" vertical="top"/>
    </xf>
    <xf numFmtId="49" fontId="11" fillId="0" borderId="19" xfId="22" applyNumberFormat="1" applyFont="1" applyBorder="1" applyAlignment="1">
      <alignment horizontal="left" vertical="top" wrapText="1" shrinkToFit="1"/>
    </xf>
    <xf numFmtId="164" fontId="6" fillId="4" borderId="73" xfId="22" applyNumberFormat="1" applyFont="1" applyFill="1" applyBorder="1" applyAlignment="1">
      <alignment horizontal="center" vertical="top"/>
    </xf>
    <xf numFmtId="164" fontId="6" fillId="4" borderId="55" xfId="22" applyNumberFormat="1" applyFont="1" applyFill="1" applyBorder="1" applyAlignment="1">
      <alignment horizontal="center" vertical="top"/>
    </xf>
    <xf numFmtId="9" fontId="11" fillId="0" borderId="54" xfId="22" applyNumberFormat="1" applyFont="1" applyBorder="1" applyAlignment="1">
      <alignment horizontal="center" vertical="top"/>
    </xf>
    <xf numFmtId="9" fontId="11" fillId="0" borderId="83" xfId="22" applyNumberFormat="1" applyFont="1" applyBorder="1" applyAlignment="1">
      <alignment horizontal="center" vertical="top"/>
    </xf>
    <xf numFmtId="0" fontId="11" fillId="0" borderId="29" xfId="22" applyFont="1" applyBorder="1" applyAlignment="1">
      <alignment horizontal="left" vertical="top"/>
    </xf>
    <xf numFmtId="49" fontId="11" fillId="0" borderId="32" xfId="22" applyNumberFormat="1" applyFont="1" applyBorder="1" applyAlignment="1">
      <alignment horizontal="left" vertical="top" wrapText="1" shrinkToFit="1"/>
    </xf>
    <xf numFmtId="164" fontId="11" fillId="0" borderId="0" xfId="22" applyNumberFormat="1" applyFont="1" applyFill="1" applyBorder="1" applyAlignment="1">
      <alignment horizontal="center" vertical="top"/>
    </xf>
    <xf numFmtId="164" fontId="11" fillId="0" borderId="1" xfId="22" applyNumberFormat="1" applyFont="1" applyFill="1" applyBorder="1" applyAlignment="1">
      <alignment horizontal="center" vertical="top"/>
    </xf>
    <xf numFmtId="164" fontId="11" fillId="0" borderId="66" xfId="22" applyNumberFormat="1" applyFont="1" applyFill="1" applyBorder="1" applyAlignment="1">
      <alignment horizontal="center" vertical="top"/>
    </xf>
    <xf numFmtId="164" fontId="11" fillId="0" borderId="62" xfId="22" applyNumberFormat="1" applyFont="1" applyFill="1" applyBorder="1" applyAlignment="1">
      <alignment horizontal="center" vertical="top"/>
    </xf>
    <xf numFmtId="164" fontId="11" fillId="0" borderId="71" xfId="22" applyNumberFormat="1" applyFont="1" applyFill="1" applyBorder="1" applyAlignment="1">
      <alignment horizontal="center" vertical="top"/>
    </xf>
    <xf numFmtId="9" fontId="11" fillId="0" borderId="53" xfId="22" applyNumberFormat="1" applyFont="1" applyBorder="1" applyAlignment="1">
      <alignment horizontal="center" vertical="top"/>
    </xf>
    <xf numFmtId="9" fontId="11" fillId="0" borderId="16" xfId="22" applyNumberFormat="1" applyFont="1" applyBorder="1" applyAlignment="1">
      <alignment horizontal="center" vertical="top"/>
    </xf>
    <xf numFmtId="0" fontId="11" fillId="0" borderId="15" xfId="22" applyFont="1" applyBorder="1" applyAlignment="1">
      <alignment horizontal="left" vertical="top"/>
    </xf>
    <xf numFmtId="49" fontId="11" fillId="0" borderId="14" xfId="22" applyNumberFormat="1" applyFont="1" applyBorder="1" applyAlignment="1">
      <alignment horizontal="left" vertical="top" wrapText="1" shrinkToFit="1"/>
    </xf>
    <xf numFmtId="164" fontId="11" fillId="0" borderId="67" xfId="22" applyNumberFormat="1" applyFont="1" applyFill="1" applyBorder="1" applyAlignment="1">
      <alignment horizontal="center" vertical="top"/>
    </xf>
    <xf numFmtId="164" fontId="11" fillId="0" borderId="37" xfId="22" applyNumberFormat="1" applyFont="1" applyFill="1" applyBorder="1" applyAlignment="1">
      <alignment horizontal="center" vertical="top"/>
    </xf>
    <xf numFmtId="49" fontId="11" fillId="0" borderId="69" xfId="22" applyNumberFormat="1" applyFont="1" applyBorder="1" applyAlignment="1">
      <alignment horizontal="left" vertical="top" wrapText="1" shrinkToFit="1"/>
    </xf>
    <xf numFmtId="164" fontId="6" fillId="4" borderId="52" xfId="22" applyNumberFormat="1" applyFont="1" applyFill="1" applyBorder="1" applyAlignment="1">
      <alignment horizontal="center" vertical="top"/>
    </xf>
    <xf numFmtId="0" fontId="32" fillId="11" borderId="0" xfId="22" applyFont="1" applyFill="1" applyBorder="1" applyAlignment="1">
      <alignment horizontal="center" vertical="top" wrapText="1"/>
    </xf>
    <xf numFmtId="0" fontId="15" fillId="0" borderId="54" xfId="22" applyFont="1" applyBorder="1"/>
    <xf numFmtId="0" fontId="15" fillId="0" borderId="83" xfId="22" applyFont="1" applyBorder="1"/>
    <xf numFmtId="0" fontId="15" fillId="0" borderId="29" xfId="22" applyFont="1" applyBorder="1"/>
    <xf numFmtId="0" fontId="15" fillId="0" borderId="32" xfId="22" applyFont="1" applyBorder="1"/>
    <xf numFmtId="2" fontId="7" fillId="0" borderId="64" xfId="22" applyNumberFormat="1" applyFont="1" applyBorder="1" applyAlignment="1">
      <alignment horizontal="center" vertical="top"/>
    </xf>
    <xf numFmtId="2" fontId="7" fillId="0" borderId="66" xfId="22" applyNumberFormat="1" applyFont="1" applyBorder="1" applyAlignment="1">
      <alignment horizontal="center" vertical="top"/>
    </xf>
    <xf numFmtId="49" fontId="6" fillId="11" borderId="0" xfId="22" applyNumberFormat="1" applyFont="1" applyFill="1" applyBorder="1" applyAlignment="1">
      <alignment horizontal="center" vertical="top" wrapText="1"/>
    </xf>
    <xf numFmtId="0" fontId="11" fillId="0" borderId="5" xfId="22" applyFont="1" applyBorder="1" applyAlignment="1">
      <alignment horizontal="center" vertical="top"/>
    </xf>
    <xf numFmtId="0" fontId="11" fillId="0" borderId="58" xfId="22" applyFont="1" applyBorder="1" applyAlignment="1">
      <alignment horizontal="center" vertical="top"/>
    </xf>
    <xf numFmtId="0" fontId="11" fillId="0" borderId="46" xfId="22" applyFont="1" applyBorder="1" applyAlignment="1">
      <alignment horizontal="center" vertical="top" wrapText="1"/>
    </xf>
    <xf numFmtId="49" fontId="11" fillId="0" borderId="30" xfId="22" applyNumberFormat="1" applyFont="1" applyBorder="1" applyAlignment="1">
      <alignment horizontal="center" vertical="top" wrapText="1" shrinkToFit="1"/>
    </xf>
    <xf numFmtId="164" fontId="7" fillId="0" borderId="64" xfId="22" applyNumberFormat="1" applyFont="1" applyBorder="1" applyAlignment="1">
      <alignment horizontal="center" vertical="top"/>
    </xf>
    <xf numFmtId="0" fontId="11" fillId="0" borderId="54" xfId="22" applyFont="1" applyBorder="1" applyAlignment="1">
      <alignment horizontal="center" vertical="top" wrapText="1"/>
    </xf>
    <xf numFmtId="0" fontId="11" fillId="0" borderId="83" xfId="22" applyFont="1" applyBorder="1" applyAlignment="1">
      <alignment horizontal="center" vertical="top" wrapText="1"/>
    </xf>
    <xf numFmtId="49" fontId="11" fillId="0" borderId="62" xfId="22" applyNumberFormat="1" applyFont="1" applyBorder="1" applyAlignment="1">
      <alignment horizontal="left" vertical="top" wrapText="1" shrinkToFit="1"/>
    </xf>
    <xf numFmtId="0" fontId="11" fillId="0" borderId="53" xfId="22" applyFont="1" applyBorder="1" applyAlignment="1">
      <alignment horizontal="center" vertical="top" wrapText="1"/>
    </xf>
    <xf numFmtId="0" fontId="11" fillId="0" borderId="16" xfId="22" applyFont="1" applyBorder="1" applyAlignment="1">
      <alignment horizontal="center" vertical="top" wrapText="1"/>
    </xf>
    <xf numFmtId="49" fontId="11" fillId="0" borderId="37" xfId="22" applyNumberFormat="1" applyFont="1" applyBorder="1" applyAlignment="1">
      <alignment horizontal="left" vertical="top" wrapText="1" shrinkToFit="1"/>
    </xf>
    <xf numFmtId="164" fontId="7" fillId="0" borderId="51" xfId="22" applyNumberFormat="1" applyFont="1" applyBorder="1" applyAlignment="1">
      <alignment horizontal="center" vertical="top"/>
    </xf>
    <xf numFmtId="0" fontId="7" fillId="0" borderId="5" xfId="22" applyFont="1" applyBorder="1" applyAlignment="1">
      <alignment horizontal="center" vertical="center" wrapText="1"/>
    </xf>
    <xf numFmtId="164" fontId="11" fillId="5" borderId="46" xfId="22" applyNumberFormat="1" applyFont="1" applyFill="1" applyBorder="1" applyAlignment="1">
      <alignment horizontal="center" vertical="center" wrapText="1"/>
    </xf>
    <xf numFmtId="0" fontId="11" fillId="0" borderId="30" xfId="22" applyFont="1" applyBorder="1" applyAlignment="1">
      <alignment horizontal="justify" vertical="center"/>
    </xf>
    <xf numFmtId="164" fontId="13" fillId="4" borderId="73" xfId="22" applyNumberFormat="1" applyFont="1" applyFill="1" applyBorder="1" applyAlignment="1">
      <alignment horizontal="center" vertical="top"/>
    </xf>
    <xf numFmtId="164" fontId="13" fillId="4" borderId="13" xfId="22" applyNumberFormat="1" applyFont="1" applyFill="1" applyBorder="1" applyAlignment="1">
      <alignment horizontal="center" vertical="top"/>
    </xf>
    <xf numFmtId="164" fontId="13" fillId="4" borderId="55" xfId="22" applyNumberFormat="1" applyFont="1" applyFill="1" applyBorder="1" applyAlignment="1">
      <alignment horizontal="center" vertical="top"/>
    </xf>
    <xf numFmtId="0" fontId="7" fillId="0" borderId="54" xfId="22" applyFont="1" applyBorder="1" applyAlignment="1">
      <alignment horizontal="center" vertical="center" wrapText="1"/>
    </xf>
    <xf numFmtId="0" fontId="7" fillId="0" borderId="83" xfId="22" applyFont="1" applyBorder="1" applyAlignment="1">
      <alignment horizontal="center" vertical="center" wrapText="1"/>
    </xf>
    <xf numFmtId="0" fontId="11" fillId="0" borderId="62" xfId="22" applyFont="1" applyBorder="1" applyAlignment="1">
      <alignment horizontal="justify" vertical="center"/>
    </xf>
    <xf numFmtId="0" fontId="11" fillId="0" borderId="67" xfId="22" applyFont="1" applyBorder="1" applyAlignment="1">
      <alignment horizontal="center" vertical="top"/>
    </xf>
    <xf numFmtId="164" fontId="11" fillId="4" borderId="85" xfId="22" applyNumberFormat="1" applyFont="1" applyFill="1" applyBorder="1" applyAlignment="1">
      <alignment horizontal="center" vertical="top"/>
    </xf>
    <xf numFmtId="164" fontId="11" fillId="4" borderId="26" xfId="22" applyNumberFormat="1" applyFont="1" applyFill="1" applyBorder="1" applyAlignment="1">
      <alignment horizontal="center" vertical="top"/>
    </xf>
    <xf numFmtId="164" fontId="11" fillId="4" borderId="52" xfId="22" applyNumberFormat="1" applyFont="1" applyFill="1" applyBorder="1" applyAlignment="1">
      <alignment horizontal="center" vertical="top"/>
    </xf>
    <xf numFmtId="0" fontId="91" fillId="11" borderId="78" xfId="22" applyFont="1" applyFill="1" applyBorder="1" applyAlignment="1">
      <alignment horizontal="center" vertical="top" wrapText="1"/>
    </xf>
    <xf numFmtId="0" fontId="7" fillId="0" borderId="53" xfId="22" applyFont="1" applyBorder="1" applyAlignment="1">
      <alignment horizontal="center" vertical="center" wrapText="1"/>
    </xf>
    <xf numFmtId="164" fontId="7" fillId="5" borderId="15" xfId="22" applyNumberFormat="1" applyFont="1" applyFill="1" applyBorder="1" applyAlignment="1">
      <alignment horizontal="center" vertical="center" wrapText="1"/>
    </xf>
    <xf numFmtId="0" fontId="7" fillId="0" borderId="14" xfId="22" applyFont="1" applyBorder="1" applyAlignment="1">
      <alignment horizontal="justify" vertical="center"/>
    </xf>
    <xf numFmtId="164" fontId="11" fillId="0" borderId="84" xfId="22" applyNumberFormat="1" applyFont="1" applyBorder="1" applyAlignment="1">
      <alignment horizontal="center" vertical="top"/>
    </xf>
    <xf numFmtId="164" fontId="11" fillId="0" borderId="51" xfId="22" applyNumberFormat="1" applyFont="1" applyBorder="1" applyAlignment="1">
      <alignment horizontal="center" vertical="top"/>
    </xf>
    <xf numFmtId="49" fontId="92" fillId="11" borderId="65" xfId="22" applyNumberFormat="1" applyFont="1" applyFill="1" applyBorder="1" applyAlignment="1">
      <alignment horizontal="center" vertical="top" wrapText="1"/>
    </xf>
    <xf numFmtId="0" fontId="11" fillId="0" borderId="4" xfId="22" applyFont="1" applyBorder="1" applyAlignment="1">
      <alignment horizontal="center" vertical="top" wrapText="1"/>
    </xf>
    <xf numFmtId="0" fontId="11" fillId="0" borderId="21" xfId="22" applyFont="1" applyBorder="1" applyAlignment="1">
      <alignment horizontal="center" vertical="top" wrapText="1"/>
    </xf>
    <xf numFmtId="0" fontId="11" fillId="0" borderId="31" xfId="22" applyFont="1" applyBorder="1" applyAlignment="1">
      <alignment vertical="top" wrapText="1"/>
    </xf>
    <xf numFmtId="0" fontId="13" fillId="0" borderId="0" xfId="22" applyFont="1" applyBorder="1" applyAlignment="1">
      <alignment vertical="center"/>
    </xf>
    <xf numFmtId="0" fontId="13" fillId="0" borderId="0" xfId="22" applyFont="1" applyBorder="1" applyAlignment="1">
      <alignment vertical="center" textRotation="90"/>
    </xf>
    <xf numFmtId="0" fontId="13" fillId="0" borderId="30" xfId="22" applyFont="1" applyBorder="1" applyAlignment="1">
      <alignment vertical="center"/>
    </xf>
    <xf numFmtId="2" fontId="11" fillId="0" borderId="63" xfId="22" applyNumberFormat="1" applyFont="1" applyBorder="1" applyAlignment="1">
      <alignment horizontal="center" vertical="top" wrapText="1"/>
    </xf>
    <xf numFmtId="0" fontId="11" fillId="0" borderId="36" xfId="22" applyFont="1" applyBorder="1" applyAlignment="1">
      <alignment horizontal="center" vertical="top" wrapText="1"/>
    </xf>
    <xf numFmtId="0" fontId="11" fillId="0" borderId="35" xfId="22" applyFont="1" applyBorder="1" applyAlignment="1">
      <alignment horizontal="center" vertical="top" wrapText="1"/>
    </xf>
    <xf numFmtId="0" fontId="11" fillId="0" borderId="55" xfId="22" applyFont="1" applyBorder="1" applyAlignment="1">
      <alignment vertical="top" wrapText="1"/>
    </xf>
    <xf numFmtId="0" fontId="13" fillId="0" borderId="8" xfId="22" applyFont="1" applyBorder="1" applyAlignment="1">
      <alignment vertical="center"/>
    </xf>
    <xf numFmtId="0" fontId="13" fillId="0" borderId="8" xfId="22" applyFont="1" applyBorder="1" applyAlignment="1">
      <alignment vertical="center" textRotation="90"/>
    </xf>
    <xf numFmtId="0" fontId="13" fillId="0" borderId="28" xfId="22" applyFont="1" applyBorder="1" applyAlignment="1">
      <alignment vertical="center"/>
    </xf>
    <xf numFmtId="0" fontId="65" fillId="0" borderId="9" xfId="22" applyBorder="1"/>
    <xf numFmtId="0" fontId="32" fillId="13" borderId="13" xfId="22" applyFont="1" applyFill="1" applyBorder="1" applyAlignment="1">
      <alignment vertical="top" wrapText="1"/>
    </xf>
    <xf numFmtId="0" fontId="32" fillId="13" borderId="73" xfId="22" applyFont="1" applyFill="1" applyBorder="1" applyAlignment="1">
      <alignment vertical="top" wrapText="1"/>
    </xf>
    <xf numFmtId="0" fontId="32" fillId="13" borderId="72" xfId="22" applyFont="1" applyFill="1" applyBorder="1" applyAlignment="1">
      <alignment vertical="top" wrapText="1"/>
    </xf>
    <xf numFmtId="0" fontId="32" fillId="13" borderId="72" xfId="22" applyFont="1" applyFill="1" applyBorder="1" applyAlignment="1">
      <alignment vertical="top" textRotation="90" wrapText="1"/>
    </xf>
    <xf numFmtId="0" fontId="11" fillId="13" borderId="72" xfId="22" applyFont="1" applyFill="1" applyBorder="1" applyAlignment="1">
      <alignment vertical="top" wrapText="1"/>
    </xf>
    <xf numFmtId="0" fontId="31" fillId="13" borderId="72" xfId="22" applyFont="1" applyFill="1" applyBorder="1" applyAlignment="1">
      <alignment vertical="top" wrapText="1"/>
    </xf>
    <xf numFmtId="0" fontId="11" fillId="0" borderId="27" xfId="22" applyFont="1" applyBorder="1" applyAlignment="1">
      <alignment horizontal="center" vertical="top"/>
    </xf>
    <xf numFmtId="0" fontId="11" fillId="0" borderId="31" xfId="22" applyFont="1" applyBorder="1" applyAlignment="1">
      <alignment wrapText="1"/>
    </xf>
    <xf numFmtId="0" fontId="6" fillId="0" borderId="9" xfId="22" applyFont="1" applyBorder="1" applyAlignment="1">
      <alignment horizontal="left" vertical="top"/>
    </xf>
    <xf numFmtId="0" fontId="36" fillId="0" borderId="9" xfId="22" applyFont="1" applyBorder="1" applyAlignment="1">
      <alignment horizontal="left" vertical="top"/>
    </xf>
    <xf numFmtId="0" fontId="36" fillId="0" borderId="9" xfId="22" applyFont="1" applyBorder="1" applyAlignment="1">
      <alignment horizontal="left" vertical="top" textRotation="90"/>
    </xf>
    <xf numFmtId="0" fontId="37" fillId="0" borderId="9" xfId="22" applyFont="1" applyBorder="1" applyAlignment="1">
      <alignment horizontal="left" vertical="top"/>
    </xf>
    <xf numFmtId="0" fontId="36" fillId="0" borderId="31" xfId="22" applyFont="1" applyBorder="1" applyAlignment="1">
      <alignment vertical="top"/>
    </xf>
    <xf numFmtId="0" fontId="93" fillId="0" borderId="0" xfId="30" applyAlignment="1">
      <alignment vertical="center"/>
    </xf>
    <xf numFmtId="0" fontId="11" fillId="0" borderId="22" xfId="22" applyFont="1" applyFill="1" applyBorder="1" applyAlignment="1">
      <alignment horizontal="center" vertical="top"/>
    </xf>
    <xf numFmtId="0" fontId="11" fillId="0" borderId="16" xfId="22" applyFont="1" applyBorder="1" applyAlignment="1">
      <alignment horizontal="center" vertical="top"/>
    </xf>
    <xf numFmtId="0" fontId="11" fillId="0" borderId="14" xfId="22" applyFont="1" applyBorder="1" applyAlignment="1">
      <alignment vertical="top" wrapText="1"/>
    </xf>
    <xf numFmtId="0" fontId="6" fillId="0" borderId="8" xfId="22" applyFont="1" applyBorder="1" applyAlignment="1">
      <alignment horizontal="left" vertical="top"/>
    </xf>
    <xf numFmtId="0" fontId="36" fillId="0" borderId="8" xfId="22" applyFont="1" applyBorder="1" applyAlignment="1">
      <alignment horizontal="left" vertical="top"/>
    </xf>
    <xf numFmtId="0" fontId="36" fillId="0" borderId="8" xfId="22" applyFont="1" applyBorder="1" applyAlignment="1">
      <alignment horizontal="left" vertical="top" textRotation="90"/>
    </xf>
    <xf numFmtId="0" fontId="37" fillId="0" borderId="8" xfId="22" applyFont="1" applyBorder="1" applyAlignment="1">
      <alignment horizontal="left" vertical="top"/>
    </xf>
    <xf numFmtId="0" fontId="36" fillId="0" borderId="28" xfId="22" applyFont="1" applyBorder="1" applyAlignment="1">
      <alignment vertical="top"/>
    </xf>
    <xf numFmtId="0" fontId="94" fillId="0" borderId="0" xfId="22" applyFont="1" applyAlignment="1">
      <alignment vertical="center"/>
    </xf>
    <xf numFmtId="0" fontId="6" fillId="3" borderId="13" xfId="22" applyFont="1" applyFill="1" applyBorder="1" applyAlignment="1">
      <alignment horizontal="left" vertical="top"/>
    </xf>
    <xf numFmtId="0" fontId="26" fillId="3" borderId="72" xfId="22" applyFont="1" applyFill="1" applyBorder="1" applyAlignment="1">
      <alignment horizontal="left" vertical="top"/>
    </xf>
    <xf numFmtId="0" fontId="38" fillId="3" borderId="72" xfId="22" applyFont="1" applyFill="1" applyBorder="1" applyAlignment="1">
      <alignment horizontal="left" vertical="top"/>
    </xf>
    <xf numFmtId="0" fontId="38" fillId="3" borderId="72" xfId="22" applyFont="1" applyFill="1" applyBorder="1" applyAlignment="1">
      <alignment horizontal="left" vertical="top" textRotation="90"/>
    </xf>
    <xf numFmtId="0" fontId="38" fillId="15" borderId="72" xfId="22" applyFont="1" applyFill="1" applyBorder="1" applyAlignment="1">
      <alignment horizontal="left" vertical="top"/>
    </xf>
    <xf numFmtId="0" fontId="38" fillId="15" borderId="55" xfId="22" applyFont="1" applyFill="1" applyBorder="1" applyAlignment="1">
      <alignment vertical="top"/>
    </xf>
    <xf numFmtId="0" fontId="23" fillId="0" borderId="0" xfId="1" applyFont="1" applyAlignment="1">
      <alignment vertical="top" wrapText="1"/>
    </xf>
    <xf numFmtId="0" fontId="11" fillId="0" borderId="55" xfId="0" applyFont="1" applyFill="1" applyBorder="1" applyAlignment="1">
      <alignment horizontal="left" vertical="top" wrapText="1"/>
    </xf>
    <xf numFmtId="0" fontId="11" fillId="0" borderId="73" xfId="0" applyFont="1" applyFill="1" applyBorder="1" applyAlignment="1">
      <alignment horizontal="left" vertical="top" wrapText="1"/>
    </xf>
    <xf numFmtId="0" fontId="11" fillId="0" borderId="31" xfId="7" applyFont="1" applyFill="1" applyBorder="1" applyAlignment="1">
      <alignment horizontal="center" vertical="center"/>
    </xf>
    <xf numFmtId="0" fontId="11" fillId="0" borderId="78" xfId="7" applyFont="1" applyFill="1" applyBorder="1" applyAlignment="1">
      <alignment horizontal="center" vertical="center"/>
    </xf>
    <xf numFmtId="165" fontId="40" fillId="0" borderId="0" xfId="3" applyNumberFormat="1" applyFont="1" applyFill="1" applyBorder="1" applyAlignment="1">
      <alignment horizontal="center" vertical="top" wrapText="1"/>
    </xf>
    <xf numFmtId="0" fontId="11" fillId="0" borderId="9" xfId="7" applyFont="1" applyBorder="1" applyAlignment="1">
      <alignment horizontal="center"/>
    </xf>
    <xf numFmtId="0" fontId="13" fillId="10" borderId="10" xfId="7" applyFont="1" applyFill="1" applyBorder="1" applyAlignment="1">
      <alignment horizontal="center" vertical="center" textRotation="90" wrapText="1"/>
    </xf>
    <xf numFmtId="0" fontId="13" fillId="10" borderId="1" xfId="7" applyFont="1" applyFill="1" applyBorder="1" applyAlignment="1">
      <alignment horizontal="center" vertical="center" textRotation="90" wrapText="1"/>
    </xf>
    <xf numFmtId="0" fontId="13" fillId="10" borderId="11" xfId="7" applyFont="1" applyFill="1" applyBorder="1" applyAlignment="1">
      <alignment horizontal="center" vertical="center" textRotation="90" wrapText="1"/>
    </xf>
    <xf numFmtId="0" fontId="13" fillId="10" borderId="65" xfId="7" applyFont="1" applyFill="1" applyBorder="1" applyAlignment="1">
      <alignment horizontal="center" vertical="center" textRotation="90" wrapText="1"/>
    </xf>
    <xf numFmtId="0" fontId="13" fillId="10" borderId="60" xfId="7" applyFont="1" applyFill="1" applyBorder="1" applyAlignment="1">
      <alignment horizontal="center" vertical="center" textRotation="90" wrapText="1"/>
    </xf>
    <xf numFmtId="0" fontId="13" fillId="10" borderId="78" xfId="7" applyFont="1" applyFill="1" applyBorder="1" applyAlignment="1">
      <alignment horizontal="center" vertical="center" textRotation="90" wrapText="1"/>
    </xf>
    <xf numFmtId="49" fontId="4" fillId="7" borderId="55" xfId="7" applyNumberFormat="1" applyFont="1" applyFill="1" applyBorder="1" applyAlignment="1">
      <alignment horizontal="center" vertical="top"/>
    </xf>
    <xf numFmtId="49" fontId="4" fillId="7" borderId="72" xfId="7" applyNumberFormat="1" applyFont="1" applyFill="1" applyBorder="1" applyAlignment="1">
      <alignment horizontal="center" vertical="top"/>
    </xf>
    <xf numFmtId="49" fontId="4" fillId="7" borderId="73" xfId="7" applyNumberFormat="1" applyFont="1" applyFill="1" applyBorder="1" applyAlignment="1">
      <alignment horizontal="center" vertical="top"/>
    </xf>
    <xf numFmtId="49" fontId="13" fillId="7" borderId="31" xfId="7" applyNumberFormat="1" applyFont="1" applyFill="1" applyBorder="1" applyAlignment="1">
      <alignment horizontal="center" vertical="top"/>
    </xf>
    <xf numFmtId="49" fontId="13" fillId="7" borderId="9" xfId="7" applyNumberFormat="1" applyFont="1" applyFill="1" applyBorder="1" applyAlignment="1">
      <alignment horizontal="center" vertical="top"/>
    </xf>
    <xf numFmtId="49" fontId="13" fillId="7" borderId="78" xfId="7" applyNumberFormat="1" applyFont="1" applyFill="1" applyBorder="1" applyAlignment="1">
      <alignment horizontal="center" vertical="top"/>
    </xf>
    <xf numFmtId="49" fontId="7" fillId="9" borderId="10" xfId="7" applyNumberFormat="1" applyFont="1" applyFill="1" applyBorder="1" applyAlignment="1">
      <alignment horizontal="center" vertical="top"/>
    </xf>
    <xf numFmtId="49" fontId="7" fillId="9" borderId="1" xfId="7" applyNumberFormat="1" applyFont="1" applyFill="1" applyBorder="1" applyAlignment="1">
      <alignment horizontal="center" vertical="top"/>
    </xf>
    <xf numFmtId="49" fontId="7" fillId="9" borderId="11" xfId="7" applyNumberFormat="1" applyFont="1" applyFill="1" applyBorder="1" applyAlignment="1">
      <alignment horizontal="center" vertical="top"/>
    </xf>
    <xf numFmtId="49" fontId="14" fillId="9" borderId="10" xfId="7" applyNumberFormat="1" applyFont="1" applyFill="1" applyBorder="1" applyAlignment="1">
      <alignment horizontal="center" vertical="center" textRotation="90"/>
    </xf>
    <xf numFmtId="49" fontId="14" fillId="9" borderId="1" xfId="7" applyNumberFormat="1" applyFont="1" applyFill="1" applyBorder="1" applyAlignment="1">
      <alignment horizontal="center" vertical="center" textRotation="90"/>
    </xf>
    <xf numFmtId="49" fontId="14" fillId="9" borderId="11" xfId="7" applyNumberFormat="1" applyFont="1" applyFill="1" applyBorder="1" applyAlignment="1">
      <alignment horizontal="center" vertical="center" textRotation="90"/>
    </xf>
    <xf numFmtId="49" fontId="14" fillId="9" borderId="28" xfId="7" applyNumberFormat="1" applyFont="1" applyFill="1" applyBorder="1" applyAlignment="1">
      <alignment horizontal="center" vertical="center" textRotation="90"/>
    </xf>
    <xf numFmtId="49" fontId="14" fillId="9" borderId="30" xfId="7" applyNumberFormat="1" applyFont="1" applyFill="1" applyBorder="1" applyAlignment="1">
      <alignment horizontal="center" vertical="center" textRotation="90"/>
    </xf>
    <xf numFmtId="49" fontId="14" fillId="9" borderId="31" xfId="7" applyNumberFormat="1" applyFont="1" applyFill="1" applyBorder="1" applyAlignment="1">
      <alignment horizontal="center" vertical="center" textRotation="90"/>
    </xf>
    <xf numFmtId="49" fontId="14" fillId="9" borderId="67" xfId="7" applyNumberFormat="1" applyFont="1" applyFill="1" applyBorder="1" applyAlignment="1">
      <alignment horizontal="center" vertical="top" textRotation="90"/>
    </xf>
    <xf numFmtId="49" fontId="14" fillId="9" borderId="26" xfId="7" applyNumberFormat="1" applyFont="1" applyFill="1" applyBorder="1" applyAlignment="1">
      <alignment horizontal="center" vertical="top" textRotation="90"/>
    </xf>
    <xf numFmtId="0" fontId="7" fillId="9" borderId="34" xfId="7" applyFont="1" applyFill="1" applyBorder="1" applyAlignment="1">
      <alignment horizontal="center" vertical="top"/>
    </xf>
    <xf numFmtId="0" fontId="7" fillId="9" borderId="25" xfId="7" applyFont="1" applyFill="1" applyBorder="1" applyAlignment="1">
      <alignment horizontal="center" vertical="top"/>
    </xf>
    <xf numFmtId="0" fontId="7" fillId="9" borderId="6" xfId="7" applyFont="1" applyFill="1" applyBorder="1" applyAlignment="1">
      <alignment horizontal="left" vertical="top" wrapText="1"/>
    </xf>
    <xf numFmtId="0" fontId="7" fillId="9" borderId="7" xfId="7" applyFont="1" applyFill="1" applyBorder="1" applyAlignment="1">
      <alignment horizontal="left" vertical="top" wrapText="1"/>
    </xf>
    <xf numFmtId="0" fontId="7" fillId="9" borderId="23" xfId="7" applyFont="1" applyFill="1" applyBorder="1" applyAlignment="1">
      <alignment horizontal="left" vertical="top" wrapText="1"/>
    </xf>
    <xf numFmtId="0" fontId="7" fillId="9" borderId="33" xfId="7" applyFont="1" applyFill="1" applyBorder="1" applyAlignment="1">
      <alignment horizontal="left" vertical="top" wrapText="1"/>
    </xf>
    <xf numFmtId="0" fontId="7" fillId="9" borderId="24" xfId="7" applyFont="1" applyFill="1" applyBorder="1" applyAlignment="1">
      <alignment horizontal="left" vertical="top" wrapText="1"/>
    </xf>
    <xf numFmtId="0" fontId="7" fillId="9" borderId="17" xfId="7" applyFont="1" applyFill="1" applyBorder="1" applyAlignment="1">
      <alignment horizontal="left" vertical="top" wrapText="1"/>
    </xf>
    <xf numFmtId="49" fontId="7" fillId="8" borderId="10" xfId="7" applyNumberFormat="1" applyFont="1" applyFill="1" applyBorder="1" applyAlignment="1">
      <alignment horizontal="center" vertical="top"/>
    </xf>
    <xf numFmtId="49" fontId="7" fillId="8" borderId="11" xfId="7" applyNumberFormat="1" applyFont="1" applyFill="1" applyBorder="1" applyAlignment="1">
      <alignment horizontal="center" vertical="top"/>
    </xf>
    <xf numFmtId="49" fontId="6" fillId="2" borderId="10" xfId="7" applyNumberFormat="1" applyFont="1" applyFill="1" applyBorder="1" applyAlignment="1">
      <alignment horizontal="center" vertical="top"/>
    </xf>
    <xf numFmtId="49" fontId="6" fillId="2" borderId="11" xfId="7" applyNumberFormat="1" applyFont="1" applyFill="1" applyBorder="1" applyAlignment="1">
      <alignment horizontal="center" vertical="top"/>
    </xf>
    <xf numFmtId="0" fontId="11" fillId="10" borderId="65" xfId="7" applyFont="1" applyFill="1" applyBorder="1" applyAlignment="1">
      <alignment horizontal="left" vertical="top" wrapText="1"/>
    </xf>
    <xf numFmtId="0" fontId="11" fillId="10" borderId="78" xfId="7" applyFont="1" applyFill="1" applyBorder="1" applyAlignment="1">
      <alignment horizontal="left" vertical="top" wrapText="1"/>
    </xf>
    <xf numFmtId="0" fontId="11" fillId="10" borderId="10" xfId="7" applyFont="1" applyFill="1" applyBorder="1" applyAlignment="1">
      <alignment horizontal="left" vertical="top" wrapText="1"/>
    </xf>
    <xf numFmtId="0" fontId="11" fillId="10" borderId="11" xfId="7" applyFont="1" applyFill="1" applyBorder="1" applyAlignment="1">
      <alignment horizontal="left" vertical="top" wrapText="1"/>
    </xf>
    <xf numFmtId="0" fontId="11" fillId="10" borderId="28" xfId="7" applyFont="1" applyFill="1" applyBorder="1" applyAlignment="1">
      <alignment horizontal="left" vertical="top" wrapText="1"/>
    </xf>
    <xf numFmtId="0" fontId="11" fillId="10" borderId="31" xfId="7" applyFont="1" applyFill="1" applyBorder="1" applyAlignment="1">
      <alignment horizontal="left" vertical="top" wrapText="1"/>
    </xf>
    <xf numFmtId="49" fontId="6" fillId="11" borderId="10" xfId="7" applyNumberFormat="1" applyFont="1" applyFill="1" applyBorder="1" applyAlignment="1">
      <alignment horizontal="center" vertical="top" wrapText="1"/>
    </xf>
    <xf numFmtId="49" fontId="6" fillId="11" borderId="11" xfId="7" applyNumberFormat="1" applyFont="1" applyFill="1" applyBorder="1" applyAlignment="1">
      <alignment horizontal="center" vertical="top" wrapText="1"/>
    </xf>
    <xf numFmtId="0" fontId="11" fillId="11" borderId="28" xfId="7" applyFont="1" applyFill="1" applyBorder="1" applyAlignment="1">
      <alignment horizontal="left" vertical="top" wrapText="1"/>
    </xf>
    <xf numFmtId="0" fontId="11" fillId="11" borderId="31" xfId="7" applyFont="1" applyFill="1" applyBorder="1" applyAlignment="1">
      <alignment horizontal="left" vertical="top" wrapText="1"/>
    </xf>
    <xf numFmtId="49" fontId="6" fillId="8" borderId="8" xfId="7" applyNumberFormat="1" applyFont="1" applyFill="1" applyBorder="1" applyAlignment="1">
      <alignment horizontal="center" vertical="top" wrapText="1"/>
    </xf>
    <xf numFmtId="0" fontId="32" fillId="8" borderId="9" xfId="7" applyFont="1" applyFill="1" applyBorder="1" applyAlignment="1">
      <alignment horizontal="center" vertical="top" wrapText="1"/>
    </xf>
    <xf numFmtId="0" fontId="11" fillId="8" borderId="10" xfId="7" applyFont="1" applyFill="1" applyBorder="1" applyAlignment="1">
      <alignment horizontal="left" vertical="top" wrapText="1"/>
    </xf>
    <xf numFmtId="0" fontId="11" fillId="8" borderId="11" xfId="7" applyFont="1" applyFill="1" applyBorder="1" applyAlignment="1">
      <alignment horizontal="left" vertical="top" wrapText="1"/>
    </xf>
    <xf numFmtId="49" fontId="6" fillId="10" borderId="8" xfId="7" applyNumberFormat="1" applyFont="1" applyFill="1" applyBorder="1" applyAlignment="1">
      <alignment horizontal="center" vertical="top" wrapText="1"/>
    </xf>
    <xf numFmtId="0" fontId="32" fillId="10" borderId="9" xfId="7" applyFont="1" applyFill="1" applyBorder="1" applyAlignment="1">
      <alignment horizontal="center" vertical="top" wrapText="1"/>
    </xf>
    <xf numFmtId="49" fontId="4" fillId="3" borderId="37" xfId="7" applyNumberFormat="1" applyFont="1" applyFill="1" applyBorder="1" applyAlignment="1">
      <alignment horizontal="center" vertical="top"/>
    </xf>
    <xf numFmtId="49" fontId="4" fillId="3" borderId="30" xfId="7" applyNumberFormat="1" applyFont="1" applyFill="1" applyBorder="1" applyAlignment="1">
      <alignment horizontal="center" vertical="top"/>
    </xf>
    <xf numFmtId="49" fontId="4" fillId="3" borderId="69" xfId="7" applyNumberFormat="1" applyFont="1" applyFill="1" applyBorder="1" applyAlignment="1">
      <alignment horizontal="center" vertical="top"/>
    </xf>
    <xf numFmtId="49" fontId="6" fillId="2" borderId="67" xfId="7" applyNumberFormat="1" applyFont="1" applyFill="1" applyBorder="1" applyAlignment="1">
      <alignment horizontal="center" vertical="top"/>
    </xf>
    <xf numFmtId="49" fontId="6" fillId="2" borderId="1" xfId="7" applyNumberFormat="1" applyFont="1" applyFill="1" applyBorder="1" applyAlignment="1">
      <alignment horizontal="center" vertical="top"/>
    </xf>
    <xf numFmtId="49" fontId="6" fillId="2" borderId="26" xfId="7" applyNumberFormat="1" applyFont="1" applyFill="1" applyBorder="1" applyAlignment="1">
      <alignment horizontal="center" vertical="top"/>
    </xf>
    <xf numFmtId="49" fontId="6" fillId="10" borderId="0" xfId="7" applyNumberFormat="1" applyFont="1" applyFill="1" applyBorder="1" applyAlignment="1">
      <alignment horizontal="center" vertical="top" wrapText="1"/>
    </xf>
    <xf numFmtId="0" fontId="7" fillId="10" borderId="65" xfId="7" applyFont="1" applyFill="1" applyBorder="1" applyAlignment="1">
      <alignment vertical="top" wrapText="1"/>
    </xf>
    <xf numFmtId="0" fontId="7" fillId="10" borderId="78" xfId="7" applyFont="1" applyFill="1" applyBorder="1" applyAlignment="1">
      <alignment vertical="top" wrapText="1"/>
    </xf>
    <xf numFmtId="49" fontId="4" fillId="3" borderId="10" xfId="7" applyNumberFormat="1" applyFont="1" applyFill="1" applyBorder="1" applyAlignment="1">
      <alignment horizontal="center" vertical="top"/>
    </xf>
    <xf numFmtId="49" fontId="4" fillId="3" borderId="11" xfId="7" applyNumberFormat="1" applyFont="1" applyFill="1" applyBorder="1" applyAlignment="1">
      <alignment horizontal="center" vertical="top"/>
    </xf>
    <xf numFmtId="49" fontId="6" fillId="10" borderId="10" xfId="7" applyNumberFormat="1" applyFont="1" applyFill="1" applyBorder="1" applyAlignment="1">
      <alignment horizontal="center" vertical="top" wrapText="1"/>
    </xf>
    <xf numFmtId="49" fontId="6" fillId="10" borderId="11" xfId="7" applyNumberFormat="1" applyFont="1" applyFill="1" applyBorder="1" applyAlignment="1">
      <alignment horizontal="center" vertical="top" wrapText="1"/>
    </xf>
    <xf numFmtId="49" fontId="6" fillId="9" borderId="65" xfId="7" applyNumberFormat="1" applyFont="1" applyFill="1" applyBorder="1" applyAlignment="1">
      <alignment horizontal="center" vertical="top" wrapText="1"/>
    </xf>
    <xf numFmtId="49" fontId="6" fillId="9" borderId="60" xfId="7" applyNumberFormat="1" applyFont="1" applyFill="1" applyBorder="1" applyAlignment="1">
      <alignment horizontal="center" vertical="top" wrapText="1"/>
    </xf>
    <xf numFmtId="49" fontId="6" fillId="9" borderId="78" xfId="7" applyNumberFormat="1" applyFont="1" applyFill="1" applyBorder="1" applyAlignment="1">
      <alignment horizontal="center" vertical="top" wrapText="1"/>
    </xf>
    <xf numFmtId="0" fontId="31" fillId="0" borderId="58" xfId="7" applyFont="1" applyBorder="1" applyAlignment="1">
      <alignment horizontal="center" vertical="center" textRotation="90"/>
    </xf>
    <xf numFmtId="0" fontId="31" fillId="0" borderId="21" xfId="7" applyFont="1" applyBorder="1" applyAlignment="1">
      <alignment horizontal="center" vertical="center" textRotation="90"/>
    </xf>
    <xf numFmtId="0" fontId="13" fillId="9" borderId="30" xfId="7" applyFont="1" applyFill="1" applyBorder="1" applyAlignment="1">
      <alignment horizontal="center" vertical="top"/>
    </xf>
    <xf numFmtId="0" fontId="13" fillId="9" borderId="0" xfId="7" applyFont="1" applyFill="1" applyBorder="1" applyAlignment="1">
      <alignment horizontal="center" vertical="top"/>
    </xf>
    <xf numFmtId="0" fontId="13" fillId="9" borderId="87" xfId="7" applyFont="1" applyFill="1" applyBorder="1" applyAlignment="1">
      <alignment horizontal="center" vertical="top"/>
    </xf>
    <xf numFmtId="0" fontId="13" fillId="9" borderId="31" xfId="7" applyFont="1" applyFill="1" applyBorder="1" applyAlignment="1">
      <alignment horizontal="center" vertical="top"/>
    </xf>
    <xf numFmtId="0" fontId="13" fillId="9" borderId="9" xfId="7" applyFont="1" applyFill="1" applyBorder="1" applyAlignment="1">
      <alignment horizontal="center" vertical="top"/>
    </xf>
    <xf numFmtId="0" fontId="13" fillId="9" borderId="86" xfId="7" applyFont="1" applyFill="1" applyBorder="1" applyAlignment="1">
      <alignment horizontal="center" vertical="top"/>
    </xf>
    <xf numFmtId="0" fontId="6" fillId="13" borderId="9" xfId="7" applyFont="1" applyFill="1" applyBorder="1" applyAlignment="1">
      <alignment horizontal="right" vertical="top" wrapText="1"/>
    </xf>
    <xf numFmtId="0" fontId="6" fillId="13" borderId="78" xfId="7" applyFont="1" applyFill="1" applyBorder="1" applyAlignment="1">
      <alignment horizontal="right" vertical="top" wrapText="1"/>
    </xf>
    <xf numFmtId="0" fontId="13" fillId="8" borderId="10" xfId="7" applyFont="1" applyFill="1" applyBorder="1" applyAlignment="1">
      <alignment horizontal="center" vertical="center" textRotation="90" wrapText="1"/>
    </xf>
    <xf numFmtId="0" fontId="13" fillId="8" borderId="11" xfId="7" applyFont="1" applyFill="1" applyBorder="1" applyAlignment="1">
      <alignment horizontal="center" vertical="center" textRotation="90" wrapText="1"/>
    </xf>
    <xf numFmtId="49" fontId="6" fillId="8" borderId="67" xfId="7" applyNumberFormat="1" applyFont="1" applyFill="1" applyBorder="1" applyAlignment="1">
      <alignment horizontal="center" vertical="top"/>
    </xf>
    <xf numFmtId="49" fontId="6" fillId="8" borderId="26" xfId="7" applyNumberFormat="1" applyFont="1" applyFill="1" applyBorder="1" applyAlignment="1">
      <alignment horizontal="center" vertical="top"/>
    </xf>
    <xf numFmtId="0" fontId="11" fillId="11" borderId="67" xfId="7" applyFont="1" applyFill="1" applyBorder="1" applyAlignment="1">
      <alignment horizontal="center" vertical="top" wrapText="1"/>
    </xf>
    <xf numFmtId="0" fontId="11" fillId="11" borderId="66" xfId="7" applyFont="1" applyFill="1" applyBorder="1" applyAlignment="1">
      <alignment horizontal="center" vertical="top" wrapText="1"/>
    </xf>
    <xf numFmtId="0" fontId="11" fillId="10" borderId="1" xfId="7" applyFont="1" applyFill="1" applyBorder="1" applyAlignment="1">
      <alignment horizontal="left" vertical="top" wrapText="1"/>
    </xf>
    <xf numFmtId="0" fontId="3" fillId="10" borderId="1" xfId="7" applyFill="1" applyBorder="1" applyAlignment="1">
      <alignment vertical="top" wrapText="1"/>
    </xf>
    <xf numFmtId="0" fontId="35" fillId="11" borderId="10" xfId="7" applyFont="1" applyFill="1" applyBorder="1" applyAlignment="1">
      <alignment horizontal="left" vertical="top" wrapText="1"/>
    </xf>
    <xf numFmtId="0" fontId="35" fillId="11" borderId="11" xfId="7" applyFont="1" applyFill="1" applyBorder="1" applyAlignment="1">
      <alignment horizontal="left" vertical="top" wrapText="1"/>
    </xf>
    <xf numFmtId="49" fontId="4" fillId="3" borderId="28" xfId="7" applyNumberFormat="1" applyFont="1" applyFill="1" applyBorder="1" applyAlignment="1">
      <alignment horizontal="center" vertical="top"/>
    </xf>
    <xf numFmtId="49" fontId="4" fillId="3" borderId="31" xfId="7" applyNumberFormat="1" applyFont="1" applyFill="1" applyBorder="1" applyAlignment="1">
      <alignment horizontal="center" vertical="top"/>
    </xf>
    <xf numFmtId="0" fontId="31" fillId="11" borderId="10" xfId="7" applyFont="1" applyFill="1" applyBorder="1" applyAlignment="1">
      <alignment horizontal="center" vertical="center" textRotation="90" wrapText="1"/>
    </xf>
    <xf numFmtId="0" fontId="31" fillId="11" borderId="1" xfId="7" applyFont="1" applyFill="1" applyBorder="1" applyAlignment="1">
      <alignment horizontal="center" vertical="center" textRotation="90" wrapText="1"/>
    </xf>
    <xf numFmtId="0" fontId="31" fillId="11" borderId="11" xfId="7" applyFont="1" applyFill="1" applyBorder="1" applyAlignment="1">
      <alignment horizontal="center" vertical="center" textRotation="90" wrapText="1"/>
    </xf>
    <xf numFmtId="0" fontId="31" fillId="10" borderId="10" xfId="7" applyFont="1" applyFill="1" applyBorder="1" applyAlignment="1">
      <alignment horizontal="center" vertical="center" textRotation="90" wrapText="1"/>
    </xf>
    <xf numFmtId="0" fontId="31" fillId="10" borderId="1" xfId="7" applyFont="1" applyFill="1" applyBorder="1" applyAlignment="1">
      <alignment horizontal="center" vertical="center" textRotation="90" wrapText="1"/>
    </xf>
    <xf numFmtId="0" fontId="31" fillId="10" borderId="11" xfId="7" applyFont="1" applyFill="1" applyBorder="1" applyAlignment="1">
      <alignment horizontal="center" vertical="center" textRotation="90" wrapText="1"/>
    </xf>
    <xf numFmtId="49" fontId="4" fillId="13" borderId="10" xfId="7" applyNumberFormat="1" applyFont="1" applyFill="1" applyBorder="1" applyAlignment="1">
      <alignment horizontal="center" vertical="top"/>
    </xf>
    <xf numFmtId="49" fontId="4" fillId="13" borderId="1" xfId="7" applyNumberFormat="1" applyFont="1" applyFill="1" applyBorder="1" applyAlignment="1">
      <alignment horizontal="center" vertical="top"/>
    </xf>
    <xf numFmtId="49" fontId="4" fillId="13" borderId="11" xfId="7" applyNumberFormat="1" applyFont="1" applyFill="1" applyBorder="1" applyAlignment="1">
      <alignment horizontal="center" vertical="top"/>
    </xf>
    <xf numFmtId="0" fontId="31" fillId="0" borderId="10" xfId="7" applyFont="1" applyBorder="1" applyAlignment="1">
      <alignment horizontal="center" vertical="center" textRotation="90" wrapText="1"/>
    </xf>
    <xf numFmtId="0" fontId="31" fillId="0" borderId="1" xfId="7" applyFont="1" applyBorder="1" applyAlignment="1">
      <alignment horizontal="center" vertical="center" textRotation="90" wrapText="1"/>
    </xf>
    <xf numFmtId="0" fontId="31" fillId="0" borderId="11" xfId="7" applyFont="1" applyBorder="1" applyAlignment="1">
      <alignment horizontal="center" vertical="center" textRotation="90" wrapText="1"/>
    </xf>
    <xf numFmtId="0" fontId="31" fillId="0" borderId="17" xfId="7" applyFont="1" applyBorder="1" applyAlignment="1">
      <alignment horizontal="center" vertical="center" wrapText="1"/>
    </xf>
    <xf numFmtId="0" fontId="31" fillId="0" borderId="7" xfId="7" applyFont="1" applyBorder="1" applyAlignment="1">
      <alignment horizontal="center" vertical="center" wrapText="1"/>
    </xf>
    <xf numFmtId="0" fontId="31" fillId="0" borderId="46" xfId="7" applyFont="1" applyBorder="1" applyAlignment="1">
      <alignment horizontal="center" vertical="center" wrapText="1"/>
    </xf>
    <xf numFmtId="0" fontId="31" fillId="0" borderId="20" xfId="7" applyFont="1" applyBorder="1" applyAlignment="1">
      <alignment horizontal="center" vertical="center" wrapText="1"/>
    </xf>
    <xf numFmtId="0" fontId="13" fillId="10" borderId="28" xfId="7" applyFont="1" applyFill="1" applyBorder="1" applyAlignment="1">
      <alignment horizontal="center" vertical="top" wrapText="1"/>
    </xf>
    <xf numFmtId="0" fontId="13" fillId="10" borderId="65" xfId="7" applyFont="1" applyFill="1" applyBorder="1" applyAlignment="1">
      <alignment horizontal="center" vertical="top" wrapText="1"/>
    </xf>
    <xf numFmtId="0" fontId="13" fillId="10" borderId="30" xfId="7" applyFont="1" applyFill="1" applyBorder="1" applyAlignment="1">
      <alignment horizontal="center" vertical="top" wrapText="1"/>
    </xf>
    <xf numFmtId="0" fontId="13" fillId="10" borderId="60" xfId="7" applyFont="1" applyFill="1" applyBorder="1" applyAlignment="1">
      <alignment horizontal="center" vertical="top" wrapText="1"/>
    </xf>
    <xf numFmtId="0" fontId="13" fillId="10" borderId="31" xfId="7" applyFont="1" applyFill="1" applyBorder="1" applyAlignment="1">
      <alignment horizontal="center" vertical="top" wrapText="1"/>
    </xf>
    <xf numFmtId="0" fontId="13" fillId="10" borderId="78" xfId="7" applyFont="1" applyFill="1" applyBorder="1" applyAlignment="1">
      <alignment horizontal="center" vertical="top" wrapText="1"/>
    </xf>
    <xf numFmtId="0" fontId="31" fillId="15" borderId="67" xfId="7" applyFont="1" applyFill="1" applyBorder="1" applyAlignment="1">
      <alignment horizontal="center" vertical="center" textRotation="90" wrapText="1"/>
    </xf>
    <xf numFmtId="0" fontId="31" fillId="15" borderId="66" xfId="7" applyFont="1" applyFill="1" applyBorder="1" applyAlignment="1">
      <alignment horizontal="center" vertical="center" textRotation="90" wrapText="1"/>
    </xf>
    <xf numFmtId="0" fontId="31" fillId="15" borderId="26" xfId="7" applyFont="1" applyFill="1" applyBorder="1" applyAlignment="1">
      <alignment horizontal="center" vertical="center" textRotation="90" wrapText="1"/>
    </xf>
    <xf numFmtId="0" fontId="31" fillId="13" borderId="67" xfId="7" applyFont="1" applyFill="1" applyBorder="1" applyAlignment="1">
      <alignment horizontal="center" vertical="center" textRotation="90" wrapText="1"/>
    </xf>
    <xf numFmtId="0" fontId="31" fillId="13" borderId="66" xfId="7" applyFont="1" applyFill="1" applyBorder="1" applyAlignment="1">
      <alignment horizontal="center" vertical="center" textRotation="90" wrapText="1"/>
    </xf>
    <xf numFmtId="0" fontId="31" fillId="13" borderId="26" xfId="7" applyFont="1" applyFill="1" applyBorder="1" applyAlignment="1">
      <alignment horizontal="center" vertical="center" textRotation="90" wrapText="1"/>
    </xf>
    <xf numFmtId="0" fontId="31" fillId="10" borderId="51" xfId="7" applyFont="1" applyFill="1" applyBorder="1" applyAlignment="1">
      <alignment horizontal="center" vertical="center" textRotation="90" wrapText="1"/>
    </xf>
    <xf numFmtId="0" fontId="31" fillId="10" borderId="64" xfId="7" applyFont="1" applyFill="1" applyBorder="1" applyAlignment="1">
      <alignment horizontal="center" vertical="center" textRotation="90" wrapText="1"/>
    </xf>
    <xf numFmtId="0" fontId="31" fillId="10" borderId="52" xfId="7" applyFont="1" applyFill="1" applyBorder="1" applyAlignment="1">
      <alignment horizontal="center" vertical="center" textRotation="90" wrapText="1"/>
    </xf>
    <xf numFmtId="49" fontId="4" fillId="3" borderId="1" xfId="7" applyNumberFormat="1" applyFont="1" applyFill="1" applyBorder="1" applyAlignment="1">
      <alignment horizontal="center" vertical="top"/>
    </xf>
    <xf numFmtId="49" fontId="6" fillId="10" borderId="1" xfId="7" applyNumberFormat="1" applyFont="1" applyFill="1" applyBorder="1" applyAlignment="1">
      <alignment horizontal="center" vertical="top" wrapText="1"/>
    </xf>
    <xf numFmtId="49" fontId="6" fillId="11" borderId="28" xfId="7" applyNumberFormat="1" applyFont="1" applyFill="1" applyBorder="1" applyAlignment="1">
      <alignment horizontal="center" vertical="top" wrapText="1"/>
    </xf>
    <xf numFmtId="49" fontId="6" fillId="11" borderId="30" xfId="7" applyNumberFormat="1" applyFont="1" applyFill="1" applyBorder="1" applyAlignment="1">
      <alignment horizontal="center" vertical="top" wrapText="1"/>
    </xf>
    <xf numFmtId="49" fontId="6" fillId="11" borderId="31" xfId="7" applyNumberFormat="1" applyFont="1" applyFill="1" applyBorder="1" applyAlignment="1">
      <alignment horizontal="center" vertical="top" wrapText="1"/>
    </xf>
    <xf numFmtId="0" fontId="31" fillId="0" borderId="67" xfId="7" applyFont="1" applyBorder="1" applyAlignment="1">
      <alignment horizontal="center" vertical="center" textRotation="90" wrapText="1"/>
    </xf>
    <xf numFmtId="0" fontId="31" fillId="0" borderId="66" xfId="7" applyFont="1" applyBorder="1" applyAlignment="1">
      <alignment horizontal="center" vertical="center" textRotation="90" wrapText="1"/>
    </xf>
    <xf numFmtId="0" fontId="31" fillId="0" borderId="26" xfId="7" applyFont="1" applyBorder="1" applyAlignment="1">
      <alignment horizontal="center" vertical="center" textRotation="90" wrapText="1"/>
    </xf>
    <xf numFmtId="0" fontId="31" fillId="0" borderId="65" xfId="7" applyFont="1" applyBorder="1" applyAlignment="1">
      <alignment horizontal="center" vertical="center" wrapText="1"/>
    </xf>
    <xf numFmtId="0" fontId="31" fillId="0" borderId="60" xfId="7" applyFont="1" applyBorder="1" applyAlignment="1">
      <alignment horizontal="center" vertical="center" wrapText="1"/>
    </xf>
    <xf numFmtId="0" fontId="31" fillId="0" borderId="78" xfId="7" applyFont="1" applyBorder="1" applyAlignment="1">
      <alignment horizontal="center" vertical="center" wrapText="1"/>
    </xf>
    <xf numFmtId="0" fontId="31" fillId="0" borderId="51" xfId="7" applyFont="1" applyBorder="1" applyAlignment="1">
      <alignment horizontal="center" vertical="center" textRotation="90" wrapText="1"/>
    </xf>
    <xf numFmtId="0" fontId="31" fillId="0" borderId="64" xfId="7" applyFont="1" applyBorder="1" applyAlignment="1">
      <alignment horizontal="center" vertical="center" textRotation="90" wrapText="1"/>
    </xf>
    <xf numFmtId="0" fontId="31" fillId="0" borderId="52" xfId="7" applyFont="1" applyBorder="1" applyAlignment="1">
      <alignment horizontal="center" vertical="center" textRotation="90" wrapText="1"/>
    </xf>
    <xf numFmtId="49" fontId="14" fillId="8" borderId="67" xfId="7" applyNumberFormat="1" applyFont="1" applyFill="1" applyBorder="1" applyAlignment="1">
      <alignment horizontal="center" vertical="top" textRotation="90"/>
    </xf>
    <xf numFmtId="49" fontId="14" fillId="8" borderId="26" xfId="7" applyNumberFormat="1" applyFont="1" applyFill="1" applyBorder="1" applyAlignment="1">
      <alignment horizontal="center" vertical="top" textRotation="90"/>
    </xf>
    <xf numFmtId="0" fontId="32" fillId="10" borderId="11" xfId="7" applyFont="1" applyFill="1" applyBorder="1" applyAlignment="1">
      <alignment horizontal="center" vertical="top" wrapText="1"/>
    </xf>
    <xf numFmtId="0" fontId="9" fillId="0" borderId="79" xfId="3" applyFont="1" applyBorder="1" applyAlignment="1">
      <alignment horizontal="left" vertical="top" wrapText="1"/>
    </xf>
    <xf numFmtId="0" fontId="15" fillId="0" borderId="70" xfId="3" applyBorder="1" applyAlignment="1">
      <alignment horizontal="left" vertical="top" wrapText="1"/>
    </xf>
    <xf numFmtId="0" fontId="15" fillId="0" borderId="81" xfId="3" applyBorder="1" applyAlignment="1">
      <alignment horizontal="left" vertical="top" wrapText="1"/>
    </xf>
    <xf numFmtId="0" fontId="11" fillId="0" borderId="0" xfId="3" applyFont="1" applyFill="1" applyBorder="1" applyAlignment="1">
      <alignment horizontal="center" vertical="top"/>
    </xf>
    <xf numFmtId="0" fontId="13" fillId="12" borderId="55" xfId="3" applyFont="1" applyFill="1" applyBorder="1" applyAlignment="1">
      <alignment horizontal="right" vertical="top" wrapText="1"/>
    </xf>
    <xf numFmtId="0" fontId="13" fillId="12" borderId="72" xfId="3" applyFont="1" applyFill="1" applyBorder="1" applyAlignment="1">
      <alignment horizontal="right" vertical="top" wrapText="1"/>
    </xf>
    <xf numFmtId="0" fontId="13" fillId="12" borderId="73" xfId="3" applyFont="1" applyFill="1" applyBorder="1" applyAlignment="1">
      <alignment horizontal="right" vertical="top" wrapText="1"/>
    </xf>
    <xf numFmtId="0" fontId="9" fillId="0" borderId="62" xfId="3" applyFont="1" applyBorder="1" applyAlignment="1">
      <alignment horizontal="left" vertical="top" wrapText="1"/>
    </xf>
    <xf numFmtId="0" fontId="9" fillId="0" borderId="64" xfId="3" applyFont="1" applyBorder="1" applyAlignment="1">
      <alignment horizontal="left" vertical="top" wrapText="1"/>
    </xf>
    <xf numFmtId="0" fontId="15" fillId="0" borderId="64" xfId="3" applyBorder="1" applyAlignment="1">
      <alignment horizontal="left" vertical="top" wrapText="1"/>
    </xf>
    <xf numFmtId="0" fontId="15" fillId="0" borderId="71" xfId="3" applyBorder="1" applyAlignment="1">
      <alignment horizontal="left" vertical="top" wrapText="1"/>
    </xf>
    <xf numFmtId="0" fontId="9" fillId="0" borderId="62" xfId="8" applyFont="1" applyBorder="1" applyAlignment="1">
      <alignment horizontal="left" vertical="top" wrapText="1"/>
    </xf>
    <xf numFmtId="0" fontId="9" fillId="0" borderId="64" xfId="8" applyFont="1" applyBorder="1" applyAlignment="1">
      <alignment horizontal="left" vertical="top" wrapText="1"/>
    </xf>
    <xf numFmtId="0" fontId="13" fillId="8" borderId="72" xfId="3" applyFont="1" applyFill="1" applyBorder="1" applyAlignment="1">
      <alignment horizontal="right" vertical="top" wrapText="1"/>
    </xf>
    <xf numFmtId="0" fontId="11" fillId="8" borderId="72" xfId="3" applyFont="1" applyFill="1" applyBorder="1" applyAlignment="1">
      <alignment horizontal="right" vertical="top" wrapText="1"/>
    </xf>
    <xf numFmtId="0" fontId="11" fillId="8" borderId="73" xfId="3" applyFont="1" applyFill="1" applyBorder="1" applyAlignment="1">
      <alignment horizontal="right" vertical="top" wrapText="1"/>
    </xf>
    <xf numFmtId="0" fontId="5" fillId="0" borderId="61" xfId="3" applyFont="1" applyBorder="1" applyAlignment="1">
      <alignment horizontal="left" vertical="top" wrapText="1"/>
    </xf>
    <xf numFmtId="0" fontId="5" fillId="0" borderId="74" xfId="3" applyFont="1" applyBorder="1" applyAlignment="1">
      <alignment horizontal="left" vertical="top" wrapText="1"/>
    </xf>
    <xf numFmtId="0" fontId="15" fillId="0" borderId="74" xfId="3" applyBorder="1" applyAlignment="1">
      <alignment horizontal="left" vertical="top" wrapText="1"/>
    </xf>
    <xf numFmtId="0" fontId="15" fillId="0" borderId="75" xfId="3" applyBorder="1" applyAlignment="1">
      <alignment horizontal="left" vertical="top" wrapText="1"/>
    </xf>
    <xf numFmtId="0" fontId="5" fillId="0" borderId="0" xfId="3" applyFont="1" applyBorder="1" applyAlignment="1">
      <alignment horizontal="left" vertical="top" wrapText="1"/>
    </xf>
    <xf numFmtId="0" fontId="15" fillId="0" borderId="64" xfId="3" applyFont="1" applyBorder="1" applyAlignment="1">
      <alignment horizontal="left" vertical="top" wrapText="1"/>
    </xf>
    <xf numFmtId="0" fontId="15" fillId="0" borderId="71" xfId="3" applyFont="1" applyBorder="1" applyAlignment="1">
      <alignment horizontal="left" vertical="top" wrapText="1"/>
    </xf>
    <xf numFmtId="0" fontId="9" fillId="0" borderId="62" xfId="3" applyFont="1" applyFill="1" applyBorder="1" applyAlignment="1">
      <alignment horizontal="left" vertical="top" wrapText="1"/>
    </xf>
    <xf numFmtId="0" fontId="9" fillId="0" borderId="64" xfId="3" applyFont="1" applyFill="1" applyBorder="1" applyAlignment="1">
      <alignment horizontal="left" vertical="top" wrapText="1"/>
    </xf>
    <xf numFmtId="165" fontId="9" fillId="0" borderId="0" xfId="3" applyNumberFormat="1" applyFont="1" applyFill="1" applyBorder="1" applyAlignment="1">
      <alignment horizontal="center" vertical="top" wrapText="1"/>
    </xf>
    <xf numFmtId="0" fontId="9" fillId="0" borderId="71" xfId="3" applyFont="1" applyBorder="1" applyAlignment="1">
      <alignment horizontal="left" vertical="top" wrapText="1"/>
    </xf>
    <xf numFmtId="165" fontId="8" fillId="0" borderId="0" xfId="3" applyNumberFormat="1" applyFont="1" applyFill="1" applyBorder="1" applyAlignment="1">
      <alignment horizontal="center" vertical="top" wrapText="1"/>
    </xf>
    <xf numFmtId="0" fontId="11" fillId="0" borderId="0" xfId="3" applyFont="1" applyBorder="1" applyAlignment="1">
      <alignment horizontal="right" vertical="top"/>
    </xf>
    <xf numFmtId="0" fontId="13" fillId="0" borderId="72" xfId="3" applyFont="1" applyBorder="1" applyAlignment="1">
      <alignment horizontal="center" vertical="center" wrapText="1"/>
    </xf>
    <xf numFmtId="165" fontId="13" fillId="0" borderId="0" xfId="3" applyNumberFormat="1" applyFont="1" applyFill="1" applyBorder="1" applyAlignment="1">
      <alignment horizontal="center" vertical="center" wrapText="1"/>
    </xf>
    <xf numFmtId="0" fontId="13" fillId="8" borderId="73" xfId="3" applyFont="1" applyFill="1" applyBorder="1" applyAlignment="1">
      <alignment horizontal="right" vertical="top" wrapText="1"/>
    </xf>
    <xf numFmtId="0" fontId="13" fillId="14" borderId="74" xfId="3" applyFont="1" applyFill="1" applyBorder="1" applyAlignment="1">
      <alignment horizontal="left" vertical="top" wrapText="1"/>
    </xf>
    <xf numFmtId="0" fontId="32" fillId="9" borderId="65" xfId="7" applyFont="1" applyFill="1" applyBorder="1" applyAlignment="1">
      <alignment horizontal="center" vertical="top" wrapText="1"/>
    </xf>
    <xf numFmtId="0" fontId="32" fillId="9" borderId="78" xfId="7" applyFont="1" applyFill="1" applyBorder="1" applyAlignment="1">
      <alignment horizontal="center" vertical="top" wrapText="1"/>
    </xf>
    <xf numFmtId="0" fontId="7" fillId="11" borderId="10" xfId="7" applyFont="1" applyFill="1" applyBorder="1" applyAlignment="1">
      <alignment horizontal="left" vertical="top" wrapText="1"/>
    </xf>
    <xf numFmtId="0" fontId="7" fillId="11" borderId="11" xfId="7" applyFont="1" applyFill="1" applyBorder="1" applyAlignment="1">
      <alignment horizontal="left" vertical="top" wrapText="1"/>
    </xf>
    <xf numFmtId="0" fontId="13" fillId="13" borderId="55" xfId="7" applyFont="1" applyFill="1" applyBorder="1" applyAlignment="1">
      <alignment horizontal="center" vertical="top" wrapText="1"/>
    </xf>
    <xf numFmtId="0" fontId="13" fillId="13" borderId="72" xfId="7" applyFont="1" applyFill="1" applyBorder="1" applyAlignment="1">
      <alignment horizontal="center" vertical="top" wrapText="1"/>
    </xf>
    <xf numFmtId="0" fontId="13" fillId="13" borderId="73" xfId="7" applyFont="1" applyFill="1" applyBorder="1" applyAlignment="1">
      <alignment horizontal="center" vertical="top" wrapText="1"/>
    </xf>
    <xf numFmtId="0" fontId="23" fillId="0" borderId="0" xfId="1" applyFont="1" applyAlignment="1">
      <alignment horizontal="left" vertical="top" wrapText="1"/>
    </xf>
    <xf numFmtId="0" fontId="7" fillId="9" borderId="3" xfId="7" applyFont="1" applyFill="1" applyBorder="1" applyAlignment="1">
      <alignment horizontal="center" vertical="top" wrapText="1"/>
    </xf>
    <xf numFmtId="0" fontId="7" fillId="9" borderId="65" xfId="7" applyFont="1" applyFill="1" applyBorder="1" applyAlignment="1">
      <alignment horizontal="center" vertical="top" wrapText="1"/>
    </xf>
    <xf numFmtId="0" fontId="7" fillId="9" borderId="4" xfId="7" applyFont="1" applyFill="1" applyBorder="1" applyAlignment="1">
      <alignment horizontal="center" vertical="top" wrapText="1"/>
    </xf>
    <xf numFmtId="0" fontId="7" fillId="9" borderId="78" xfId="7" applyFont="1" applyFill="1" applyBorder="1" applyAlignment="1">
      <alignment horizontal="center" vertical="top" wrapText="1"/>
    </xf>
    <xf numFmtId="0" fontId="11" fillId="0" borderId="55" xfId="0" applyFont="1" applyBorder="1" applyAlignment="1">
      <alignment horizontal="left" vertical="top" wrapText="1"/>
    </xf>
    <xf numFmtId="0" fontId="11" fillId="0" borderId="73" xfId="0" applyFont="1" applyBorder="1" applyAlignment="1">
      <alignment horizontal="left" vertical="top" wrapText="1"/>
    </xf>
    <xf numFmtId="0" fontId="11" fillId="0" borderId="55" xfId="9" applyFont="1" applyBorder="1" applyAlignment="1">
      <alignment horizontal="left" vertical="top" wrapText="1"/>
    </xf>
    <xf numFmtId="0" fontId="11" fillId="0" borderId="73" xfId="9" applyFont="1" applyBorder="1" applyAlignment="1">
      <alignment horizontal="left" vertical="top" wrapText="1"/>
    </xf>
    <xf numFmtId="0" fontId="11" fillId="0" borderId="28" xfId="0" applyFont="1" applyBorder="1" applyAlignment="1">
      <alignment horizontal="left" vertical="top" wrapText="1"/>
    </xf>
    <xf numFmtId="0" fontId="11" fillId="0" borderId="65" xfId="0" applyFont="1" applyBorder="1" applyAlignment="1">
      <alignment horizontal="left" vertical="top" wrapText="1"/>
    </xf>
    <xf numFmtId="0" fontId="11" fillId="0" borderId="31" xfId="0" applyFont="1" applyBorder="1" applyAlignment="1">
      <alignment horizontal="left" vertical="top" wrapText="1"/>
    </xf>
    <xf numFmtId="0" fontId="11" fillId="0" borderId="78" xfId="0" applyFont="1" applyBorder="1" applyAlignment="1">
      <alignment horizontal="left" vertical="top" wrapText="1"/>
    </xf>
    <xf numFmtId="49" fontId="13" fillId="0" borderId="0" xfId="3" applyNumberFormat="1" applyFont="1" applyFill="1" applyBorder="1" applyAlignment="1">
      <alignment horizontal="center" vertical="top" wrapText="1"/>
    </xf>
    <xf numFmtId="0" fontId="11" fillId="0" borderId="1" xfId="0" applyFont="1" applyFill="1" applyBorder="1" applyAlignment="1">
      <alignment horizontal="center" vertical="center" textRotation="90"/>
    </xf>
    <xf numFmtId="0" fontId="11" fillId="0" borderId="11" xfId="0" applyFont="1" applyFill="1" applyBorder="1" applyAlignment="1">
      <alignment horizontal="center" vertical="center" textRotation="90"/>
    </xf>
    <xf numFmtId="0" fontId="11" fillId="0" borderId="55" xfId="3" applyFont="1" applyBorder="1" applyAlignment="1">
      <alignment horizontal="center" vertical="center"/>
    </xf>
    <xf numFmtId="0" fontId="11" fillId="0" borderId="72" xfId="3" applyFont="1" applyBorder="1" applyAlignment="1">
      <alignment horizontal="center" vertical="center"/>
    </xf>
    <xf numFmtId="0" fontId="11" fillId="0" borderId="73" xfId="3" applyFont="1" applyBorder="1" applyAlignment="1">
      <alignment horizontal="center" vertical="center"/>
    </xf>
    <xf numFmtId="0" fontId="13" fillId="13" borderId="55" xfId="7" applyFont="1" applyFill="1" applyBorder="1" applyAlignment="1">
      <alignment horizontal="left" vertical="top"/>
    </xf>
    <xf numFmtId="0" fontId="13" fillId="13" borderId="72" xfId="7" applyFont="1" applyFill="1" applyBorder="1" applyAlignment="1">
      <alignment horizontal="left" vertical="top"/>
    </xf>
    <xf numFmtId="0" fontId="13" fillId="13" borderId="73" xfId="7" applyFont="1" applyFill="1" applyBorder="1" applyAlignment="1">
      <alignment horizontal="left" vertical="top"/>
    </xf>
    <xf numFmtId="0" fontId="38" fillId="0" borderId="0" xfId="0" applyFont="1" applyFill="1" applyAlignment="1">
      <alignment horizontal="center" vertical="top" wrapText="1"/>
    </xf>
    <xf numFmtId="0" fontId="38" fillId="0" borderId="0" xfId="7" applyFont="1" applyBorder="1" applyAlignment="1">
      <alignment horizontal="center" vertical="center"/>
    </xf>
    <xf numFmtId="0" fontId="13" fillId="0" borderId="55" xfId="0" applyFont="1" applyBorder="1" applyAlignment="1">
      <alignment horizontal="center" vertical="center" wrapText="1"/>
    </xf>
    <xf numFmtId="0" fontId="13" fillId="0" borderId="72" xfId="0" applyFont="1" applyBorder="1" applyAlignment="1">
      <alignment horizontal="center" vertical="center" wrapText="1"/>
    </xf>
    <xf numFmtId="0" fontId="13" fillId="0" borderId="73" xfId="0" applyFont="1" applyBorder="1" applyAlignment="1">
      <alignment horizontal="center" vertical="center" wrapText="1"/>
    </xf>
    <xf numFmtId="0" fontId="11" fillId="0" borderId="10" xfId="3" applyFont="1" applyFill="1" applyBorder="1" applyAlignment="1">
      <alignment horizontal="center" vertical="center" textRotation="90" wrapText="1"/>
    </xf>
    <xf numFmtId="0" fontId="11" fillId="0" borderId="11" xfId="3" applyFont="1" applyFill="1" applyBorder="1" applyAlignment="1">
      <alignment horizontal="center" vertical="center" textRotation="90" wrapText="1"/>
    </xf>
    <xf numFmtId="0" fontId="11" fillId="0" borderId="10" xfId="0" applyFont="1" applyBorder="1" applyAlignment="1">
      <alignment horizontal="center" vertical="center" textRotation="90" wrapText="1"/>
    </xf>
    <xf numFmtId="0" fontId="11" fillId="0" borderId="11" xfId="0" applyFont="1" applyBorder="1" applyAlignment="1">
      <alignment horizontal="center" vertical="center" textRotation="90" wrapText="1"/>
    </xf>
    <xf numFmtId="0" fontId="11" fillId="0" borderId="1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1" xfId="0" applyFont="1" applyFill="1" applyBorder="1" applyAlignment="1">
      <alignment horizontal="center" vertical="center"/>
    </xf>
    <xf numFmtId="0" fontId="6" fillId="13" borderId="55" xfId="7" applyFont="1" applyFill="1" applyBorder="1" applyAlignment="1">
      <alignment horizontal="right" vertical="top" wrapText="1"/>
    </xf>
    <xf numFmtId="0" fontId="6" fillId="13" borderId="72" xfId="7" applyFont="1" applyFill="1" applyBorder="1" applyAlignment="1">
      <alignment horizontal="right" vertical="top" wrapText="1"/>
    </xf>
    <xf numFmtId="0" fontId="6" fillId="15" borderId="55" xfId="7" applyFont="1" applyFill="1" applyBorder="1" applyAlignment="1">
      <alignment horizontal="right" vertical="top" wrapText="1"/>
    </xf>
    <xf numFmtId="0" fontId="6" fillId="15" borderId="72" xfId="7" applyFont="1" applyFill="1" applyBorder="1" applyAlignment="1">
      <alignment horizontal="right" vertical="top" wrapText="1"/>
    </xf>
    <xf numFmtId="49" fontId="6" fillId="8" borderId="55" xfId="7" applyNumberFormat="1" applyFont="1" applyFill="1" applyBorder="1" applyAlignment="1">
      <alignment horizontal="right" vertical="top"/>
    </xf>
    <xf numFmtId="49" fontId="6" fillId="8" borderId="72" xfId="7" applyNumberFormat="1" applyFont="1" applyFill="1" applyBorder="1" applyAlignment="1">
      <alignment horizontal="right" vertical="top"/>
    </xf>
    <xf numFmtId="0" fontId="6" fillId="16" borderId="9" xfId="7" applyFont="1" applyFill="1" applyBorder="1" applyAlignment="1">
      <alignment horizontal="right" vertical="top" wrapText="1"/>
    </xf>
    <xf numFmtId="0" fontId="6" fillId="16" borderId="78" xfId="7" applyFont="1" applyFill="1" applyBorder="1" applyAlignment="1">
      <alignment horizontal="right" vertical="top" wrapText="1"/>
    </xf>
    <xf numFmtId="0" fontId="7" fillId="9" borderId="37" xfId="7" applyFont="1" applyFill="1" applyBorder="1" applyAlignment="1">
      <alignment horizontal="center" vertical="top"/>
    </xf>
    <xf numFmtId="0" fontId="7" fillId="9" borderId="82" xfId="7" applyFont="1" applyFill="1" applyBorder="1" applyAlignment="1">
      <alignment horizontal="center" vertical="top"/>
    </xf>
    <xf numFmtId="0" fontId="7" fillId="9" borderId="62" xfId="7" applyFont="1" applyFill="1" applyBorder="1" applyAlignment="1">
      <alignment horizontal="center" vertical="top"/>
    </xf>
    <xf numFmtId="0" fontId="7" fillId="9" borderId="71" xfId="7" applyFont="1" applyFill="1" applyBorder="1" applyAlignment="1">
      <alignment horizontal="center" vertical="top"/>
    </xf>
    <xf numFmtId="0" fontId="7" fillId="9" borderId="69" xfId="7" applyFont="1" applyFill="1" applyBorder="1" applyAlignment="1">
      <alignment horizontal="center" vertical="top"/>
    </xf>
    <xf numFmtId="0" fontId="7" fillId="9" borderId="90" xfId="7" applyFont="1" applyFill="1" applyBorder="1" applyAlignment="1">
      <alignment horizontal="center" vertical="top"/>
    </xf>
    <xf numFmtId="9" fontId="28" fillId="9" borderId="69" xfId="7" applyNumberFormat="1" applyFont="1" applyFill="1" applyBorder="1" applyAlignment="1">
      <alignment horizontal="center" vertical="top"/>
    </xf>
    <xf numFmtId="9" fontId="28" fillId="9" borderId="90" xfId="7" applyNumberFormat="1" applyFont="1" applyFill="1" applyBorder="1" applyAlignment="1">
      <alignment horizontal="center" vertical="top"/>
    </xf>
    <xf numFmtId="9" fontId="28" fillId="9" borderId="28" xfId="7" applyNumberFormat="1" applyFont="1" applyFill="1" applyBorder="1" applyAlignment="1">
      <alignment horizontal="center" vertical="top"/>
    </xf>
    <xf numFmtId="9" fontId="28" fillId="9" borderId="65" xfId="7" applyNumberFormat="1" applyFont="1" applyFill="1" applyBorder="1" applyAlignment="1">
      <alignment horizontal="center" vertical="top"/>
    </xf>
    <xf numFmtId="9" fontId="28" fillId="9" borderId="30" xfId="7" applyNumberFormat="1" applyFont="1" applyFill="1" applyBorder="1" applyAlignment="1">
      <alignment horizontal="center" vertical="top"/>
    </xf>
    <xf numFmtId="9" fontId="28" fillId="9" borderId="60" xfId="7" applyNumberFormat="1" applyFont="1" applyFill="1" applyBorder="1" applyAlignment="1">
      <alignment horizontal="center" vertical="top"/>
    </xf>
    <xf numFmtId="9" fontId="28" fillId="9" borderId="31" xfId="7" applyNumberFormat="1" applyFont="1" applyFill="1" applyBorder="1" applyAlignment="1">
      <alignment horizontal="center" vertical="top"/>
    </xf>
    <xf numFmtId="9" fontId="28" fillId="9" borderId="78" xfId="7" applyNumberFormat="1" applyFont="1" applyFill="1" applyBorder="1" applyAlignment="1">
      <alignment horizontal="center" vertical="top"/>
    </xf>
    <xf numFmtId="49" fontId="7" fillId="9" borderId="62" xfId="7" applyNumberFormat="1" applyFont="1" applyFill="1" applyBorder="1" applyAlignment="1">
      <alignment horizontal="center" vertical="top"/>
    </xf>
    <xf numFmtId="49" fontId="7" fillId="9" borderId="71" xfId="7" applyNumberFormat="1" applyFont="1" applyFill="1" applyBorder="1" applyAlignment="1">
      <alignment horizontal="center" vertical="top"/>
    </xf>
    <xf numFmtId="16" fontId="7" fillId="9" borderId="62" xfId="7" applyNumberFormat="1" applyFont="1" applyFill="1" applyBorder="1" applyAlignment="1">
      <alignment horizontal="center" vertical="top"/>
    </xf>
    <xf numFmtId="16" fontId="7" fillId="9" borderId="71" xfId="7" applyNumberFormat="1" applyFont="1" applyFill="1" applyBorder="1" applyAlignment="1">
      <alignment horizontal="center" vertical="top"/>
    </xf>
    <xf numFmtId="16" fontId="7" fillId="9" borderId="69" xfId="7" applyNumberFormat="1" applyFont="1" applyFill="1" applyBorder="1" applyAlignment="1">
      <alignment horizontal="center" vertical="top"/>
    </xf>
    <xf numFmtId="16" fontId="7" fillId="9" borderId="90" xfId="7" applyNumberFormat="1" applyFont="1" applyFill="1" applyBorder="1" applyAlignment="1">
      <alignment horizontal="center" vertical="top"/>
    </xf>
    <xf numFmtId="0" fontId="7" fillId="9" borderId="28" xfId="7" applyFont="1" applyFill="1" applyBorder="1" applyAlignment="1">
      <alignment horizontal="center" vertical="top"/>
    </xf>
    <xf numFmtId="0" fontId="7" fillId="9" borderId="65" xfId="7" applyFont="1" applyFill="1" applyBorder="1" applyAlignment="1">
      <alignment horizontal="center" vertical="top"/>
    </xf>
    <xf numFmtId="0" fontId="7" fillId="9" borderId="30" xfId="7" applyFont="1" applyFill="1" applyBorder="1" applyAlignment="1">
      <alignment horizontal="center" vertical="top"/>
    </xf>
    <xf numFmtId="0" fontId="7" fillId="9" borderId="60" xfId="7" applyFont="1" applyFill="1" applyBorder="1" applyAlignment="1">
      <alignment horizontal="center" vertical="top"/>
    </xf>
    <xf numFmtId="0" fontId="7" fillId="9" borderId="31" xfId="7" applyFont="1" applyFill="1" applyBorder="1" applyAlignment="1">
      <alignment horizontal="center" vertical="top"/>
    </xf>
    <xf numFmtId="0" fontId="7" fillId="9" borderId="78" xfId="7" applyFont="1" applyFill="1" applyBorder="1" applyAlignment="1">
      <alignment horizontal="center" vertical="top"/>
    </xf>
    <xf numFmtId="0" fontId="7" fillId="9" borderId="61" xfId="7" applyFont="1" applyFill="1" applyBorder="1" applyAlignment="1">
      <alignment horizontal="center" vertical="top"/>
    </xf>
    <xf numFmtId="0" fontId="7" fillId="9" borderId="75" xfId="7" applyFont="1" applyFill="1" applyBorder="1" applyAlignment="1">
      <alignment horizontal="center" vertical="top"/>
    </xf>
    <xf numFmtId="0" fontId="7" fillId="9" borderId="79" xfId="7" applyFont="1" applyFill="1" applyBorder="1" applyAlignment="1">
      <alignment horizontal="center" vertical="top"/>
    </xf>
    <xf numFmtId="0" fontId="7" fillId="9" borderId="81" xfId="7" applyFont="1" applyFill="1" applyBorder="1" applyAlignment="1">
      <alignment horizontal="center" vertical="top"/>
    </xf>
    <xf numFmtId="49" fontId="7" fillId="9" borderId="37" xfId="7" applyNumberFormat="1" applyFont="1" applyFill="1" applyBorder="1" applyAlignment="1">
      <alignment horizontal="center" vertical="top"/>
    </xf>
    <xf numFmtId="49" fontId="7" fillId="9" borderId="82" xfId="7" applyNumberFormat="1" applyFont="1" applyFill="1" applyBorder="1" applyAlignment="1">
      <alignment horizontal="center" vertical="top"/>
    </xf>
    <xf numFmtId="49" fontId="7" fillId="9" borderId="69" xfId="7" applyNumberFormat="1" applyFont="1" applyFill="1" applyBorder="1" applyAlignment="1">
      <alignment horizontal="center" vertical="top"/>
    </xf>
    <xf numFmtId="49" fontId="7" fillId="9" borderId="90" xfId="7" applyNumberFormat="1" applyFont="1" applyFill="1" applyBorder="1" applyAlignment="1">
      <alignment horizontal="center" vertical="top"/>
    </xf>
    <xf numFmtId="0" fontId="7" fillId="9" borderId="30" xfId="7" applyFont="1" applyFill="1" applyBorder="1" applyAlignment="1">
      <alignment horizontal="left" vertical="top" wrapText="1"/>
    </xf>
    <xf numFmtId="0" fontId="7" fillId="9" borderId="60" xfId="7" applyFont="1" applyFill="1" applyBorder="1" applyAlignment="1">
      <alignment horizontal="left" vertical="top" wrapText="1"/>
    </xf>
    <xf numFmtId="0" fontId="7" fillId="9" borderId="31" xfId="7" applyFont="1" applyFill="1" applyBorder="1" applyAlignment="1">
      <alignment horizontal="left" vertical="top" wrapText="1"/>
    </xf>
    <xf numFmtId="0" fontId="7" fillId="9" borderId="78" xfId="7" applyFont="1" applyFill="1" applyBorder="1" applyAlignment="1">
      <alignment horizontal="left" vertical="top" wrapText="1"/>
    </xf>
    <xf numFmtId="0" fontId="13" fillId="13" borderId="31" xfId="7" applyFont="1" applyFill="1" applyBorder="1" applyAlignment="1">
      <alignment horizontal="center" vertical="top" wrapText="1"/>
    </xf>
    <xf numFmtId="0" fontId="13" fillId="13" borderId="9" xfId="7" applyFont="1" applyFill="1" applyBorder="1" applyAlignment="1">
      <alignment horizontal="center" vertical="top" wrapText="1"/>
    </xf>
    <xf numFmtId="0" fontId="13" fillId="13" borderId="78" xfId="7" applyFont="1" applyFill="1" applyBorder="1" applyAlignment="1">
      <alignment horizontal="center" vertical="top" wrapText="1"/>
    </xf>
    <xf numFmtId="0" fontId="13" fillId="13" borderId="72" xfId="7" applyFont="1" applyFill="1" applyBorder="1" applyAlignment="1">
      <alignment horizontal="center" vertical="top"/>
    </xf>
    <xf numFmtId="0" fontId="13" fillId="13" borderId="73" xfId="7" applyFont="1" applyFill="1" applyBorder="1" applyAlignment="1">
      <alignment horizontal="center" vertical="top"/>
    </xf>
    <xf numFmtId="0" fontId="7" fillId="9" borderId="5" xfId="7" applyFont="1" applyFill="1" applyBorder="1" applyAlignment="1">
      <alignment horizontal="center" vertical="top" wrapText="1"/>
    </xf>
    <xf numFmtId="0" fontId="7" fillId="9" borderId="10" xfId="7" applyFont="1" applyFill="1" applyBorder="1" applyAlignment="1">
      <alignment horizontal="center" vertical="top"/>
    </xf>
    <xf numFmtId="0" fontId="7" fillId="9" borderId="1" xfId="7" applyFont="1" applyFill="1" applyBorder="1" applyAlignment="1">
      <alignment horizontal="center" vertical="top"/>
    </xf>
    <xf numFmtId="0" fontId="7" fillId="9" borderId="11" xfId="7" applyFont="1" applyFill="1" applyBorder="1" applyAlignment="1">
      <alignment horizontal="center" vertical="top"/>
    </xf>
    <xf numFmtId="9" fontId="7" fillId="9" borderId="69" xfId="7" applyNumberFormat="1" applyFont="1" applyFill="1" applyBorder="1" applyAlignment="1">
      <alignment horizontal="center" vertical="top"/>
    </xf>
    <xf numFmtId="9" fontId="7" fillId="9" borderId="90" xfId="7" applyNumberFormat="1" applyFont="1" applyFill="1" applyBorder="1" applyAlignment="1">
      <alignment horizontal="center" vertical="top"/>
    </xf>
    <xf numFmtId="9" fontId="7" fillId="9" borderId="28" xfId="7" applyNumberFormat="1" applyFont="1" applyFill="1" applyBorder="1" applyAlignment="1">
      <alignment horizontal="center" vertical="top"/>
    </xf>
    <xf numFmtId="9" fontId="7" fillId="9" borderId="65" xfId="7" applyNumberFormat="1" applyFont="1" applyFill="1" applyBorder="1" applyAlignment="1">
      <alignment horizontal="center" vertical="top"/>
    </xf>
    <xf numFmtId="9" fontId="7" fillId="9" borderId="30" xfId="7" applyNumberFormat="1" applyFont="1" applyFill="1" applyBorder="1" applyAlignment="1">
      <alignment horizontal="center" vertical="top"/>
    </xf>
    <xf numFmtId="9" fontId="7" fillId="9" borderId="60" xfId="7" applyNumberFormat="1" applyFont="1" applyFill="1" applyBorder="1" applyAlignment="1">
      <alignment horizontal="center" vertical="top"/>
    </xf>
    <xf numFmtId="9" fontId="7" fillId="9" borderId="31" xfId="7" applyNumberFormat="1" applyFont="1" applyFill="1" applyBorder="1" applyAlignment="1">
      <alignment horizontal="center" vertical="top"/>
    </xf>
    <xf numFmtId="9" fontId="7" fillId="9" borderId="78" xfId="7" applyNumberFormat="1" applyFont="1" applyFill="1" applyBorder="1" applyAlignment="1">
      <alignment horizontal="center" vertical="top"/>
    </xf>
    <xf numFmtId="0" fontId="28" fillId="9" borderId="37" xfId="7" applyFont="1" applyFill="1" applyBorder="1" applyAlignment="1">
      <alignment horizontal="center" vertical="top"/>
    </xf>
    <xf numFmtId="0" fontId="28" fillId="9" borderId="82" xfId="7" applyFont="1" applyFill="1" applyBorder="1" applyAlignment="1">
      <alignment horizontal="center" vertical="top"/>
    </xf>
    <xf numFmtId="0" fontId="11" fillId="0" borderId="37" xfId="0" applyFont="1" applyBorder="1" applyAlignment="1">
      <alignment horizontal="left" vertical="top" wrapText="1"/>
    </xf>
    <xf numFmtId="0" fontId="11" fillId="0" borderId="82" xfId="0" applyFont="1" applyBorder="1" applyAlignment="1">
      <alignment horizontal="left" vertical="top" wrapText="1"/>
    </xf>
    <xf numFmtId="0" fontId="11" fillId="0" borderId="69" xfId="0" applyFont="1" applyBorder="1" applyAlignment="1">
      <alignment horizontal="left" vertical="top" wrapText="1"/>
    </xf>
    <xf numFmtId="0" fontId="11" fillId="0" borderId="90" xfId="0" applyFont="1" applyBorder="1" applyAlignment="1">
      <alignment horizontal="left" vertical="top" wrapText="1"/>
    </xf>
    <xf numFmtId="0" fontId="28" fillId="15" borderId="55" xfId="7" applyFont="1" applyFill="1" applyBorder="1" applyAlignment="1">
      <alignment horizontal="center" vertical="top"/>
    </xf>
    <xf numFmtId="0" fontId="28" fillId="15" borderId="72" xfId="7" applyFont="1" applyFill="1" applyBorder="1" applyAlignment="1">
      <alignment horizontal="center" vertical="top"/>
    </xf>
    <xf numFmtId="0" fontId="28" fillId="15" borderId="73" xfId="7" applyFont="1" applyFill="1" applyBorder="1" applyAlignment="1">
      <alignment horizontal="center" vertical="top"/>
    </xf>
    <xf numFmtId="0" fontId="7" fillId="8" borderId="31" xfId="7" applyFont="1" applyFill="1" applyBorder="1" applyAlignment="1">
      <alignment horizontal="center" vertical="top"/>
    </xf>
    <xf numFmtId="0" fontId="7" fillId="8" borderId="9" xfId="7" applyFont="1" applyFill="1" applyBorder="1" applyAlignment="1">
      <alignment horizontal="center" vertical="top"/>
    </xf>
    <xf numFmtId="0" fontId="7" fillId="8" borderId="78" xfId="7" applyFont="1" applyFill="1" applyBorder="1" applyAlignment="1">
      <alignment horizontal="center" vertical="top"/>
    </xf>
    <xf numFmtId="9" fontId="28" fillId="9" borderId="62" xfId="7" applyNumberFormat="1" applyFont="1" applyFill="1" applyBorder="1" applyAlignment="1">
      <alignment horizontal="center" vertical="top"/>
    </xf>
    <xf numFmtId="9" fontId="28" fillId="9" borderId="71" xfId="7" applyNumberFormat="1" applyFont="1" applyFill="1" applyBorder="1" applyAlignment="1">
      <alignment horizontal="center" vertical="top"/>
    </xf>
    <xf numFmtId="0" fontId="11" fillId="0" borderId="28" xfId="17" applyFont="1" applyBorder="1" applyAlignment="1">
      <alignment horizontal="left" vertical="top" wrapText="1"/>
    </xf>
    <xf numFmtId="0" fontId="11" fillId="0" borderId="65" xfId="17" applyFont="1" applyBorder="1" applyAlignment="1">
      <alignment horizontal="left" vertical="top" wrapText="1"/>
    </xf>
    <xf numFmtId="0" fontId="11" fillId="0" borderId="30" xfId="17" applyFont="1" applyBorder="1" applyAlignment="1">
      <alignment horizontal="left" vertical="top" wrapText="1"/>
    </xf>
    <xf numFmtId="0" fontId="11" fillId="0" borderId="60" xfId="17" applyFont="1" applyBorder="1" applyAlignment="1">
      <alignment horizontal="left" vertical="top" wrapText="1"/>
    </xf>
    <xf numFmtId="0" fontId="11" fillId="0" borderId="31" xfId="17" applyFont="1" applyBorder="1" applyAlignment="1">
      <alignment horizontal="left" vertical="top" wrapText="1"/>
    </xf>
    <xf numFmtId="0" fontId="11" fillId="0" borderId="78" xfId="17" applyFont="1" applyBorder="1" applyAlignment="1">
      <alignment horizontal="left" vertical="top" wrapText="1"/>
    </xf>
    <xf numFmtId="0" fontId="7" fillId="0" borderId="28" xfId="17" applyFont="1" applyBorder="1" applyAlignment="1">
      <alignment horizontal="left" vertical="top" wrapText="1"/>
    </xf>
    <xf numFmtId="0" fontId="7" fillId="0" borderId="65" xfId="17" applyFont="1" applyBorder="1" applyAlignment="1">
      <alignment horizontal="left" vertical="top" wrapText="1"/>
    </xf>
    <xf numFmtId="0" fontId="7" fillId="0" borderId="30" xfId="17" applyFont="1" applyBorder="1" applyAlignment="1">
      <alignment horizontal="left" vertical="top" wrapText="1"/>
    </xf>
    <xf numFmtId="0" fontId="7" fillId="0" borderId="60" xfId="17" applyFont="1" applyBorder="1" applyAlignment="1">
      <alignment horizontal="left" vertical="top" wrapText="1"/>
    </xf>
    <xf numFmtId="0" fontId="7" fillId="0" borderId="31" xfId="17" applyFont="1" applyBorder="1" applyAlignment="1">
      <alignment horizontal="left" vertical="top" wrapText="1"/>
    </xf>
    <xf numFmtId="0" fontId="7" fillId="0" borderId="78" xfId="17" applyFont="1" applyBorder="1" applyAlignment="1">
      <alignment horizontal="left" vertical="top" wrapText="1"/>
    </xf>
    <xf numFmtId="0" fontId="31" fillId="0" borderId="28" xfId="17" applyFont="1" applyBorder="1" applyAlignment="1">
      <alignment horizontal="left" vertical="top" wrapText="1"/>
    </xf>
    <xf numFmtId="0" fontId="31" fillId="0" borderId="65" xfId="17" applyFont="1" applyBorder="1" applyAlignment="1">
      <alignment horizontal="left" vertical="top" wrapText="1"/>
    </xf>
    <xf numFmtId="0" fontId="31" fillId="0" borderId="30" xfId="17" applyFont="1" applyBorder="1" applyAlignment="1">
      <alignment horizontal="left" vertical="top" wrapText="1"/>
    </xf>
    <xf numFmtId="0" fontId="31" fillId="0" borderId="60" xfId="17" applyFont="1" applyBorder="1" applyAlignment="1">
      <alignment horizontal="left" vertical="top" wrapText="1"/>
    </xf>
    <xf numFmtId="0" fontId="31" fillId="0" borderId="31" xfId="17" applyFont="1" applyBorder="1" applyAlignment="1">
      <alignment horizontal="left" vertical="top" wrapText="1"/>
    </xf>
    <xf numFmtId="0" fontId="31" fillId="0" borderId="78" xfId="17" applyFont="1" applyBorder="1" applyAlignment="1">
      <alignment horizontal="left" vertical="top" wrapText="1"/>
    </xf>
    <xf numFmtId="0" fontId="7" fillId="0" borderId="10" xfId="17" applyFont="1" applyFill="1" applyBorder="1" applyAlignment="1">
      <alignment horizontal="center" vertical="center" wrapText="1"/>
    </xf>
    <xf numFmtId="0" fontId="25" fillId="0" borderId="1" xfId="17" applyBorder="1" applyAlignment="1">
      <alignment horizontal="center" vertical="center" wrapText="1"/>
    </xf>
    <xf numFmtId="0" fontId="25" fillId="0" borderId="11" xfId="17" applyBorder="1" applyAlignment="1">
      <alignment horizontal="center" vertical="center" wrapText="1"/>
    </xf>
    <xf numFmtId="0" fontId="11" fillId="9" borderId="28" xfId="17" applyFont="1" applyFill="1" applyBorder="1" applyAlignment="1">
      <alignment horizontal="left" vertical="top" wrapText="1"/>
    </xf>
    <xf numFmtId="0" fontId="11" fillId="9" borderId="65" xfId="17" applyFont="1" applyFill="1" applyBorder="1" applyAlignment="1">
      <alignment horizontal="left" vertical="top" wrapText="1"/>
    </xf>
    <xf numFmtId="0" fontId="11" fillId="9" borderId="30" xfId="17" applyFont="1" applyFill="1" applyBorder="1" applyAlignment="1">
      <alignment horizontal="left" vertical="top" wrapText="1"/>
    </xf>
    <xf numFmtId="0" fontId="11" fillId="9" borderId="60" xfId="17" applyFont="1" applyFill="1" applyBorder="1" applyAlignment="1">
      <alignment horizontal="left" vertical="top" wrapText="1"/>
    </xf>
    <xf numFmtId="0" fontId="11" fillId="9" borderId="31" xfId="17" applyFont="1" applyFill="1" applyBorder="1" applyAlignment="1">
      <alignment horizontal="left" vertical="top" wrapText="1"/>
    </xf>
    <xf numFmtId="0" fontId="11" fillId="9" borderId="78" xfId="17" applyFont="1" applyFill="1" applyBorder="1" applyAlignment="1">
      <alignment horizontal="left" vertical="top" wrapText="1"/>
    </xf>
    <xf numFmtId="0" fontId="11" fillId="0" borderId="59" xfId="9" applyFont="1" applyFill="1" applyBorder="1" applyAlignment="1">
      <alignment horizontal="center" vertical="center"/>
    </xf>
    <xf numFmtId="0" fontId="11" fillId="0" borderId="25" xfId="9" applyFont="1" applyFill="1" applyBorder="1" applyAlignment="1">
      <alignment horizontal="center" vertical="center"/>
    </xf>
    <xf numFmtId="0" fontId="31" fillId="0" borderId="62" xfId="9" applyFont="1" applyBorder="1" applyAlignment="1">
      <alignment horizontal="left" vertical="top" wrapText="1"/>
    </xf>
    <xf numFmtId="0" fontId="31" fillId="0" borderId="64" xfId="9" applyFont="1" applyBorder="1" applyAlignment="1">
      <alignment horizontal="left" vertical="top" wrapText="1"/>
    </xf>
    <xf numFmtId="0" fontId="31" fillId="0" borderId="71" xfId="9" applyFont="1" applyBorder="1" applyAlignment="1">
      <alignment horizontal="left" vertical="top" wrapText="1"/>
    </xf>
    <xf numFmtId="0" fontId="7" fillId="0" borderId="1" xfId="17" applyFont="1" applyFill="1" applyBorder="1" applyAlignment="1">
      <alignment horizontal="center" vertical="center" wrapText="1"/>
    </xf>
    <xf numFmtId="0" fontId="7" fillId="0" borderId="11" xfId="17" applyFont="1" applyFill="1" applyBorder="1" applyAlignment="1">
      <alignment horizontal="center" vertical="center" wrapText="1"/>
    </xf>
    <xf numFmtId="0" fontId="11" fillId="0" borderId="28" xfId="18" applyFont="1" applyFill="1" applyBorder="1" applyAlignment="1">
      <alignment horizontal="left" vertical="top" wrapText="1"/>
    </xf>
    <xf numFmtId="0" fontId="11" fillId="0" borderId="65" xfId="18" applyFont="1" applyFill="1" applyBorder="1" applyAlignment="1">
      <alignment horizontal="left" vertical="top" wrapText="1"/>
    </xf>
    <xf numFmtId="0" fontId="11" fillId="0" borderId="30" xfId="18" applyFont="1" applyFill="1" applyBorder="1" applyAlignment="1">
      <alignment horizontal="left" vertical="top" wrapText="1"/>
    </xf>
    <xf numFmtId="0" fontId="11" fillId="0" borderId="60" xfId="18" applyFont="1" applyFill="1" applyBorder="1" applyAlignment="1">
      <alignment horizontal="left" vertical="top" wrapText="1"/>
    </xf>
    <xf numFmtId="0" fontId="11" fillId="0" borderId="31" xfId="18" applyFont="1" applyFill="1" applyBorder="1" applyAlignment="1">
      <alignment horizontal="left" vertical="top" wrapText="1"/>
    </xf>
    <xf numFmtId="0" fontId="11" fillId="0" borderId="78" xfId="18" applyFont="1" applyFill="1" applyBorder="1" applyAlignment="1">
      <alignment horizontal="left" vertical="top" wrapText="1"/>
    </xf>
    <xf numFmtId="0" fontId="46" fillId="10" borderId="10" xfId="9" applyFont="1" applyFill="1" applyBorder="1" applyAlignment="1">
      <alignment horizontal="center" vertical="center" textRotation="90" wrapText="1"/>
    </xf>
    <xf numFmtId="0" fontId="46" fillId="10" borderId="1" xfId="9" applyFont="1" applyFill="1" applyBorder="1" applyAlignment="1">
      <alignment horizontal="center" vertical="center" textRotation="90" wrapText="1"/>
    </xf>
    <xf numFmtId="0" fontId="46" fillId="10" borderId="11" xfId="9" applyFont="1" applyFill="1" applyBorder="1" applyAlignment="1">
      <alignment horizontal="center" vertical="center" textRotation="90" wrapText="1"/>
    </xf>
    <xf numFmtId="49" fontId="7" fillId="9" borderId="10" xfId="9" applyNumberFormat="1" applyFont="1" applyFill="1" applyBorder="1" applyAlignment="1">
      <alignment horizontal="center" vertical="center" textRotation="90"/>
    </xf>
    <xf numFmtId="49" fontId="7" fillId="9" borderId="1" xfId="9" applyNumberFormat="1" applyFont="1" applyFill="1" applyBorder="1" applyAlignment="1">
      <alignment horizontal="center" vertical="center" textRotation="90"/>
    </xf>
    <xf numFmtId="49" fontId="7" fillId="9" borderId="11" xfId="9" applyNumberFormat="1" applyFont="1" applyFill="1" applyBorder="1" applyAlignment="1">
      <alignment horizontal="center" vertical="center" textRotation="90"/>
    </xf>
    <xf numFmtId="49" fontId="7" fillId="9" borderId="10" xfId="9" applyNumberFormat="1" applyFont="1" applyFill="1" applyBorder="1" applyAlignment="1">
      <alignment horizontal="center" vertical="top"/>
    </xf>
    <xf numFmtId="49" fontId="7" fillId="9" borderId="1" xfId="9" applyNumberFormat="1" applyFont="1" applyFill="1" applyBorder="1" applyAlignment="1">
      <alignment horizontal="center" vertical="top"/>
    </xf>
    <xf numFmtId="49" fontId="7" fillId="9" borderId="11" xfId="9" applyNumberFormat="1" applyFont="1" applyFill="1" applyBorder="1" applyAlignment="1">
      <alignment horizontal="center" vertical="top"/>
    </xf>
    <xf numFmtId="49" fontId="11" fillId="9" borderId="10" xfId="9" applyNumberFormat="1" applyFont="1" applyFill="1" applyBorder="1" applyAlignment="1">
      <alignment horizontal="center" vertical="center" textRotation="90"/>
    </xf>
    <xf numFmtId="49" fontId="11" fillId="9" borderId="1" xfId="9" applyNumberFormat="1" applyFont="1" applyFill="1" applyBorder="1" applyAlignment="1">
      <alignment horizontal="center" vertical="center" textRotation="90"/>
    </xf>
    <xf numFmtId="49" fontId="11" fillId="9" borderId="11" xfId="9" applyNumberFormat="1" applyFont="1" applyFill="1" applyBorder="1" applyAlignment="1">
      <alignment horizontal="center" vertical="center" textRotation="90"/>
    </xf>
    <xf numFmtId="49" fontId="31" fillId="9" borderId="10" xfId="9" applyNumberFormat="1" applyFont="1" applyFill="1" applyBorder="1" applyAlignment="1">
      <alignment horizontal="center" vertical="center" textRotation="90"/>
    </xf>
    <xf numFmtId="49" fontId="31" fillId="9" borderId="1" xfId="9" applyNumberFormat="1" applyFont="1" applyFill="1" applyBorder="1" applyAlignment="1">
      <alignment horizontal="center" vertical="center" textRotation="90"/>
    </xf>
    <xf numFmtId="49" fontId="31" fillId="9" borderId="11" xfId="9" applyNumberFormat="1" applyFont="1" applyFill="1" applyBorder="1" applyAlignment="1">
      <alignment horizontal="center" vertical="center" textRotation="90"/>
    </xf>
    <xf numFmtId="49" fontId="31" fillId="9" borderId="10" xfId="9" applyNumberFormat="1" applyFont="1" applyFill="1" applyBorder="1" applyAlignment="1">
      <alignment horizontal="center" vertical="top"/>
    </xf>
    <xf numFmtId="49" fontId="31" fillId="9" borderId="1" xfId="9" applyNumberFormat="1" applyFont="1" applyFill="1" applyBorder="1" applyAlignment="1">
      <alignment horizontal="center" vertical="top"/>
    </xf>
    <xf numFmtId="49" fontId="31" fillId="9" borderId="11" xfId="9" applyNumberFormat="1" applyFont="1" applyFill="1" applyBorder="1" applyAlignment="1">
      <alignment horizontal="center" vertical="top"/>
    </xf>
    <xf numFmtId="0" fontId="31" fillId="11" borderId="10" xfId="9" applyFont="1" applyFill="1" applyBorder="1" applyAlignment="1">
      <alignment horizontal="left" vertical="top" wrapText="1"/>
    </xf>
    <xf numFmtId="0" fontId="31" fillId="11" borderId="1" xfId="9" applyFont="1" applyFill="1" applyBorder="1" applyAlignment="1">
      <alignment horizontal="left" vertical="top" wrapText="1"/>
    </xf>
    <xf numFmtId="0" fontId="31" fillId="11" borderId="11" xfId="9" applyFont="1" applyFill="1" applyBorder="1" applyAlignment="1">
      <alignment horizontal="left" vertical="top" wrapText="1"/>
    </xf>
    <xf numFmtId="0" fontId="23" fillId="0" borderId="0" xfId="3" applyFont="1" applyAlignment="1">
      <alignment horizontal="left" vertical="top" wrapText="1"/>
    </xf>
    <xf numFmtId="0" fontId="31" fillId="0" borderId="0" xfId="9" applyFont="1" applyBorder="1" applyAlignment="1">
      <alignment horizontal="center" vertical="top" wrapText="1"/>
    </xf>
    <xf numFmtId="0" fontId="36" fillId="13" borderId="55" xfId="9" applyFont="1" applyFill="1" applyBorder="1" applyAlignment="1">
      <alignment horizontal="right" vertical="top" wrapText="1"/>
    </xf>
    <xf numFmtId="0" fontId="36" fillId="13" borderId="72" xfId="9" applyFont="1" applyFill="1" applyBorder="1" applyAlignment="1">
      <alignment horizontal="right" vertical="top" wrapText="1"/>
    </xf>
    <xf numFmtId="0" fontId="36" fillId="13" borderId="73" xfId="9" applyFont="1" applyFill="1" applyBorder="1" applyAlignment="1">
      <alignment horizontal="right" vertical="top" wrapText="1"/>
    </xf>
    <xf numFmtId="0" fontId="7" fillId="0" borderId="79" xfId="9" applyFont="1" applyFill="1" applyBorder="1" applyAlignment="1">
      <alignment horizontal="left" vertical="top" wrapText="1"/>
    </xf>
    <xf numFmtId="0" fontId="7" fillId="0" borderId="61" xfId="9" applyFont="1" applyFill="1" applyBorder="1" applyAlignment="1">
      <alignment horizontal="left" vertical="top" wrapText="1"/>
    </xf>
    <xf numFmtId="49" fontId="14" fillId="9" borderId="10" xfId="9" applyNumberFormat="1" applyFont="1" applyFill="1" applyBorder="1" applyAlignment="1">
      <alignment horizontal="center" vertical="center" textRotation="90"/>
    </xf>
    <xf numFmtId="49" fontId="14" fillId="9" borderId="1" xfId="9" applyNumberFormat="1" applyFont="1" applyFill="1" applyBorder="1" applyAlignment="1">
      <alignment horizontal="center" vertical="center" textRotation="90"/>
    </xf>
    <xf numFmtId="49" fontId="14" fillId="9" borderId="11" xfId="9" applyNumberFormat="1" applyFont="1" applyFill="1" applyBorder="1" applyAlignment="1">
      <alignment horizontal="center" vertical="center" textRotation="90"/>
    </xf>
    <xf numFmtId="49" fontId="11" fillId="9" borderId="10" xfId="9" applyNumberFormat="1" applyFont="1" applyFill="1" applyBorder="1" applyAlignment="1">
      <alignment horizontal="center" vertical="center" textRotation="89"/>
    </xf>
    <xf numFmtId="49" fontId="11" fillId="9" borderId="1" xfId="9" applyNumberFormat="1" applyFont="1" applyFill="1" applyBorder="1" applyAlignment="1">
      <alignment horizontal="center" vertical="center" textRotation="89"/>
    </xf>
    <xf numFmtId="49" fontId="11" fillId="9" borderId="11" xfId="9" applyNumberFormat="1" applyFont="1" applyFill="1" applyBorder="1" applyAlignment="1">
      <alignment horizontal="center" vertical="center" textRotation="89"/>
    </xf>
    <xf numFmtId="0" fontId="38" fillId="15" borderId="9" xfId="9" applyFont="1" applyFill="1" applyBorder="1" applyAlignment="1">
      <alignment horizontal="right" vertical="top" wrapText="1"/>
    </xf>
    <xf numFmtId="0" fontId="38" fillId="15" borderId="78" xfId="9" applyFont="1" applyFill="1" applyBorder="1" applyAlignment="1">
      <alignment horizontal="right" vertical="top" wrapText="1"/>
    </xf>
    <xf numFmtId="0" fontId="13" fillId="0" borderId="0" xfId="17" applyFont="1" applyFill="1" applyAlignment="1">
      <alignment horizontal="center" vertical="center" wrapText="1"/>
    </xf>
    <xf numFmtId="0" fontId="13" fillId="13" borderId="55" xfId="9" applyFont="1" applyFill="1" applyBorder="1" applyAlignment="1">
      <alignment horizontal="center" vertical="top" wrapText="1"/>
    </xf>
    <xf numFmtId="0" fontId="13" fillId="13" borderId="72" xfId="9" applyFont="1" applyFill="1" applyBorder="1" applyAlignment="1">
      <alignment horizontal="center" vertical="top" wrapText="1"/>
    </xf>
    <xf numFmtId="0" fontId="13" fillId="13" borderId="73" xfId="9" applyFont="1" applyFill="1" applyBorder="1" applyAlignment="1">
      <alignment horizontal="center" vertical="top" wrapText="1"/>
    </xf>
    <xf numFmtId="0" fontId="13" fillId="15" borderId="55" xfId="9" applyFont="1" applyFill="1" applyBorder="1" applyAlignment="1">
      <alignment horizontal="center" vertical="top" wrapText="1"/>
    </xf>
    <xf numFmtId="0" fontId="13" fillId="15" borderId="72" xfId="9" applyFont="1" applyFill="1" applyBorder="1" applyAlignment="1">
      <alignment horizontal="center" vertical="top" wrapText="1"/>
    </xf>
    <xf numFmtId="0" fontId="13" fillId="15" borderId="73" xfId="9" applyFont="1" applyFill="1" applyBorder="1" applyAlignment="1">
      <alignment horizontal="center" vertical="top" wrapText="1"/>
    </xf>
    <xf numFmtId="0" fontId="13" fillId="8" borderId="55" xfId="9" applyFont="1" applyFill="1" applyBorder="1" applyAlignment="1">
      <alignment horizontal="center" vertical="top" wrapText="1"/>
    </xf>
    <xf numFmtId="0" fontId="13" fillId="8" borderId="72" xfId="9" applyFont="1" applyFill="1" applyBorder="1" applyAlignment="1">
      <alignment horizontal="center" vertical="top" wrapText="1"/>
    </xf>
    <xf numFmtId="0" fontId="13" fillId="8" borderId="73" xfId="9" applyFont="1" applyFill="1" applyBorder="1" applyAlignment="1">
      <alignment horizontal="center" vertical="top" wrapText="1"/>
    </xf>
    <xf numFmtId="0" fontId="46" fillId="0" borderId="0" xfId="9" applyFont="1" applyAlignment="1">
      <alignment horizontal="center"/>
    </xf>
    <xf numFmtId="0" fontId="38" fillId="13" borderId="72" xfId="9" applyFont="1" applyFill="1" applyBorder="1" applyAlignment="1">
      <alignment horizontal="right" vertical="top" wrapText="1"/>
    </xf>
    <xf numFmtId="0" fontId="38" fillId="13" borderId="73" xfId="9" applyFont="1" applyFill="1" applyBorder="1" applyAlignment="1">
      <alignment horizontal="right" vertical="top" wrapText="1"/>
    </xf>
    <xf numFmtId="0" fontId="11" fillId="9" borderId="79" xfId="9" applyFont="1" applyFill="1" applyBorder="1" applyAlignment="1">
      <alignment horizontal="left" vertical="top" wrapText="1"/>
    </xf>
    <xf numFmtId="0" fontId="11" fillId="9" borderId="61" xfId="9" applyFont="1" applyFill="1" applyBorder="1" applyAlignment="1">
      <alignment horizontal="left" vertical="top" wrapText="1"/>
    </xf>
    <xf numFmtId="49" fontId="38" fillId="2" borderId="10" xfId="9" applyNumberFormat="1" applyFont="1" applyFill="1" applyBorder="1" applyAlignment="1">
      <alignment horizontal="center" vertical="top"/>
    </xf>
    <xf numFmtId="49" fontId="38" fillId="2" borderId="1" xfId="9" applyNumberFormat="1" applyFont="1" applyFill="1" applyBorder="1" applyAlignment="1">
      <alignment horizontal="center" vertical="top"/>
    </xf>
    <xf numFmtId="49" fontId="38" fillId="2" borderId="11" xfId="9" applyNumberFormat="1" applyFont="1" applyFill="1" applyBorder="1" applyAlignment="1">
      <alignment horizontal="center" vertical="top"/>
    </xf>
    <xf numFmtId="0" fontId="45" fillId="11" borderId="65" xfId="9" applyFont="1" applyFill="1" applyBorder="1" applyAlignment="1">
      <alignment horizontal="left" vertical="top" wrapText="1"/>
    </xf>
    <xf numFmtId="0" fontId="45" fillId="11" borderId="60" xfId="9" applyFont="1" applyFill="1" applyBorder="1" applyAlignment="1">
      <alignment horizontal="left" vertical="top" wrapText="1"/>
    </xf>
    <xf numFmtId="49" fontId="11" fillId="9" borderId="67" xfId="9" applyNumberFormat="1" applyFont="1" applyFill="1" applyBorder="1" applyAlignment="1">
      <alignment horizontal="center" vertical="center" textRotation="90"/>
    </xf>
    <xf numFmtId="49" fontId="11" fillId="9" borderId="26" xfId="9" applyNumberFormat="1" applyFont="1" applyFill="1" applyBorder="1" applyAlignment="1">
      <alignment horizontal="center" vertical="center" textRotation="90"/>
    </xf>
    <xf numFmtId="49" fontId="38" fillId="3" borderId="10" xfId="9" applyNumberFormat="1" applyFont="1" applyFill="1" applyBorder="1" applyAlignment="1">
      <alignment horizontal="center" vertical="top"/>
    </xf>
    <xf numFmtId="49" fontId="38" fillId="3" borderId="1" xfId="9" applyNumberFormat="1" applyFont="1" applyFill="1" applyBorder="1" applyAlignment="1">
      <alignment horizontal="center" vertical="top"/>
    </xf>
    <xf numFmtId="0" fontId="11" fillId="9" borderId="68" xfId="9" applyFont="1" applyFill="1" applyBorder="1" applyAlignment="1">
      <alignment horizontal="center" vertical="center" wrapText="1"/>
    </xf>
    <xf numFmtId="0" fontId="11" fillId="9" borderId="22" xfId="9" applyFont="1" applyFill="1" applyBorder="1" applyAlignment="1">
      <alignment horizontal="center" vertical="center" wrapText="1"/>
    </xf>
    <xf numFmtId="49" fontId="38" fillId="10" borderId="10" xfId="9" applyNumberFormat="1" applyFont="1" applyFill="1" applyBorder="1" applyAlignment="1">
      <alignment horizontal="center" vertical="top" wrapText="1"/>
    </xf>
    <xf numFmtId="49" fontId="38" fillId="10" borderId="1" xfId="9" applyNumberFormat="1" applyFont="1" applyFill="1" applyBorder="1" applyAlignment="1">
      <alignment horizontal="center" vertical="top" wrapText="1"/>
    </xf>
    <xf numFmtId="49" fontId="11" fillId="9" borderId="68" xfId="9" applyNumberFormat="1" applyFont="1" applyFill="1" applyBorder="1" applyAlignment="1">
      <alignment horizontal="center" vertical="center" textRotation="90"/>
    </xf>
    <xf numFmtId="0" fontId="38" fillId="11" borderId="10" xfId="9" applyFont="1" applyFill="1" applyBorder="1" applyAlignment="1">
      <alignment horizontal="center" vertical="top" wrapText="1"/>
    </xf>
    <xf numFmtId="0" fontId="38" fillId="11" borderId="1" xfId="9" applyFont="1" applyFill="1" applyBorder="1" applyAlignment="1">
      <alignment horizontal="center" vertical="top" wrapText="1"/>
    </xf>
    <xf numFmtId="0" fontId="38" fillId="11" borderId="11" xfId="9" applyFont="1" applyFill="1" applyBorder="1" applyAlignment="1">
      <alignment horizontal="center" vertical="top" wrapText="1"/>
    </xf>
    <xf numFmtId="0" fontId="44" fillId="9" borderId="10" xfId="9" applyFont="1" applyFill="1" applyBorder="1" applyAlignment="1">
      <alignment horizontal="center" vertical="top" wrapText="1"/>
    </xf>
    <xf numFmtId="0" fontId="44" fillId="9" borderId="1" xfId="9" applyFont="1" applyFill="1" applyBorder="1" applyAlignment="1">
      <alignment horizontal="center" vertical="top" wrapText="1"/>
    </xf>
    <xf numFmtId="0" fontId="44" fillId="9" borderId="11" xfId="9" applyFont="1" applyFill="1" applyBorder="1" applyAlignment="1">
      <alignment horizontal="center" vertical="top" wrapText="1"/>
    </xf>
    <xf numFmtId="0" fontId="31" fillId="11" borderId="10" xfId="18" applyFont="1" applyFill="1" applyBorder="1" applyAlignment="1">
      <alignment horizontal="left" vertical="top" wrapText="1"/>
    </xf>
    <xf numFmtId="0" fontId="31" fillId="11" borderId="1" xfId="18" applyFont="1" applyFill="1" applyBorder="1" applyAlignment="1">
      <alignment horizontal="left" vertical="top" wrapText="1"/>
    </xf>
    <xf numFmtId="0" fontId="31" fillId="11" borderId="11" xfId="18" applyFont="1" applyFill="1" applyBorder="1" applyAlignment="1">
      <alignment horizontal="left" vertical="top" wrapText="1"/>
    </xf>
    <xf numFmtId="49" fontId="38" fillId="10" borderId="11" xfId="9" applyNumberFormat="1" applyFont="1" applyFill="1" applyBorder="1" applyAlignment="1">
      <alignment horizontal="center" vertical="top" wrapText="1"/>
    </xf>
    <xf numFmtId="49" fontId="38" fillId="3" borderId="11" xfId="9" applyNumberFormat="1" applyFont="1" applyFill="1" applyBorder="1" applyAlignment="1">
      <alignment horizontal="center" vertical="top"/>
    </xf>
    <xf numFmtId="0" fontId="38" fillId="19" borderId="9" xfId="9" applyFont="1" applyFill="1" applyBorder="1" applyAlignment="1">
      <alignment horizontal="right" vertical="top" wrapText="1"/>
    </xf>
    <xf numFmtId="0" fontId="38" fillId="19" borderId="78" xfId="9" applyFont="1" applyFill="1" applyBorder="1" applyAlignment="1">
      <alignment horizontal="right" vertical="top" wrapText="1"/>
    </xf>
    <xf numFmtId="0" fontId="31" fillId="11" borderId="65" xfId="9" applyFont="1" applyFill="1" applyBorder="1" applyAlignment="1">
      <alignment horizontal="left" vertical="top" wrapText="1"/>
    </xf>
    <xf numFmtId="0" fontId="31" fillId="11" borderId="60" xfId="9" applyFont="1" applyFill="1" applyBorder="1" applyAlignment="1">
      <alignment horizontal="left" vertical="top" wrapText="1"/>
    </xf>
    <xf numFmtId="0" fontId="31" fillId="11" borderId="78" xfId="9" applyFont="1" applyFill="1" applyBorder="1" applyAlignment="1">
      <alignment horizontal="left" vertical="top" wrapText="1"/>
    </xf>
    <xf numFmtId="0" fontId="38" fillId="10" borderId="28" xfId="9" applyFont="1" applyFill="1" applyBorder="1" applyAlignment="1">
      <alignment horizontal="center" vertical="top" wrapText="1"/>
    </xf>
    <xf numFmtId="0" fontId="31" fillId="10" borderId="8" xfId="9" applyFont="1" applyFill="1" applyBorder="1" applyAlignment="1">
      <alignment horizontal="center" vertical="top" wrapText="1"/>
    </xf>
    <xf numFmtId="0" fontId="31" fillId="10" borderId="65" xfId="9" applyFont="1" applyFill="1" applyBorder="1" applyAlignment="1">
      <alignment horizontal="center" vertical="top" wrapText="1"/>
    </xf>
    <xf numFmtId="0" fontId="31" fillId="10" borderId="30" xfId="9" applyFont="1" applyFill="1" applyBorder="1" applyAlignment="1">
      <alignment horizontal="center" vertical="top" wrapText="1"/>
    </xf>
    <xf numFmtId="0" fontId="31" fillId="10" borderId="0" xfId="9" applyFont="1" applyFill="1" applyBorder="1" applyAlignment="1">
      <alignment horizontal="center" vertical="top" wrapText="1"/>
    </xf>
    <xf numFmtId="0" fontId="31" fillId="10" borderId="60" xfId="9" applyFont="1" applyFill="1" applyBorder="1" applyAlignment="1">
      <alignment horizontal="center" vertical="top" wrapText="1"/>
    </xf>
    <xf numFmtId="0" fontId="31" fillId="10" borderId="31" xfId="9" applyFont="1" applyFill="1" applyBorder="1" applyAlignment="1">
      <alignment horizontal="center" vertical="top" wrapText="1"/>
    </xf>
    <xf numFmtId="0" fontId="31" fillId="10" borderId="9" xfId="9" applyFont="1" applyFill="1" applyBorder="1" applyAlignment="1">
      <alignment horizontal="center" vertical="top" wrapText="1"/>
    </xf>
    <xf numFmtId="0" fontId="31" fillId="10" borderId="78" xfId="9" applyFont="1" applyFill="1" applyBorder="1" applyAlignment="1">
      <alignment horizontal="center" vertical="top" wrapText="1"/>
    </xf>
    <xf numFmtId="0" fontId="45" fillId="11" borderId="78" xfId="9" applyFont="1" applyFill="1" applyBorder="1" applyAlignment="1">
      <alignment horizontal="left" vertical="top" wrapText="1"/>
    </xf>
    <xf numFmtId="0" fontId="45" fillId="0" borderId="10" xfId="9" applyFont="1" applyFill="1" applyBorder="1" applyAlignment="1">
      <alignment horizontal="center" vertical="top" wrapText="1"/>
    </xf>
    <xf numFmtId="0" fontId="45" fillId="0" borderId="1" xfId="9" applyFont="1" applyFill="1" applyBorder="1" applyAlignment="1">
      <alignment horizontal="center" vertical="top" wrapText="1"/>
    </xf>
    <xf numFmtId="0" fontId="45" fillId="0" borderId="11" xfId="9" applyFont="1" applyFill="1" applyBorder="1" applyAlignment="1">
      <alignment horizontal="center" vertical="top" wrapText="1"/>
    </xf>
    <xf numFmtId="49" fontId="11" fillId="9" borderId="67" xfId="9" applyNumberFormat="1" applyFont="1" applyFill="1" applyBorder="1" applyAlignment="1">
      <alignment horizontal="center" vertical="center" textRotation="89"/>
    </xf>
    <xf numFmtId="49" fontId="11" fillId="9" borderId="26" xfId="9" applyNumberFormat="1" applyFont="1" applyFill="1" applyBorder="1" applyAlignment="1">
      <alignment horizontal="center" vertical="center" textRotation="89"/>
    </xf>
    <xf numFmtId="49" fontId="38" fillId="3" borderId="22" xfId="9" applyNumberFormat="1" applyFont="1" applyFill="1" applyBorder="1" applyAlignment="1">
      <alignment horizontal="center" vertical="top"/>
    </xf>
    <xf numFmtId="49" fontId="38" fillId="2" borderId="22" xfId="9" applyNumberFormat="1" applyFont="1" applyFill="1" applyBorder="1" applyAlignment="1">
      <alignment horizontal="center" vertical="top"/>
    </xf>
    <xf numFmtId="0" fontId="6" fillId="13" borderId="9" xfId="9" applyFont="1" applyFill="1" applyBorder="1" applyAlignment="1">
      <alignment horizontal="right" vertical="top" wrapText="1"/>
    </xf>
    <xf numFmtId="0" fontId="6" fillId="13" borderId="78" xfId="9" applyFont="1" applyFill="1" applyBorder="1" applyAlignment="1">
      <alignment horizontal="right" vertical="top" wrapText="1"/>
    </xf>
    <xf numFmtId="0" fontId="6" fillId="15" borderId="9" xfId="9" applyFont="1" applyFill="1" applyBorder="1" applyAlignment="1">
      <alignment horizontal="right" vertical="top" wrapText="1"/>
    </xf>
    <xf numFmtId="0" fontId="6" fillId="15" borderId="78" xfId="9" applyFont="1" applyFill="1" applyBorder="1" applyAlignment="1">
      <alignment horizontal="right" vertical="top" wrapText="1"/>
    </xf>
    <xf numFmtId="0" fontId="46" fillId="15" borderId="55" xfId="9" applyFont="1" applyFill="1" applyBorder="1" applyAlignment="1">
      <alignment horizontal="left" vertical="top"/>
    </xf>
    <xf numFmtId="0" fontId="46" fillId="15" borderId="72" xfId="9" applyFont="1" applyFill="1" applyBorder="1" applyAlignment="1">
      <alignment horizontal="left" vertical="top"/>
    </xf>
    <xf numFmtId="0" fontId="46" fillId="15" borderId="73" xfId="9" applyFont="1" applyFill="1" applyBorder="1" applyAlignment="1">
      <alignment horizontal="left" vertical="top"/>
    </xf>
    <xf numFmtId="49" fontId="38" fillId="3" borderId="37" xfId="9" applyNumberFormat="1" applyFont="1" applyFill="1" applyBorder="1" applyAlignment="1">
      <alignment horizontal="center" vertical="top"/>
    </xf>
    <xf numFmtId="49" fontId="38" fillId="3" borderId="30" xfId="9" applyNumberFormat="1" applyFont="1" applyFill="1" applyBorder="1" applyAlignment="1">
      <alignment horizontal="center" vertical="top"/>
    </xf>
    <xf numFmtId="49" fontId="38" fillId="3" borderId="69" xfId="9" applyNumberFormat="1" applyFont="1" applyFill="1" applyBorder="1" applyAlignment="1">
      <alignment horizontal="center" vertical="top"/>
    </xf>
    <xf numFmtId="49" fontId="38" fillId="2" borderId="67" xfId="9" applyNumberFormat="1" applyFont="1" applyFill="1" applyBorder="1" applyAlignment="1">
      <alignment horizontal="center" vertical="top"/>
    </xf>
    <xf numFmtId="49" fontId="38" fillId="2" borderId="26" xfId="9" applyNumberFormat="1" applyFont="1" applyFill="1" applyBorder="1" applyAlignment="1">
      <alignment horizontal="center" vertical="top"/>
    </xf>
    <xf numFmtId="0" fontId="44" fillId="10" borderId="11" xfId="9" applyFont="1" applyFill="1" applyBorder="1" applyAlignment="1">
      <alignment horizontal="center" vertical="top" wrapText="1"/>
    </xf>
    <xf numFmtId="0" fontId="36" fillId="13" borderId="9" xfId="9" applyFont="1" applyFill="1" applyBorder="1" applyAlignment="1">
      <alignment horizontal="right" vertical="top" wrapText="1"/>
    </xf>
    <xf numFmtId="0" fontId="36" fillId="13" borderId="78" xfId="9" applyFont="1" applyFill="1" applyBorder="1" applyAlignment="1">
      <alignment horizontal="right" vertical="top" wrapText="1"/>
    </xf>
    <xf numFmtId="0" fontId="46" fillId="10" borderId="28" xfId="9" applyFont="1" applyFill="1" applyBorder="1" applyAlignment="1">
      <alignment horizontal="center" vertical="top" wrapText="1"/>
    </xf>
    <xf numFmtId="0" fontId="45" fillId="10" borderId="8" xfId="9" applyFont="1" applyFill="1" applyBorder="1" applyAlignment="1">
      <alignment horizontal="center" vertical="top" wrapText="1"/>
    </xf>
    <xf numFmtId="0" fontId="45" fillId="10" borderId="65" xfId="9" applyFont="1" applyFill="1" applyBorder="1" applyAlignment="1">
      <alignment horizontal="center" vertical="top" wrapText="1"/>
    </xf>
    <xf numFmtId="0" fontId="45" fillId="10" borderId="30" xfId="9" applyFont="1" applyFill="1" applyBorder="1" applyAlignment="1">
      <alignment horizontal="center" vertical="top" wrapText="1"/>
    </xf>
    <xf numFmtId="0" fontId="45" fillId="10" borderId="0" xfId="9" applyFont="1" applyFill="1" applyBorder="1" applyAlignment="1">
      <alignment horizontal="center" vertical="top" wrapText="1"/>
    </xf>
    <xf numFmtId="0" fontId="45" fillId="10" borderId="60" xfId="9" applyFont="1" applyFill="1" applyBorder="1" applyAlignment="1">
      <alignment horizontal="center" vertical="top" wrapText="1"/>
    </xf>
    <xf numFmtId="0" fontId="45" fillId="10" borderId="31" xfId="9" applyFont="1" applyFill="1" applyBorder="1" applyAlignment="1">
      <alignment horizontal="center" vertical="top" wrapText="1"/>
    </xf>
    <xf numFmtId="0" fontId="45" fillId="10" borderId="9" xfId="9" applyFont="1" applyFill="1" applyBorder="1" applyAlignment="1">
      <alignment horizontal="center" vertical="top" wrapText="1"/>
    </xf>
    <xf numFmtId="0" fontId="45" fillId="10" borderId="78" xfId="9" applyFont="1" applyFill="1" applyBorder="1" applyAlignment="1">
      <alignment horizontal="center" vertical="top" wrapText="1"/>
    </xf>
    <xf numFmtId="49" fontId="7" fillId="9" borderId="67" xfId="9" applyNumberFormat="1" applyFont="1" applyFill="1" applyBorder="1" applyAlignment="1">
      <alignment horizontal="center" vertical="center" textRotation="90"/>
    </xf>
    <xf numFmtId="49" fontId="7" fillId="9" borderId="26" xfId="9" applyNumberFormat="1" applyFont="1" applyFill="1" applyBorder="1" applyAlignment="1">
      <alignment horizontal="center" vertical="center" textRotation="90"/>
    </xf>
    <xf numFmtId="49" fontId="37" fillId="9" borderId="10" xfId="9" applyNumberFormat="1" applyFont="1" applyFill="1" applyBorder="1" applyAlignment="1">
      <alignment horizontal="center" vertical="top"/>
    </xf>
    <xf numFmtId="49" fontId="37" fillId="9" borderId="1" xfId="9" applyNumberFormat="1" applyFont="1" applyFill="1" applyBorder="1" applyAlignment="1">
      <alignment horizontal="center" vertical="top"/>
    </xf>
    <xf numFmtId="49" fontId="37" fillId="9" borderId="11" xfId="9" applyNumberFormat="1" applyFont="1" applyFill="1" applyBorder="1" applyAlignment="1">
      <alignment horizontal="center" vertical="top"/>
    </xf>
    <xf numFmtId="49" fontId="36" fillId="2" borderId="10" xfId="9" applyNumberFormat="1" applyFont="1" applyFill="1" applyBorder="1" applyAlignment="1">
      <alignment horizontal="center" vertical="top"/>
    </xf>
    <xf numFmtId="49" fontId="36" fillId="2" borderId="1" xfId="9" applyNumberFormat="1" applyFont="1" applyFill="1" applyBorder="1" applyAlignment="1">
      <alignment horizontal="center" vertical="top"/>
    </xf>
    <xf numFmtId="49" fontId="36" fillId="2" borderId="11" xfId="9" applyNumberFormat="1" applyFont="1" applyFill="1" applyBorder="1" applyAlignment="1">
      <alignment horizontal="center" vertical="top"/>
    </xf>
    <xf numFmtId="0" fontId="51" fillId="10" borderId="28" xfId="9" applyFont="1" applyFill="1" applyBorder="1" applyAlignment="1">
      <alignment horizontal="center" vertical="top" wrapText="1"/>
    </xf>
    <xf numFmtId="0" fontId="51" fillId="10" borderId="8" xfId="9" applyFont="1" applyFill="1" applyBorder="1" applyAlignment="1">
      <alignment horizontal="center" vertical="top" wrapText="1"/>
    </xf>
    <xf numFmtId="0" fontId="51" fillId="10" borderId="65" xfId="9" applyFont="1" applyFill="1" applyBorder="1" applyAlignment="1">
      <alignment horizontal="center" vertical="top" wrapText="1"/>
    </xf>
    <xf numFmtId="0" fontId="51" fillId="10" borderId="30" xfId="9" applyFont="1" applyFill="1" applyBorder="1" applyAlignment="1">
      <alignment horizontal="center" vertical="top" wrapText="1"/>
    </xf>
    <xf numFmtId="0" fontId="51" fillId="10" borderId="0" xfId="9" applyFont="1" applyFill="1" applyBorder="1" applyAlignment="1">
      <alignment horizontal="center" vertical="top" wrapText="1"/>
    </xf>
    <xf numFmtId="0" fontId="51" fillId="10" borderId="60" xfId="9" applyFont="1" applyFill="1" applyBorder="1" applyAlignment="1">
      <alignment horizontal="center" vertical="top" wrapText="1"/>
    </xf>
    <xf numFmtId="0" fontId="51" fillId="10" borderId="31" xfId="9" applyFont="1" applyFill="1" applyBorder="1" applyAlignment="1">
      <alignment horizontal="center" vertical="top" wrapText="1"/>
    </xf>
    <xf numFmtId="0" fontId="51" fillId="10" borderId="9" xfId="9" applyFont="1" applyFill="1" applyBorder="1" applyAlignment="1">
      <alignment horizontal="center" vertical="top" wrapText="1"/>
    </xf>
    <xf numFmtId="0" fontId="51" fillId="10" borderId="78" xfId="9" applyFont="1" applyFill="1" applyBorder="1" applyAlignment="1">
      <alignment horizontal="center" vertical="top" wrapText="1"/>
    </xf>
    <xf numFmtId="49" fontId="6" fillId="2" borderId="10" xfId="9" applyNumberFormat="1" applyFont="1" applyFill="1" applyBorder="1" applyAlignment="1">
      <alignment horizontal="center" vertical="top"/>
    </xf>
    <xf numFmtId="49" fontId="6" fillId="2" borderId="1" xfId="9" applyNumberFormat="1" applyFont="1" applyFill="1" applyBorder="1" applyAlignment="1">
      <alignment horizontal="center" vertical="top"/>
    </xf>
    <xf numFmtId="49" fontId="6" fillId="2" borderId="11" xfId="9" applyNumberFormat="1" applyFont="1" applyFill="1" applyBorder="1" applyAlignment="1">
      <alignment horizontal="center" vertical="top"/>
    </xf>
    <xf numFmtId="49" fontId="36" fillId="3" borderId="37" xfId="9" applyNumberFormat="1" applyFont="1" applyFill="1" applyBorder="1" applyAlignment="1">
      <alignment horizontal="center" vertical="top"/>
    </xf>
    <xf numFmtId="49" fontId="36" fillId="3" borderId="30" xfId="9" applyNumberFormat="1" applyFont="1" applyFill="1" applyBorder="1" applyAlignment="1">
      <alignment horizontal="center" vertical="top"/>
    </xf>
    <xf numFmtId="49" fontId="36" fillId="3" borderId="69" xfId="9" applyNumberFormat="1" applyFont="1" applyFill="1" applyBorder="1" applyAlignment="1">
      <alignment horizontal="center" vertical="top"/>
    </xf>
    <xf numFmtId="49" fontId="36" fillId="2" borderId="67" xfId="9" applyNumberFormat="1" applyFont="1" applyFill="1" applyBorder="1" applyAlignment="1">
      <alignment horizontal="center" vertical="top"/>
    </xf>
    <xf numFmtId="49" fontId="36" fillId="2" borderId="26" xfId="9" applyNumberFormat="1" applyFont="1" applyFill="1" applyBorder="1" applyAlignment="1">
      <alignment horizontal="center" vertical="top"/>
    </xf>
    <xf numFmtId="49" fontId="36" fillId="10" borderId="10" xfId="9" applyNumberFormat="1" applyFont="1" applyFill="1" applyBorder="1" applyAlignment="1">
      <alignment horizontal="center" vertical="top" wrapText="1"/>
    </xf>
    <xf numFmtId="49" fontId="36" fillId="10" borderId="1" xfId="9" applyNumberFormat="1" applyFont="1" applyFill="1" applyBorder="1" applyAlignment="1">
      <alignment horizontal="center" vertical="top" wrapText="1"/>
    </xf>
    <xf numFmtId="0" fontId="53" fillId="10" borderId="11" xfId="9" applyFont="1" applyFill="1" applyBorder="1" applyAlignment="1">
      <alignment horizontal="center" vertical="top" wrapText="1"/>
    </xf>
    <xf numFmtId="0" fontId="46" fillId="10" borderId="28" xfId="9" applyFont="1" applyFill="1" applyBorder="1" applyAlignment="1">
      <alignment horizontal="left" vertical="top" wrapText="1"/>
    </xf>
    <xf numFmtId="0" fontId="45" fillId="10" borderId="8" xfId="9" applyFont="1" applyFill="1" applyBorder="1" applyAlignment="1">
      <alignment horizontal="left" vertical="top" wrapText="1"/>
    </xf>
    <xf numFmtId="0" fontId="45" fillId="10" borderId="65" xfId="9" applyFont="1" applyFill="1" applyBorder="1" applyAlignment="1">
      <alignment horizontal="left" vertical="top" wrapText="1"/>
    </xf>
    <xf numFmtId="0" fontId="45" fillId="10" borderId="30" xfId="9" applyFont="1" applyFill="1" applyBorder="1" applyAlignment="1">
      <alignment horizontal="left" vertical="top" wrapText="1"/>
    </xf>
    <xf numFmtId="0" fontId="45" fillId="10" borderId="0" xfId="9" applyFont="1" applyFill="1" applyBorder="1" applyAlignment="1">
      <alignment horizontal="left" vertical="top" wrapText="1"/>
    </xf>
    <xf numFmtId="0" fontId="45" fillId="10" borderId="60" xfId="9" applyFont="1" applyFill="1" applyBorder="1" applyAlignment="1">
      <alignment horizontal="left" vertical="top" wrapText="1"/>
    </xf>
    <xf numFmtId="0" fontId="45" fillId="10" borderId="31" xfId="9" applyFont="1" applyFill="1" applyBorder="1" applyAlignment="1">
      <alignment horizontal="left" vertical="top" wrapText="1"/>
    </xf>
    <xf numFmtId="0" fontId="45" fillId="10" borderId="9" xfId="9" applyFont="1" applyFill="1" applyBorder="1" applyAlignment="1">
      <alignment horizontal="left" vertical="top" wrapText="1"/>
    </xf>
    <xf numFmtId="0" fontId="45" fillId="10" borderId="78" xfId="9" applyFont="1" applyFill="1" applyBorder="1" applyAlignment="1">
      <alignment horizontal="left" vertical="top" wrapText="1"/>
    </xf>
    <xf numFmtId="49" fontId="11" fillId="9" borderId="67" xfId="9" applyNumberFormat="1" applyFont="1" applyFill="1" applyBorder="1" applyAlignment="1">
      <alignment horizontal="center" vertical="center" textRotation="87"/>
    </xf>
    <xf numFmtId="49" fontId="11" fillId="9" borderId="1" xfId="9" applyNumberFormat="1" applyFont="1" applyFill="1" applyBorder="1" applyAlignment="1">
      <alignment horizontal="center" vertical="center" textRotation="87"/>
    </xf>
    <xf numFmtId="49" fontId="11" fillId="9" borderId="26" xfId="9" applyNumberFormat="1" applyFont="1" applyFill="1" applyBorder="1" applyAlignment="1">
      <alignment horizontal="center" vertical="center" textRotation="87"/>
    </xf>
    <xf numFmtId="49" fontId="38" fillId="2" borderId="28" xfId="9" applyNumberFormat="1" applyFont="1" applyFill="1" applyBorder="1" applyAlignment="1">
      <alignment horizontal="center" vertical="top"/>
    </xf>
    <xf numFmtId="49" fontId="38" fillId="2" borderId="30" xfId="9" applyNumberFormat="1" applyFont="1" applyFill="1" applyBorder="1" applyAlignment="1">
      <alignment horizontal="center" vertical="top"/>
    </xf>
    <xf numFmtId="49" fontId="38" fillId="2" borderId="31" xfId="9" applyNumberFormat="1" applyFont="1" applyFill="1" applyBorder="1" applyAlignment="1">
      <alignment horizontal="center" vertical="top"/>
    </xf>
    <xf numFmtId="0" fontId="46" fillId="10" borderId="65" xfId="9" applyFont="1" applyFill="1" applyBorder="1" applyAlignment="1">
      <alignment horizontal="left" vertical="top" wrapText="1"/>
    </xf>
    <xf numFmtId="0" fontId="38" fillId="13" borderId="9" xfId="9" applyFont="1" applyFill="1" applyBorder="1" applyAlignment="1">
      <alignment horizontal="right" vertical="top" wrapText="1"/>
    </xf>
    <xf numFmtId="0" fontId="38" fillId="13" borderId="78" xfId="9" applyFont="1" applyFill="1" applyBorder="1" applyAlignment="1">
      <alignment horizontal="right" vertical="top" wrapText="1"/>
    </xf>
    <xf numFmtId="0" fontId="15" fillId="11" borderId="1" xfId="9" applyFill="1" applyBorder="1" applyAlignment="1">
      <alignment vertical="top" wrapText="1"/>
    </xf>
    <xf numFmtId="0" fontId="15" fillId="11" borderId="11" xfId="9" applyFill="1" applyBorder="1" applyAlignment="1">
      <alignment vertical="top" wrapText="1"/>
    </xf>
    <xf numFmtId="0" fontId="51" fillId="10" borderId="60" xfId="9" applyFont="1" applyFill="1" applyBorder="1" applyAlignment="1">
      <alignment horizontal="left" vertical="top" wrapText="1"/>
    </xf>
    <xf numFmtId="0" fontId="35" fillId="10" borderId="60" xfId="9" applyFont="1" applyFill="1" applyBorder="1" applyAlignment="1">
      <alignment horizontal="left" vertical="top" wrapText="1"/>
    </xf>
    <xf numFmtId="0" fontId="35" fillId="10" borderId="78" xfId="9" applyFont="1" applyFill="1" applyBorder="1" applyAlignment="1">
      <alignment horizontal="left" vertical="top" wrapText="1"/>
    </xf>
    <xf numFmtId="0" fontId="31" fillId="11" borderId="10" xfId="17" applyFont="1" applyFill="1" applyBorder="1" applyAlignment="1">
      <alignment horizontal="left" vertical="top" wrapText="1"/>
    </xf>
    <xf numFmtId="0" fontId="31" fillId="11" borderId="1" xfId="17" applyFont="1" applyFill="1" applyBorder="1" applyAlignment="1">
      <alignment horizontal="left" vertical="top" wrapText="1"/>
    </xf>
    <xf numFmtId="0" fontId="31" fillId="11" borderId="11" xfId="17" applyFont="1" applyFill="1" applyBorder="1" applyAlignment="1">
      <alignment horizontal="left" vertical="top" wrapText="1"/>
    </xf>
    <xf numFmtId="0" fontId="46" fillId="10" borderId="60" xfId="9" applyFont="1" applyFill="1" applyBorder="1" applyAlignment="1">
      <alignment horizontal="left" vertical="top" wrapText="1"/>
    </xf>
    <xf numFmtId="49" fontId="38" fillId="0" borderId="10" xfId="9" applyNumberFormat="1" applyFont="1" applyFill="1" applyBorder="1" applyAlignment="1">
      <alignment horizontal="center" vertical="top" wrapText="1"/>
    </xf>
    <xf numFmtId="49" fontId="38" fillId="0" borderId="1" xfId="9" applyNumberFormat="1" applyFont="1" applyFill="1" applyBorder="1" applyAlignment="1">
      <alignment horizontal="center" vertical="top" wrapText="1"/>
    </xf>
    <xf numFmtId="49" fontId="38" fillId="0" borderId="11" xfId="9" applyNumberFormat="1" applyFont="1" applyFill="1" applyBorder="1" applyAlignment="1">
      <alignment horizontal="center" vertical="top" wrapText="1"/>
    </xf>
    <xf numFmtId="49" fontId="38" fillId="13" borderId="10" xfId="9" applyNumberFormat="1" applyFont="1" applyFill="1" applyBorder="1" applyAlignment="1">
      <alignment horizontal="center" vertical="top"/>
    </xf>
    <xf numFmtId="49" fontId="38" fillId="13" borderId="11" xfId="9" applyNumberFormat="1" applyFont="1" applyFill="1" applyBorder="1" applyAlignment="1">
      <alignment horizontal="center" vertical="top"/>
    </xf>
    <xf numFmtId="49" fontId="38" fillId="11" borderId="10" xfId="9" applyNumberFormat="1" applyFont="1" applyFill="1" applyBorder="1" applyAlignment="1">
      <alignment horizontal="center" vertical="top" wrapText="1"/>
    </xf>
    <xf numFmtId="49" fontId="38" fillId="11" borderId="1" xfId="9" applyNumberFormat="1" applyFont="1" applyFill="1" applyBorder="1" applyAlignment="1">
      <alignment horizontal="center" vertical="top" wrapText="1"/>
    </xf>
    <xf numFmtId="49" fontId="38" fillId="11" borderId="11" xfId="9" applyNumberFormat="1" applyFont="1" applyFill="1" applyBorder="1" applyAlignment="1">
      <alignment horizontal="center" vertical="top" wrapText="1"/>
    </xf>
    <xf numFmtId="0" fontId="57" fillId="10" borderId="65" xfId="9" applyFont="1" applyFill="1" applyBorder="1" applyAlignment="1">
      <alignment horizontal="left" vertical="top" wrapText="1"/>
    </xf>
    <xf numFmtId="0" fontId="45" fillId="11" borderId="10" xfId="9" applyFont="1" applyFill="1" applyBorder="1" applyAlignment="1">
      <alignment horizontal="left" vertical="top" wrapText="1"/>
    </xf>
    <xf numFmtId="0" fontId="45" fillId="11" borderId="1" xfId="9" applyFont="1" applyFill="1" applyBorder="1" applyAlignment="1">
      <alignment horizontal="left" vertical="top" wrapText="1"/>
    </xf>
    <xf numFmtId="0" fontId="45" fillId="11" borderId="11" xfId="9" applyFont="1" applyFill="1" applyBorder="1" applyAlignment="1">
      <alignment horizontal="left" vertical="top" wrapText="1"/>
    </xf>
    <xf numFmtId="0" fontId="11" fillId="0" borderId="55" xfId="17" applyFont="1" applyBorder="1" applyAlignment="1">
      <alignment horizontal="center" vertical="center"/>
    </xf>
    <xf numFmtId="0" fontId="11" fillId="0" borderId="72" xfId="17" applyFont="1" applyBorder="1" applyAlignment="1">
      <alignment horizontal="center" vertical="center"/>
    </xf>
    <xf numFmtId="0" fontId="11" fillId="0" borderId="73" xfId="17" applyFont="1" applyBorder="1" applyAlignment="1">
      <alignment horizontal="center" vertical="center"/>
    </xf>
    <xf numFmtId="0" fontId="31" fillId="0" borderId="67" xfId="9" applyFont="1" applyBorder="1" applyAlignment="1">
      <alignment horizontal="center" vertical="center" textRotation="90" wrapText="1"/>
    </xf>
    <xf numFmtId="0" fontId="31" fillId="0" borderId="66" xfId="9" applyFont="1" applyBorder="1" applyAlignment="1">
      <alignment horizontal="center" vertical="center" textRotation="90" wrapText="1"/>
    </xf>
    <xf numFmtId="0" fontId="31" fillId="0" borderId="26" xfId="9" applyFont="1" applyBorder="1" applyAlignment="1">
      <alignment horizontal="center" vertical="center" textRotation="90" wrapText="1"/>
    </xf>
    <xf numFmtId="0" fontId="11" fillId="0" borderId="10" xfId="17" applyFont="1" applyBorder="1" applyAlignment="1">
      <alignment horizontal="center" vertical="center" textRotation="90" wrapText="1"/>
    </xf>
    <xf numFmtId="0" fontId="11" fillId="0" borderId="11" xfId="17" applyFont="1" applyBorder="1" applyAlignment="1">
      <alignment horizontal="center" vertical="center" textRotation="90" wrapText="1"/>
    </xf>
    <xf numFmtId="0" fontId="9" fillId="0" borderId="10" xfId="17" applyFont="1" applyFill="1" applyBorder="1" applyAlignment="1">
      <alignment horizontal="center" vertical="center" textRotation="90" wrapText="1"/>
    </xf>
    <xf numFmtId="0" fontId="9" fillId="0" borderId="11" xfId="17" applyFont="1" applyFill="1" applyBorder="1" applyAlignment="1">
      <alignment horizontal="center" vertical="center" textRotation="90" wrapText="1"/>
    </xf>
    <xf numFmtId="0" fontId="31" fillId="0" borderId="58" xfId="8" applyFont="1" applyBorder="1" applyAlignment="1">
      <alignment horizontal="center" vertical="center" textRotation="90"/>
    </xf>
    <xf numFmtId="0" fontId="31" fillId="0" borderId="21" xfId="8" applyFont="1" applyBorder="1" applyAlignment="1">
      <alignment horizontal="center" vertical="center" textRotation="90"/>
    </xf>
    <xf numFmtId="0" fontId="11" fillId="0" borderId="55" xfId="17" applyFont="1" applyFill="1" applyBorder="1" applyAlignment="1">
      <alignment horizontal="center" vertical="center" wrapText="1"/>
    </xf>
    <xf numFmtId="0" fontId="11" fillId="0" borderId="72" xfId="17" applyFont="1" applyFill="1" applyBorder="1" applyAlignment="1">
      <alignment horizontal="center" vertical="center" wrapText="1"/>
    </xf>
    <xf numFmtId="0" fontId="11" fillId="0" borderId="73" xfId="17" applyFont="1" applyFill="1" applyBorder="1" applyAlignment="1">
      <alignment horizontal="center" vertical="center" wrapText="1"/>
    </xf>
    <xf numFmtId="49" fontId="38" fillId="13" borderId="1" xfId="9" applyNumberFormat="1" applyFont="1" applyFill="1" applyBorder="1" applyAlignment="1">
      <alignment horizontal="center" vertical="top"/>
    </xf>
    <xf numFmtId="0" fontId="46" fillId="13" borderId="55" xfId="9" applyFont="1" applyFill="1" applyBorder="1" applyAlignment="1">
      <alignment horizontal="left" vertical="top"/>
    </xf>
    <xf numFmtId="0" fontId="46" fillId="13" borderId="72" xfId="9" applyFont="1" applyFill="1" applyBorder="1" applyAlignment="1">
      <alignment horizontal="left" vertical="top"/>
    </xf>
    <xf numFmtId="0" fontId="46" fillId="13" borderId="73" xfId="9" applyFont="1" applyFill="1" applyBorder="1" applyAlignment="1">
      <alignment horizontal="left" vertical="top"/>
    </xf>
    <xf numFmtId="0" fontId="38" fillId="0" borderId="55" xfId="9" applyFont="1" applyBorder="1" applyAlignment="1">
      <alignment horizontal="center" vertical="top"/>
    </xf>
    <xf numFmtId="0" fontId="38" fillId="0" borderId="72" xfId="9" applyFont="1" applyBorder="1" applyAlignment="1">
      <alignment horizontal="center" vertical="top"/>
    </xf>
    <xf numFmtId="0" fontId="38" fillId="0" borderId="73" xfId="9" applyFont="1" applyBorder="1" applyAlignment="1">
      <alignment horizontal="center" vertical="top"/>
    </xf>
    <xf numFmtId="0" fontId="7" fillId="0" borderId="10" xfId="17" applyFont="1" applyBorder="1" applyAlignment="1">
      <alignment horizontal="center" vertical="center" textRotation="90"/>
    </xf>
    <xf numFmtId="0" fontId="7" fillId="0" borderId="11" xfId="17" applyFont="1" applyBorder="1" applyAlignment="1">
      <alignment horizontal="center" vertical="center" textRotation="90"/>
    </xf>
    <xf numFmtId="0" fontId="31" fillId="0" borderId="51" xfId="9" applyFont="1" applyBorder="1" applyAlignment="1">
      <alignment horizontal="center" vertical="center" textRotation="90" wrapText="1"/>
    </xf>
    <xf numFmtId="0" fontId="31" fillId="0" borderId="64" xfId="9" applyFont="1" applyBorder="1" applyAlignment="1">
      <alignment horizontal="center" vertical="center" textRotation="90" wrapText="1"/>
    </xf>
    <xf numFmtId="0" fontId="31" fillId="0" borderId="52" xfId="9" applyFont="1" applyBorder="1" applyAlignment="1">
      <alignment horizontal="center" vertical="center" textRotation="90" wrapText="1"/>
    </xf>
    <xf numFmtId="0" fontId="31" fillId="0" borderId="10" xfId="9" applyFont="1" applyBorder="1" applyAlignment="1">
      <alignment horizontal="center" vertical="center" textRotation="90" wrapText="1"/>
    </xf>
    <xf numFmtId="0" fontId="31" fillId="0" borderId="1" xfId="9" applyFont="1" applyBorder="1" applyAlignment="1">
      <alignment horizontal="center" vertical="center" textRotation="90" wrapText="1"/>
    </xf>
    <xf numFmtId="0" fontId="31" fillId="0" borderId="11" xfId="9" applyFont="1" applyBorder="1" applyAlignment="1">
      <alignment horizontal="center" vertical="center" textRotation="90" wrapText="1"/>
    </xf>
    <xf numFmtId="0" fontId="31" fillId="0" borderId="10" xfId="9" applyFont="1" applyBorder="1" applyAlignment="1">
      <alignment horizontal="center" vertical="center" wrapText="1"/>
    </xf>
    <xf numFmtId="0" fontId="31" fillId="0" borderId="11" xfId="9" applyFont="1" applyBorder="1" applyAlignment="1">
      <alignment horizontal="center" vertical="center" wrapText="1"/>
    </xf>
    <xf numFmtId="0" fontId="11" fillId="0" borderId="10" xfId="17" applyFont="1" applyBorder="1" applyAlignment="1">
      <alignment horizontal="center" vertical="center" textRotation="90"/>
    </xf>
    <xf numFmtId="0" fontId="11" fillId="0" borderId="11" xfId="17" applyFont="1" applyBorder="1" applyAlignment="1">
      <alignment horizontal="center" vertical="center" textRotation="90"/>
    </xf>
    <xf numFmtId="0" fontId="31" fillId="15" borderId="67" xfId="9" applyFont="1" applyFill="1" applyBorder="1" applyAlignment="1">
      <alignment horizontal="center" vertical="center" textRotation="90" wrapText="1"/>
    </xf>
    <xf numFmtId="0" fontId="31" fillId="15" borderId="66" xfId="9" applyFont="1" applyFill="1" applyBorder="1" applyAlignment="1">
      <alignment horizontal="center" vertical="center" textRotation="90" wrapText="1"/>
    </xf>
    <xf numFmtId="0" fontId="31" fillId="15" borderId="26" xfId="9" applyFont="1" applyFill="1" applyBorder="1" applyAlignment="1">
      <alignment horizontal="center" vertical="center" textRotation="90" wrapText="1"/>
    </xf>
    <xf numFmtId="0" fontId="31" fillId="13" borderId="67" xfId="9" applyFont="1" applyFill="1" applyBorder="1" applyAlignment="1">
      <alignment horizontal="center" vertical="center" textRotation="90" wrapText="1"/>
    </xf>
    <xf numFmtId="0" fontId="31" fillId="13" borderId="66" xfId="9" applyFont="1" applyFill="1" applyBorder="1" applyAlignment="1">
      <alignment horizontal="center" vertical="center" textRotation="90" wrapText="1"/>
    </xf>
    <xf numFmtId="0" fontId="31" fillId="13" borderId="26" xfId="9" applyFont="1" applyFill="1" applyBorder="1" applyAlignment="1">
      <alignment horizontal="center" vertical="center" textRotation="90" wrapText="1"/>
    </xf>
    <xf numFmtId="0" fontId="31" fillId="10" borderId="51" xfId="9" applyFont="1" applyFill="1" applyBorder="1" applyAlignment="1">
      <alignment horizontal="center" vertical="center" textRotation="90" wrapText="1"/>
    </xf>
    <xf numFmtId="0" fontId="31" fillId="10" borderId="64" xfId="9" applyFont="1" applyFill="1" applyBorder="1" applyAlignment="1">
      <alignment horizontal="center" vertical="center" textRotation="90" wrapText="1"/>
    </xf>
    <xf numFmtId="0" fontId="31" fillId="10" borderId="52" xfId="9" applyFont="1" applyFill="1" applyBorder="1" applyAlignment="1">
      <alignment horizontal="center" vertical="center" textRotation="90" wrapText="1"/>
    </xf>
    <xf numFmtId="0" fontId="31" fillId="11" borderId="10" xfId="18" applyFont="1" applyFill="1" applyBorder="1" applyAlignment="1">
      <alignment horizontal="center" vertical="center" textRotation="90" wrapText="1"/>
    </xf>
    <xf numFmtId="0" fontId="31" fillId="11" borderId="1" xfId="18" applyFont="1" applyFill="1" applyBorder="1" applyAlignment="1">
      <alignment horizontal="center" vertical="center" textRotation="90" wrapText="1"/>
    </xf>
    <xf numFmtId="0" fontId="31" fillId="11" borderId="11" xfId="18" applyFont="1" applyFill="1" applyBorder="1" applyAlignment="1">
      <alignment horizontal="center" vertical="center" textRotation="90" wrapText="1"/>
    </xf>
    <xf numFmtId="0" fontId="31" fillId="0" borderId="65" xfId="9" applyFont="1" applyBorder="1" applyAlignment="1">
      <alignment horizontal="center" vertical="center" wrapText="1"/>
    </xf>
    <xf numFmtId="0" fontId="31" fillId="0" borderId="60" xfId="9" applyFont="1" applyBorder="1" applyAlignment="1">
      <alignment horizontal="center" vertical="center" wrapText="1"/>
    </xf>
    <xf numFmtId="0" fontId="31" fillId="0" borderId="78" xfId="9" applyFont="1" applyBorder="1" applyAlignment="1">
      <alignment horizontal="center" vertical="center" wrapText="1"/>
    </xf>
    <xf numFmtId="0" fontId="31" fillId="10" borderId="10" xfId="18" applyFont="1" applyFill="1" applyBorder="1" applyAlignment="1">
      <alignment horizontal="center" vertical="center" textRotation="90" wrapText="1"/>
    </xf>
    <xf numFmtId="0" fontId="31" fillId="10" borderId="1" xfId="18" applyFont="1" applyFill="1" applyBorder="1" applyAlignment="1">
      <alignment horizontal="center" vertical="center" textRotation="90" wrapText="1"/>
    </xf>
    <xf numFmtId="0" fontId="31" fillId="10" borderId="11" xfId="18" applyFont="1" applyFill="1" applyBorder="1" applyAlignment="1">
      <alignment horizontal="center" vertical="center" textRotation="90" wrapText="1"/>
    </xf>
    <xf numFmtId="0" fontId="6" fillId="15" borderId="55" xfId="9" applyFont="1" applyFill="1" applyBorder="1" applyAlignment="1">
      <alignment horizontal="right" vertical="top" wrapText="1"/>
    </xf>
    <xf numFmtId="0" fontId="6" fillId="15" borderId="72" xfId="9" applyFont="1" applyFill="1" applyBorder="1" applyAlignment="1">
      <alignment horizontal="right" vertical="top" wrapText="1"/>
    </xf>
    <xf numFmtId="0" fontId="6" fillId="15" borderId="73" xfId="9" applyFont="1" applyFill="1" applyBorder="1" applyAlignment="1">
      <alignment horizontal="right" vertical="top" wrapText="1"/>
    </xf>
    <xf numFmtId="165" fontId="13" fillId="0" borderId="0" xfId="17" applyNumberFormat="1" applyFont="1" applyFill="1" applyBorder="1" applyAlignment="1">
      <alignment horizontal="center" vertical="center" wrapText="1"/>
    </xf>
    <xf numFmtId="0" fontId="11" fillId="9" borderId="81" xfId="9" applyFont="1" applyFill="1" applyBorder="1" applyAlignment="1">
      <alignment horizontal="center" vertical="center"/>
    </xf>
    <xf numFmtId="0" fontId="11" fillId="9" borderId="75" xfId="9" applyFont="1" applyFill="1" applyBorder="1" applyAlignment="1">
      <alignment horizontal="center" vertical="center"/>
    </xf>
    <xf numFmtId="0" fontId="38" fillId="10" borderId="10" xfId="9" applyFont="1" applyFill="1" applyBorder="1" applyAlignment="1">
      <alignment horizontal="center" vertical="center" textRotation="90" wrapText="1"/>
    </xf>
    <xf numFmtId="0" fontId="38" fillId="10" borderId="1" xfId="9" applyFont="1" applyFill="1" applyBorder="1" applyAlignment="1">
      <alignment horizontal="center" vertical="center" textRotation="90" wrapText="1"/>
    </xf>
    <xf numFmtId="0" fontId="38" fillId="10" borderId="11" xfId="9" applyFont="1" applyFill="1" applyBorder="1" applyAlignment="1">
      <alignment horizontal="center" vertical="center" textRotation="90" wrapText="1"/>
    </xf>
    <xf numFmtId="49" fontId="11" fillId="9" borderId="10" xfId="9" applyNumberFormat="1" applyFont="1" applyFill="1" applyBorder="1" applyAlignment="1">
      <alignment horizontal="center" vertical="center" textRotation="88"/>
    </xf>
    <xf numFmtId="49" fontId="11" fillId="9" borderId="1" xfId="9" applyNumberFormat="1" applyFont="1" applyFill="1" applyBorder="1" applyAlignment="1">
      <alignment horizontal="center" vertical="center" textRotation="88"/>
    </xf>
    <xf numFmtId="49" fontId="11" fillId="9" borderId="11" xfId="9" applyNumberFormat="1" applyFont="1" applyFill="1" applyBorder="1" applyAlignment="1">
      <alignment horizontal="center" vertical="center" textRotation="88"/>
    </xf>
    <xf numFmtId="0" fontId="11" fillId="0" borderId="28" xfId="17" applyFont="1" applyFill="1" applyBorder="1" applyAlignment="1">
      <alignment horizontal="left" vertical="top" wrapText="1"/>
    </xf>
    <xf numFmtId="0" fontId="11" fillId="0" borderId="65" xfId="17" applyFont="1" applyFill="1" applyBorder="1" applyAlignment="1">
      <alignment horizontal="left" vertical="top" wrapText="1"/>
    </xf>
    <xf numFmtId="0" fontId="11" fillId="0" borderId="30" xfId="17" applyFont="1" applyFill="1" applyBorder="1" applyAlignment="1">
      <alignment horizontal="left" vertical="top" wrapText="1"/>
    </xf>
    <xf numFmtId="0" fontId="11" fillId="0" borderId="60" xfId="17" applyFont="1" applyFill="1" applyBorder="1" applyAlignment="1">
      <alignment horizontal="left" vertical="top" wrapText="1"/>
    </xf>
    <xf numFmtId="0" fontId="11" fillId="0" borderId="31" xfId="17" applyFont="1" applyFill="1" applyBorder="1" applyAlignment="1">
      <alignment horizontal="left" vertical="top" wrapText="1"/>
    </xf>
    <xf numFmtId="0" fontId="11" fillId="0" borderId="78" xfId="17" applyFont="1" applyFill="1" applyBorder="1" applyAlignment="1">
      <alignment horizontal="left" vertical="top" wrapText="1"/>
    </xf>
    <xf numFmtId="0" fontId="54" fillId="11" borderId="10" xfId="9" applyFont="1" applyFill="1" applyBorder="1" applyAlignment="1">
      <alignment horizontal="center" vertical="top" wrapText="1"/>
    </xf>
    <xf numFmtId="0" fontId="54" fillId="11" borderId="1" xfId="9" applyFont="1" applyFill="1" applyBorder="1" applyAlignment="1">
      <alignment horizontal="center" vertical="top" wrapText="1"/>
    </xf>
    <xf numFmtId="0" fontId="54" fillId="11" borderId="11" xfId="9" applyFont="1" applyFill="1" applyBorder="1" applyAlignment="1">
      <alignment horizontal="center" vertical="top" wrapText="1"/>
    </xf>
    <xf numFmtId="9" fontId="11" fillId="0" borderId="28" xfId="17" applyNumberFormat="1" applyFont="1" applyBorder="1" applyAlignment="1">
      <alignment horizontal="left" vertical="top" wrapText="1"/>
    </xf>
    <xf numFmtId="9" fontId="11" fillId="0" borderId="65" xfId="17" applyNumberFormat="1" applyFont="1" applyBorder="1" applyAlignment="1">
      <alignment horizontal="left" vertical="top" wrapText="1"/>
    </xf>
    <xf numFmtId="9" fontId="11" fillId="0" borderId="30" xfId="17" applyNumberFormat="1" applyFont="1" applyBorder="1" applyAlignment="1">
      <alignment horizontal="left" vertical="top" wrapText="1"/>
    </xf>
    <xf numFmtId="9" fontId="11" fillId="0" borderId="60" xfId="17" applyNumberFormat="1" applyFont="1" applyBorder="1" applyAlignment="1">
      <alignment horizontal="left" vertical="top" wrapText="1"/>
    </xf>
    <xf numFmtId="9" fontId="11" fillId="0" borderId="31" xfId="17" applyNumberFormat="1" applyFont="1" applyBorder="1" applyAlignment="1">
      <alignment horizontal="left" vertical="top" wrapText="1"/>
    </xf>
    <xf numFmtId="9" fontId="11" fillId="0" borderId="78" xfId="17" applyNumberFormat="1" applyFont="1" applyBorder="1" applyAlignment="1">
      <alignment horizontal="left" vertical="top" wrapText="1"/>
    </xf>
    <xf numFmtId="0" fontId="35" fillId="0" borderId="30" xfId="18" applyFont="1" applyFill="1" applyBorder="1" applyAlignment="1">
      <alignment horizontal="left" vertical="top" wrapText="1"/>
    </xf>
    <xf numFmtId="0" fontId="35" fillId="0" borderId="60" xfId="18" applyFont="1" applyFill="1" applyBorder="1" applyAlignment="1">
      <alignment horizontal="left" vertical="top" wrapText="1"/>
    </xf>
    <xf numFmtId="0" fontId="35" fillId="0" borderId="31" xfId="18" applyFont="1" applyFill="1" applyBorder="1" applyAlignment="1">
      <alignment horizontal="left" vertical="top" wrapText="1"/>
    </xf>
    <xf numFmtId="0" fontId="35" fillId="0" borderId="78" xfId="18" applyFont="1" applyFill="1" applyBorder="1" applyAlignment="1">
      <alignment horizontal="left" vertical="top" wrapText="1"/>
    </xf>
    <xf numFmtId="0" fontId="35" fillId="0" borderId="28" xfId="18" applyFont="1" applyFill="1" applyBorder="1" applyAlignment="1">
      <alignment horizontal="left" vertical="top" wrapText="1"/>
    </xf>
    <xf numFmtId="0" fontId="35" fillId="0" borderId="65" xfId="18" applyFont="1" applyFill="1" applyBorder="1" applyAlignment="1">
      <alignment horizontal="left" vertical="top" wrapText="1"/>
    </xf>
    <xf numFmtId="0" fontId="51" fillId="13" borderId="55" xfId="9" applyFont="1" applyFill="1" applyBorder="1" applyAlignment="1">
      <alignment horizontal="left" vertical="top"/>
    </xf>
    <xf numFmtId="0" fontId="51" fillId="13" borderId="72" xfId="9" applyFont="1" applyFill="1" applyBorder="1" applyAlignment="1">
      <alignment horizontal="left" vertical="top"/>
    </xf>
    <xf numFmtId="0" fontId="51" fillId="13" borderId="73" xfId="9" applyFont="1" applyFill="1" applyBorder="1" applyAlignment="1">
      <alignment horizontal="left" vertical="top"/>
    </xf>
    <xf numFmtId="0" fontId="13" fillId="9" borderId="55" xfId="9" applyFont="1" applyFill="1" applyBorder="1" applyAlignment="1">
      <alignment horizontal="center" vertical="top"/>
    </xf>
    <xf numFmtId="0" fontId="13" fillId="9" borderId="72" xfId="9" applyFont="1" applyFill="1" applyBorder="1" applyAlignment="1">
      <alignment horizontal="center" vertical="top"/>
    </xf>
    <xf numFmtId="0" fontId="13" fillId="9" borderId="73" xfId="9" applyFont="1" applyFill="1" applyBorder="1" applyAlignment="1">
      <alignment horizontal="center" vertical="top"/>
    </xf>
    <xf numFmtId="0" fontId="55" fillId="15" borderId="55" xfId="9" applyFont="1" applyFill="1" applyBorder="1" applyAlignment="1">
      <alignment horizontal="left" vertical="top"/>
    </xf>
    <xf numFmtId="0" fontId="55" fillId="15" borderId="72" xfId="9" applyFont="1" applyFill="1" applyBorder="1" applyAlignment="1">
      <alignment horizontal="left" vertical="top"/>
    </xf>
    <xf numFmtId="0" fontId="55" fillId="15" borderId="73" xfId="9" applyFont="1" applyFill="1" applyBorder="1" applyAlignment="1">
      <alignment horizontal="left" vertical="top"/>
    </xf>
    <xf numFmtId="0" fontId="11" fillId="0" borderId="8" xfId="17" applyFont="1" applyBorder="1" applyAlignment="1">
      <alignment horizontal="left" vertical="top" wrapText="1"/>
    </xf>
    <xf numFmtId="0" fontId="11" fillId="0" borderId="0" xfId="17" applyFont="1" applyBorder="1" applyAlignment="1">
      <alignment horizontal="left" vertical="top" wrapText="1"/>
    </xf>
    <xf numFmtId="1" fontId="11" fillId="0" borderId="28" xfId="17" applyNumberFormat="1" applyFont="1" applyBorder="1" applyAlignment="1">
      <alignment horizontal="left" vertical="top" wrapText="1"/>
    </xf>
    <xf numFmtId="1" fontId="11" fillId="0" borderId="65" xfId="17" applyNumberFormat="1" applyFont="1" applyBorder="1" applyAlignment="1">
      <alignment horizontal="left" vertical="top" wrapText="1"/>
    </xf>
    <xf numFmtId="1" fontId="11" fillId="0" borderId="30" xfId="17" applyNumberFormat="1" applyFont="1" applyBorder="1" applyAlignment="1">
      <alignment horizontal="left" vertical="top" wrapText="1"/>
    </xf>
    <xf numFmtId="1" fontId="11" fillId="0" borderId="60" xfId="17" applyNumberFormat="1" applyFont="1" applyBorder="1" applyAlignment="1">
      <alignment horizontal="left" vertical="top" wrapText="1"/>
    </xf>
    <xf numFmtId="1" fontId="11" fillId="0" borderId="31" xfId="17" applyNumberFormat="1" applyFont="1" applyBorder="1" applyAlignment="1">
      <alignment horizontal="left" vertical="top" wrapText="1"/>
    </xf>
    <xf numFmtId="1" fontId="11" fillId="0" borderId="78" xfId="17" applyNumberFormat="1" applyFont="1" applyBorder="1" applyAlignment="1">
      <alignment horizontal="left" vertical="top" wrapText="1"/>
    </xf>
    <xf numFmtId="0" fontId="11" fillId="0" borderId="55" xfId="9" applyFont="1" applyBorder="1" applyAlignment="1">
      <alignment horizontal="center" vertical="center"/>
    </xf>
    <xf numFmtId="0" fontId="11" fillId="0" borderId="73" xfId="9" applyFont="1" applyBorder="1" applyAlignment="1">
      <alignment horizontal="center" vertical="center"/>
    </xf>
    <xf numFmtId="0" fontId="51" fillId="13" borderId="55" xfId="9" applyFont="1" applyFill="1" applyBorder="1" applyAlignment="1">
      <alignment horizontal="center" vertical="top"/>
    </xf>
    <xf numFmtId="0" fontId="51" fillId="13" borderId="73" xfId="9" applyFont="1" applyFill="1" applyBorder="1" applyAlignment="1">
      <alignment horizontal="center" vertical="top"/>
    </xf>
    <xf numFmtId="0" fontId="36" fillId="0" borderId="55" xfId="9" applyFont="1" applyBorder="1" applyAlignment="1">
      <alignment horizontal="center" vertical="top"/>
    </xf>
    <xf numFmtId="0" fontId="36" fillId="0" borderId="72" xfId="9" applyFont="1" applyBorder="1" applyAlignment="1">
      <alignment horizontal="center" vertical="top"/>
    </xf>
    <xf numFmtId="0" fontId="36" fillId="0" borderId="73" xfId="9" applyFont="1" applyBorder="1" applyAlignment="1">
      <alignment horizontal="center" vertical="top"/>
    </xf>
    <xf numFmtId="0" fontId="38" fillId="9" borderId="55" xfId="9" applyFont="1" applyFill="1" applyBorder="1" applyAlignment="1">
      <alignment horizontal="center" vertical="top"/>
    </xf>
    <xf numFmtId="0" fontId="38" fillId="9" borderId="72" xfId="9" applyFont="1" applyFill="1" applyBorder="1" applyAlignment="1">
      <alignment horizontal="center" vertical="top"/>
    </xf>
    <xf numFmtId="0" fontId="38" fillId="9" borderId="73" xfId="9" applyFont="1" applyFill="1" applyBorder="1" applyAlignment="1">
      <alignment horizontal="center" vertical="top"/>
    </xf>
    <xf numFmtId="0" fontId="38" fillId="13" borderId="55" xfId="9" applyFont="1" applyFill="1" applyBorder="1" applyAlignment="1">
      <alignment horizontal="right" vertical="top" wrapText="1"/>
    </xf>
    <xf numFmtId="0" fontId="38" fillId="15" borderId="55" xfId="9" applyFont="1" applyFill="1" applyBorder="1" applyAlignment="1">
      <alignment horizontal="left" vertical="top"/>
    </xf>
    <xf numFmtId="0" fontId="38" fillId="15" borderId="72" xfId="9" applyFont="1" applyFill="1" applyBorder="1" applyAlignment="1">
      <alignment horizontal="left" vertical="top"/>
    </xf>
    <xf numFmtId="0" fontId="38" fillId="15" borderId="73" xfId="9" applyFont="1" applyFill="1" applyBorder="1" applyAlignment="1">
      <alignment horizontal="left" vertical="top"/>
    </xf>
    <xf numFmtId="0" fontId="38" fillId="8" borderId="55" xfId="9" applyFont="1" applyFill="1" applyBorder="1" applyAlignment="1">
      <alignment horizontal="right" vertical="top" wrapText="1"/>
    </xf>
    <xf numFmtId="0" fontId="38" fillId="8" borderId="72" xfId="9" applyFont="1" applyFill="1" applyBorder="1" applyAlignment="1">
      <alignment horizontal="right" vertical="top" wrapText="1"/>
    </xf>
    <xf numFmtId="0" fontId="38" fillId="8" borderId="73" xfId="9" applyFont="1" applyFill="1" applyBorder="1" applyAlignment="1">
      <alignment horizontal="right" vertical="top" wrapText="1"/>
    </xf>
    <xf numFmtId="0" fontId="28" fillId="0" borderId="55" xfId="9" applyFont="1" applyFill="1" applyBorder="1" applyAlignment="1">
      <alignment horizontal="center" vertical="top"/>
    </xf>
    <xf numFmtId="0" fontId="28" fillId="0" borderId="72" xfId="9" applyFont="1" applyFill="1" applyBorder="1" applyAlignment="1">
      <alignment horizontal="center" vertical="top"/>
    </xf>
    <xf numFmtId="0" fontId="28" fillId="0" borderId="73" xfId="9" applyFont="1" applyFill="1" applyBorder="1" applyAlignment="1">
      <alignment horizontal="center" vertical="top"/>
    </xf>
    <xf numFmtId="0" fontId="38" fillId="15" borderId="55" xfId="9" applyFont="1" applyFill="1" applyBorder="1" applyAlignment="1">
      <alignment horizontal="right" vertical="top" wrapText="1"/>
    </xf>
    <xf numFmtId="0" fontId="38" fillId="15" borderId="72" xfId="9" applyFont="1" applyFill="1" applyBorder="1" applyAlignment="1">
      <alignment horizontal="right" vertical="top" wrapText="1"/>
    </xf>
    <xf numFmtId="0" fontId="38" fillId="15" borderId="73" xfId="9" applyFont="1" applyFill="1" applyBorder="1" applyAlignment="1">
      <alignment horizontal="right" vertical="top" wrapText="1"/>
    </xf>
    <xf numFmtId="0" fontId="13" fillId="10" borderId="28" xfId="9" applyFont="1" applyFill="1" applyBorder="1" applyAlignment="1">
      <alignment horizontal="center" vertical="top" wrapText="1"/>
    </xf>
    <xf numFmtId="0" fontId="11" fillId="10" borderId="8" xfId="9" applyFont="1" applyFill="1" applyBorder="1" applyAlignment="1">
      <alignment horizontal="center" vertical="top" wrapText="1"/>
    </xf>
    <xf numFmtId="0" fontId="11" fillId="10" borderId="65" xfId="9" applyFont="1" applyFill="1" applyBorder="1" applyAlignment="1">
      <alignment horizontal="center" vertical="top" wrapText="1"/>
    </xf>
    <xf numFmtId="0" fontId="11" fillId="10" borderId="30" xfId="9" applyFont="1" applyFill="1" applyBorder="1" applyAlignment="1">
      <alignment horizontal="center" vertical="top" wrapText="1"/>
    </xf>
    <xf numFmtId="0" fontId="11" fillId="10" borderId="0" xfId="9" applyFont="1" applyFill="1" applyBorder="1" applyAlignment="1">
      <alignment horizontal="center" vertical="top" wrapText="1"/>
    </xf>
    <xf numFmtId="0" fontId="11" fillId="10" borderId="60" xfId="9" applyFont="1" applyFill="1" applyBorder="1" applyAlignment="1">
      <alignment horizontal="center" vertical="top" wrapText="1"/>
    </xf>
    <xf numFmtId="0" fontId="11" fillId="10" borderId="31" xfId="9" applyFont="1" applyFill="1" applyBorder="1" applyAlignment="1">
      <alignment horizontal="center" vertical="top" wrapText="1"/>
    </xf>
    <xf numFmtId="0" fontId="11" fillId="10" borderId="9" xfId="9" applyFont="1" applyFill="1" applyBorder="1" applyAlignment="1">
      <alignment horizontal="center" vertical="top" wrapText="1"/>
    </xf>
    <xf numFmtId="0" fontId="11" fillId="10" borderId="78" xfId="9" applyFont="1" applyFill="1" applyBorder="1" applyAlignment="1">
      <alignment horizontal="center" vertical="top" wrapText="1"/>
    </xf>
    <xf numFmtId="0" fontId="50" fillId="8" borderId="0" xfId="17" applyFont="1" applyFill="1" applyBorder="1" applyAlignment="1">
      <alignment horizontal="left" vertical="top" wrapText="1"/>
    </xf>
    <xf numFmtId="0" fontId="23" fillId="0" borderId="0" xfId="19" applyFont="1" applyAlignment="1">
      <alignment horizontal="left" vertical="top" wrapText="1"/>
    </xf>
    <xf numFmtId="0" fontId="11" fillId="0" borderId="9" xfId="18" applyFont="1" applyBorder="1" applyAlignment="1">
      <alignment horizontal="center"/>
    </xf>
    <xf numFmtId="0" fontId="11" fillId="0" borderId="28" xfId="9" applyFont="1" applyFill="1" applyBorder="1" applyAlignment="1">
      <alignment horizontal="left" vertical="top" wrapText="1"/>
    </xf>
    <xf numFmtId="0" fontId="11" fillId="0" borderId="65" xfId="9" applyFont="1" applyFill="1" applyBorder="1" applyAlignment="1">
      <alignment horizontal="left" vertical="top" wrapText="1"/>
    </xf>
    <xf numFmtId="0" fontId="11" fillId="0" borderId="30" xfId="9" applyFont="1" applyFill="1" applyBorder="1" applyAlignment="1">
      <alignment horizontal="left" vertical="top" wrapText="1"/>
    </xf>
    <xf numFmtId="0" fontId="11" fillId="0" borderId="60" xfId="9" applyFont="1" applyFill="1" applyBorder="1" applyAlignment="1">
      <alignment horizontal="left" vertical="top" wrapText="1"/>
    </xf>
    <xf numFmtId="0" fontId="11" fillId="0" borderId="31" xfId="9" applyFont="1" applyFill="1" applyBorder="1" applyAlignment="1">
      <alignment horizontal="left" vertical="top" wrapText="1"/>
    </xf>
    <xf numFmtId="0" fontId="11" fillId="0" borderId="78" xfId="9" applyFont="1" applyFill="1" applyBorder="1" applyAlignment="1">
      <alignment horizontal="left" vertical="top" wrapText="1"/>
    </xf>
    <xf numFmtId="0" fontId="13" fillId="10" borderId="8" xfId="9" applyFont="1" applyFill="1" applyBorder="1" applyAlignment="1">
      <alignment horizontal="center" vertical="top" wrapText="1"/>
    </xf>
    <xf numFmtId="0" fontId="13" fillId="10" borderId="65" xfId="9" applyFont="1" applyFill="1" applyBorder="1" applyAlignment="1">
      <alignment horizontal="center" vertical="top" wrapText="1"/>
    </xf>
    <xf numFmtId="0" fontId="13" fillId="10" borderId="30" xfId="9" applyFont="1" applyFill="1" applyBorder="1" applyAlignment="1">
      <alignment horizontal="center" vertical="top" wrapText="1"/>
    </xf>
    <xf numFmtId="0" fontId="13" fillId="10" borderId="0" xfId="9" applyFont="1" applyFill="1" applyBorder="1" applyAlignment="1">
      <alignment horizontal="center" vertical="top" wrapText="1"/>
    </xf>
    <xf numFmtId="0" fontId="13" fillId="10" borderId="60" xfId="9" applyFont="1" applyFill="1" applyBorder="1" applyAlignment="1">
      <alignment horizontal="center" vertical="top" wrapText="1"/>
    </xf>
    <xf numFmtId="0" fontId="13" fillId="10" borderId="31" xfId="9" applyFont="1" applyFill="1" applyBorder="1" applyAlignment="1">
      <alignment horizontal="center" vertical="top" wrapText="1"/>
    </xf>
    <xf numFmtId="0" fontId="13" fillId="10" borderId="9" xfId="9" applyFont="1" applyFill="1" applyBorder="1" applyAlignment="1">
      <alignment horizontal="center" vertical="top" wrapText="1"/>
    </xf>
    <xf numFmtId="0" fontId="13" fillId="10" borderId="78" xfId="9" applyFont="1" applyFill="1" applyBorder="1" applyAlignment="1">
      <alignment horizontal="center" vertical="top" wrapText="1"/>
    </xf>
    <xf numFmtId="0" fontId="19" fillId="10" borderId="10" xfId="9" applyFont="1" applyFill="1" applyBorder="1" applyAlignment="1">
      <alignment horizontal="center" vertical="center" textRotation="90" wrapText="1"/>
    </xf>
    <xf numFmtId="0" fontId="19" fillId="10" borderId="1" xfId="9" applyFont="1" applyFill="1" applyBorder="1" applyAlignment="1">
      <alignment horizontal="center" vertical="center" textRotation="90" wrapText="1"/>
    </xf>
    <xf numFmtId="0" fontId="19" fillId="10" borderId="11" xfId="9" applyFont="1" applyFill="1" applyBorder="1" applyAlignment="1">
      <alignment horizontal="center" vertical="center" textRotation="90" wrapText="1"/>
    </xf>
    <xf numFmtId="0" fontId="11" fillId="0" borderId="0" xfId="9" applyFont="1" applyBorder="1" applyAlignment="1">
      <alignment horizontal="left" vertical="top" wrapText="1"/>
    </xf>
    <xf numFmtId="0" fontId="11" fillId="0" borderId="60" xfId="9" applyFont="1" applyBorder="1" applyAlignment="1">
      <alignment horizontal="left" vertical="top" wrapText="1"/>
    </xf>
    <xf numFmtId="0" fontId="11" fillId="0" borderId="74" xfId="9" applyFont="1" applyBorder="1" applyAlignment="1">
      <alignment horizontal="left" vertical="top" wrapText="1"/>
    </xf>
    <xf numFmtId="0" fontId="11" fillId="0" borderId="75" xfId="9" applyFont="1" applyBorder="1" applyAlignment="1">
      <alignment horizontal="left" vertical="top" wrapText="1"/>
    </xf>
    <xf numFmtId="49" fontId="4" fillId="13" borderId="10" xfId="9" applyNumberFormat="1" applyFont="1" applyFill="1" applyBorder="1" applyAlignment="1">
      <alignment horizontal="center" vertical="top"/>
    </xf>
    <xf numFmtId="49" fontId="4" fillId="13" borderId="11" xfId="9" applyNumberFormat="1" applyFont="1" applyFill="1" applyBorder="1" applyAlignment="1">
      <alignment horizontal="center" vertical="top"/>
    </xf>
    <xf numFmtId="49" fontId="6" fillId="10" borderId="10" xfId="9" applyNumberFormat="1" applyFont="1" applyFill="1" applyBorder="1" applyAlignment="1">
      <alignment horizontal="center" vertical="top" wrapText="1"/>
    </xf>
    <xf numFmtId="49" fontId="6" fillId="10" borderId="1" xfId="9" applyNumberFormat="1" applyFont="1" applyFill="1" applyBorder="1" applyAlignment="1">
      <alignment horizontal="center" vertical="top" wrapText="1"/>
    </xf>
    <xf numFmtId="49" fontId="6" fillId="10" borderId="11" xfId="9" applyNumberFormat="1" applyFont="1" applyFill="1" applyBorder="1" applyAlignment="1">
      <alignment horizontal="center" vertical="top" wrapText="1"/>
    </xf>
    <xf numFmtId="0" fontId="46" fillId="10" borderId="28" xfId="9" applyFont="1" applyFill="1" applyBorder="1" applyAlignment="1">
      <alignment horizontal="center" vertical="center" textRotation="90" wrapText="1"/>
    </xf>
    <xf numFmtId="0" fontId="46" fillId="10" borderId="30" xfId="9" applyFont="1" applyFill="1" applyBorder="1" applyAlignment="1">
      <alignment horizontal="center" vertical="center" textRotation="90" wrapText="1"/>
    </xf>
    <xf numFmtId="0" fontId="46" fillId="10" borderId="31" xfId="9" applyFont="1" applyFill="1" applyBorder="1" applyAlignment="1">
      <alignment horizontal="center" vertical="center" textRotation="90" wrapText="1"/>
    </xf>
    <xf numFmtId="49" fontId="14" fillId="9" borderId="67" xfId="9" applyNumberFormat="1" applyFont="1" applyFill="1" applyBorder="1" applyAlignment="1">
      <alignment horizontal="center" vertical="center" textRotation="90"/>
    </xf>
    <xf numFmtId="49" fontId="14" fillId="9" borderId="26" xfId="9" applyNumberFormat="1" applyFont="1" applyFill="1" applyBorder="1" applyAlignment="1">
      <alignment horizontal="center" vertical="center" textRotation="90"/>
    </xf>
    <xf numFmtId="0" fontId="7" fillId="11" borderId="10" xfId="9" applyFont="1" applyFill="1" applyBorder="1" applyAlignment="1">
      <alignment horizontal="left" vertical="top" wrapText="1"/>
    </xf>
    <xf numFmtId="0" fontId="7" fillId="11" borderId="11" xfId="9" applyFont="1" applyFill="1" applyBorder="1" applyAlignment="1">
      <alignment horizontal="left" vertical="top" wrapText="1"/>
    </xf>
    <xf numFmtId="0" fontId="13" fillId="9" borderId="28" xfId="9" applyFont="1" applyFill="1" applyBorder="1" applyAlignment="1">
      <alignment horizontal="center" vertical="top"/>
    </xf>
    <xf numFmtId="0" fontId="13" fillId="9" borderId="8" xfId="9" applyFont="1" applyFill="1" applyBorder="1" applyAlignment="1">
      <alignment horizontal="center" vertical="top"/>
    </xf>
    <xf numFmtId="0" fontId="13" fillId="9" borderId="65" xfId="9" applyFont="1" applyFill="1" applyBorder="1" applyAlignment="1">
      <alignment horizontal="center" vertical="top"/>
    </xf>
    <xf numFmtId="0" fontId="13" fillId="9" borderId="31" xfId="9" applyFont="1" applyFill="1" applyBorder="1" applyAlignment="1">
      <alignment horizontal="center" vertical="top"/>
    </xf>
    <xf numFmtId="0" fontId="13" fillId="9" borderId="9" xfId="9" applyFont="1" applyFill="1" applyBorder="1" applyAlignment="1">
      <alignment horizontal="center" vertical="top"/>
    </xf>
    <xf numFmtId="0" fontId="13" fillId="9" borderId="78" xfId="9" applyFont="1" applyFill="1" applyBorder="1" applyAlignment="1">
      <alignment horizontal="center" vertical="top"/>
    </xf>
    <xf numFmtId="0" fontId="13" fillId="13" borderId="55" xfId="9" applyFont="1" applyFill="1" applyBorder="1" applyAlignment="1">
      <alignment horizontal="left" vertical="top"/>
    </xf>
    <xf numFmtId="0" fontId="13" fillId="13" borderId="72" xfId="9" applyFont="1" applyFill="1" applyBorder="1" applyAlignment="1">
      <alignment horizontal="left" vertical="top"/>
    </xf>
    <xf numFmtId="0" fontId="13" fillId="13" borderId="73" xfId="9" applyFont="1" applyFill="1" applyBorder="1" applyAlignment="1">
      <alignment horizontal="left" vertical="top"/>
    </xf>
    <xf numFmtId="0" fontId="9" fillId="0" borderId="62" xfId="9" applyFont="1" applyBorder="1" applyAlignment="1">
      <alignment horizontal="left" vertical="top" wrapText="1"/>
    </xf>
    <xf numFmtId="0" fontId="9" fillId="0" borderId="64" xfId="9" applyFont="1" applyBorder="1" applyAlignment="1">
      <alignment horizontal="left" vertical="top" wrapText="1"/>
    </xf>
    <xf numFmtId="0" fontId="9" fillId="0" borderId="71" xfId="9" applyFont="1" applyBorder="1" applyAlignment="1">
      <alignment horizontal="left" vertical="top" wrapText="1"/>
    </xf>
    <xf numFmtId="49" fontId="6" fillId="11" borderId="10" xfId="9" applyNumberFormat="1" applyFont="1" applyFill="1" applyBorder="1" applyAlignment="1">
      <alignment horizontal="center" vertical="top"/>
    </xf>
    <xf numFmtId="49" fontId="6" fillId="11" borderId="1" xfId="9" applyNumberFormat="1" applyFont="1" applyFill="1" applyBorder="1" applyAlignment="1">
      <alignment horizontal="center" vertical="top"/>
    </xf>
    <xf numFmtId="49" fontId="6" fillId="11" borderId="11" xfId="9" applyNumberFormat="1" applyFont="1" applyFill="1" applyBorder="1" applyAlignment="1">
      <alignment horizontal="center" vertical="top"/>
    </xf>
    <xf numFmtId="49" fontId="63" fillId="0" borderId="9" xfId="9" applyNumberFormat="1" applyFont="1" applyBorder="1" applyAlignment="1">
      <alignment horizontal="center" vertical="top" wrapText="1"/>
    </xf>
    <xf numFmtId="0" fontId="13" fillId="11" borderId="8" xfId="9" applyFont="1" applyFill="1" applyBorder="1" applyAlignment="1">
      <alignment horizontal="left" vertical="top" wrapText="1"/>
    </xf>
    <xf numFmtId="0" fontId="13" fillId="11" borderId="9" xfId="9" applyFont="1" applyFill="1" applyBorder="1" applyAlignment="1">
      <alignment horizontal="left" vertical="top" wrapText="1"/>
    </xf>
    <xf numFmtId="0" fontId="32" fillId="9" borderId="10" xfId="9" applyFont="1" applyFill="1" applyBorder="1" applyAlignment="1">
      <alignment horizontal="center" vertical="top" wrapText="1"/>
    </xf>
    <xf numFmtId="0" fontId="32" fillId="9" borderId="11" xfId="9" applyFont="1" applyFill="1" applyBorder="1" applyAlignment="1">
      <alignment horizontal="center" vertical="top" wrapText="1"/>
    </xf>
    <xf numFmtId="49" fontId="4" fillId="3" borderId="1" xfId="9" applyNumberFormat="1" applyFont="1" applyFill="1" applyBorder="1" applyAlignment="1">
      <alignment horizontal="center" vertical="top"/>
    </xf>
    <xf numFmtId="49" fontId="4" fillId="3" borderId="11" xfId="9" applyNumberFormat="1" applyFont="1" applyFill="1" applyBorder="1" applyAlignment="1">
      <alignment horizontal="center" vertical="top"/>
    </xf>
    <xf numFmtId="49" fontId="4" fillId="3" borderId="37" xfId="9" applyNumberFormat="1" applyFont="1" applyFill="1" applyBorder="1" applyAlignment="1">
      <alignment horizontal="center" vertical="top"/>
    </xf>
    <xf numFmtId="49" fontId="4" fillId="3" borderId="30" xfId="9" applyNumberFormat="1" applyFont="1" applyFill="1" applyBorder="1" applyAlignment="1">
      <alignment horizontal="center" vertical="top"/>
    </xf>
    <xf numFmtId="49" fontId="4" fillId="3" borderId="69" xfId="9" applyNumberFormat="1" applyFont="1" applyFill="1" applyBorder="1" applyAlignment="1">
      <alignment horizontal="center" vertical="top"/>
    </xf>
    <xf numFmtId="49" fontId="6" fillId="2" borderId="67" xfId="9" applyNumberFormat="1" applyFont="1" applyFill="1" applyBorder="1" applyAlignment="1">
      <alignment horizontal="center" vertical="top"/>
    </xf>
    <xf numFmtId="49" fontId="6" fillId="2" borderId="26" xfId="9" applyNumberFormat="1" applyFont="1" applyFill="1" applyBorder="1" applyAlignment="1">
      <alignment horizontal="center" vertical="top"/>
    </xf>
    <xf numFmtId="49" fontId="6" fillId="10" borderId="8" xfId="9" applyNumberFormat="1" applyFont="1" applyFill="1" applyBorder="1" applyAlignment="1">
      <alignment horizontal="center" vertical="top" wrapText="1"/>
    </xf>
    <xf numFmtId="49" fontId="6" fillId="10" borderId="0" xfId="9" applyNumberFormat="1" applyFont="1" applyFill="1" applyBorder="1" applyAlignment="1">
      <alignment horizontal="center" vertical="top" wrapText="1"/>
    </xf>
    <xf numFmtId="0" fontId="32" fillId="10" borderId="9" xfId="9" applyFont="1" applyFill="1" applyBorder="1" applyAlignment="1">
      <alignment horizontal="center" vertical="top" wrapText="1"/>
    </xf>
    <xf numFmtId="49" fontId="4" fillId="3" borderId="10" xfId="9" applyNumberFormat="1" applyFont="1" applyFill="1" applyBorder="1" applyAlignment="1">
      <alignment horizontal="center" vertical="top"/>
    </xf>
    <xf numFmtId="0" fontId="7" fillId="11" borderId="10" xfId="9" applyFont="1" applyFill="1" applyBorder="1" applyAlignment="1">
      <alignment horizontal="left" vertical="top"/>
    </xf>
    <xf numFmtId="0" fontId="7" fillId="11" borderId="1" xfId="9" applyFont="1" applyFill="1" applyBorder="1" applyAlignment="1">
      <alignment horizontal="left" vertical="top"/>
    </xf>
    <xf numFmtId="0" fontId="7" fillId="11" borderId="11" xfId="9" applyFont="1" applyFill="1" applyBorder="1" applyAlignment="1">
      <alignment horizontal="left" vertical="top"/>
    </xf>
    <xf numFmtId="0" fontId="32" fillId="9" borderId="1" xfId="9" applyFont="1" applyFill="1" applyBorder="1" applyAlignment="1">
      <alignment horizontal="center" vertical="top" wrapText="1"/>
    </xf>
    <xf numFmtId="0" fontId="6" fillId="13" borderId="55" xfId="9" applyFont="1" applyFill="1" applyBorder="1" applyAlignment="1">
      <alignment horizontal="right" vertical="top" wrapText="1"/>
    </xf>
    <xf numFmtId="0" fontId="6" fillId="13" borderId="72" xfId="9" applyFont="1" applyFill="1" applyBorder="1" applyAlignment="1">
      <alignment horizontal="right" vertical="top" wrapText="1"/>
    </xf>
    <xf numFmtId="0" fontId="6" fillId="13" borderId="73" xfId="9" applyFont="1" applyFill="1" applyBorder="1" applyAlignment="1">
      <alignment horizontal="right" vertical="top" wrapText="1"/>
    </xf>
    <xf numFmtId="0" fontId="7" fillId="11" borderId="1" xfId="9" applyFont="1" applyFill="1" applyBorder="1" applyAlignment="1">
      <alignment horizontal="left" vertical="top" wrapText="1"/>
    </xf>
    <xf numFmtId="0" fontId="38" fillId="15" borderId="67" xfId="9" applyFont="1" applyFill="1" applyBorder="1" applyAlignment="1">
      <alignment horizontal="center" vertical="center" textRotation="90" wrapText="1"/>
    </xf>
    <xf numFmtId="0" fontId="38" fillId="15" borderId="66" xfId="9" applyFont="1" applyFill="1" applyBorder="1" applyAlignment="1">
      <alignment horizontal="center" vertical="center" textRotation="90" wrapText="1"/>
    </xf>
    <xf numFmtId="0" fontId="38" fillId="15" borderId="26" xfId="9" applyFont="1" applyFill="1" applyBorder="1" applyAlignment="1">
      <alignment horizontal="center" vertical="center" textRotation="90" wrapText="1"/>
    </xf>
    <xf numFmtId="0" fontId="38" fillId="13" borderId="67" xfId="9" applyFont="1" applyFill="1" applyBorder="1" applyAlignment="1">
      <alignment horizontal="center" vertical="center" textRotation="90" wrapText="1"/>
    </xf>
    <xf numFmtId="0" fontId="38" fillId="13" borderId="66" xfId="9" applyFont="1" applyFill="1" applyBorder="1" applyAlignment="1">
      <alignment horizontal="center" vertical="center" textRotation="90" wrapText="1"/>
    </xf>
    <xf numFmtId="0" fontId="38" fillId="13" borderId="26" xfId="9" applyFont="1" applyFill="1" applyBorder="1" applyAlignment="1">
      <alignment horizontal="center" vertical="center" textRotation="90" wrapText="1"/>
    </xf>
    <xf numFmtId="0" fontId="38" fillId="10" borderId="51" xfId="9" applyFont="1" applyFill="1" applyBorder="1" applyAlignment="1">
      <alignment horizontal="center" vertical="center" textRotation="90" wrapText="1"/>
    </xf>
    <xf numFmtId="0" fontId="38" fillId="10" borderId="64" xfId="9" applyFont="1" applyFill="1" applyBorder="1" applyAlignment="1">
      <alignment horizontal="center" vertical="center" textRotation="90" wrapText="1"/>
    </xf>
    <xf numFmtId="0" fontId="38" fillId="10" borderId="52" xfId="9" applyFont="1" applyFill="1" applyBorder="1" applyAlignment="1">
      <alignment horizontal="center" vertical="center" textRotation="90" wrapText="1"/>
    </xf>
    <xf numFmtId="0" fontId="38" fillId="0" borderId="67" xfId="9" applyFont="1" applyBorder="1" applyAlignment="1">
      <alignment horizontal="center" vertical="center" textRotation="90" wrapText="1"/>
    </xf>
    <xf numFmtId="0" fontId="38" fillId="0" borderId="66" xfId="9" applyFont="1" applyBorder="1" applyAlignment="1">
      <alignment horizontal="center" vertical="center" textRotation="90" wrapText="1"/>
    </xf>
    <xf numFmtId="0" fontId="38" fillId="0" borderId="26" xfId="9" applyFont="1" applyBorder="1" applyAlignment="1">
      <alignment horizontal="center" vertical="center" textRotation="90" wrapText="1"/>
    </xf>
    <xf numFmtId="0" fontId="38" fillId="0" borderId="65" xfId="9" applyFont="1" applyBorder="1" applyAlignment="1">
      <alignment horizontal="center" vertical="center" wrapText="1"/>
    </xf>
    <xf numFmtId="0" fontId="38" fillId="0" borderId="60" xfId="9" applyFont="1" applyBorder="1" applyAlignment="1">
      <alignment horizontal="center" vertical="center" wrapText="1"/>
    </xf>
    <xf numFmtId="0" fontId="38" fillId="0" borderId="78" xfId="9" applyFont="1" applyBorder="1" applyAlignment="1">
      <alignment horizontal="center" vertical="center" wrapText="1"/>
    </xf>
    <xf numFmtId="0" fontId="38" fillId="0" borderId="10" xfId="9" applyFont="1" applyBorder="1" applyAlignment="1">
      <alignment horizontal="center" vertical="center" textRotation="90" wrapText="1"/>
    </xf>
    <xf numFmtId="0" fontId="38" fillId="0" borderId="1" xfId="9" applyFont="1" applyBorder="1" applyAlignment="1">
      <alignment horizontal="center" vertical="center" textRotation="90" wrapText="1"/>
    </xf>
    <xf numFmtId="0" fontId="38" fillId="0" borderId="11" xfId="9" applyFont="1" applyBorder="1" applyAlignment="1">
      <alignment horizontal="center" vertical="center" textRotation="90" wrapText="1"/>
    </xf>
    <xf numFmtId="0" fontId="38" fillId="11" borderId="10" xfId="9" applyFont="1" applyFill="1" applyBorder="1" applyAlignment="1">
      <alignment horizontal="center" vertical="center" textRotation="90" wrapText="1"/>
    </xf>
    <xf numFmtId="0" fontId="38" fillId="11" borderId="1" xfId="9" applyFont="1" applyFill="1" applyBorder="1" applyAlignment="1">
      <alignment horizontal="center" vertical="center" textRotation="90" wrapText="1"/>
    </xf>
    <xf numFmtId="0" fontId="38" fillId="11" borderId="11" xfId="9" applyFont="1" applyFill="1" applyBorder="1" applyAlignment="1">
      <alignment horizontal="center" vertical="center" textRotation="90" wrapText="1"/>
    </xf>
    <xf numFmtId="49" fontId="4" fillId="13" borderId="1" xfId="9" applyNumberFormat="1" applyFont="1" applyFill="1" applyBorder="1" applyAlignment="1">
      <alignment horizontal="center" vertical="top"/>
    </xf>
    <xf numFmtId="0" fontId="32" fillId="10" borderId="11" xfId="9" applyFont="1" applyFill="1" applyBorder="1" applyAlignment="1">
      <alignment horizontal="center" vertical="top" wrapText="1"/>
    </xf>
    <xf numFmtId="0" fontId="13" fillId="10" borderId="10" xfId="9" applyFont="1" applyFill="1" applyBorder="1" applyAlignment="1">
      <alignment horizontal="left" vertical="top" wrapText="1"/>
    </xf>
    <xf numFmtId="0" fontId="13" fillId="10" borderId="1" xfId="9" applyFont="1" applyFill="1" applyBorder="1" applyAlignment="1">
      <alignment horizontal="left" vertical="top" wrapText="1"/>
    </xf>
    <xf numFmtId="0" fontId="13" fillId="0" borderId="0" xfId="21" applyFont="1" applyFill="1" applyAlignment="1">
      <alignment horizontal="center" vertical="center" wrapText="1"/>
    </xf>
    <xf numFmtId="0" fontId="11" fillId="0" borderId="72" xfId="21" applyFont="1" applyBorder="1" applyAlignment="1">
      <alignment horizontal="center" vertical="center" wrapText="1"/>
    </xf>
    <xf numFmtId="0" fontId="11" fillId="0" borderId="10" xfId="21" applyFont="1" applyBorder="1" applyAlignment="1">
      <alignment horizontal="center" vertical="center" textRotation="90" wrapText="1"/>
    </xf>
    <xf numFmtId="0" fontId="11" fillId="0" borderId="11" xfId="21" applyFont="1" applyBorder="1" applyAlignment="1">
      <alignment horizontal="center" vertical="center" textRotation="90" wrapText="1"/>
    </xf>
    <xf numFmtId="0" fontId="11" fillId="0" borderId="10" xfId="21" applyFont="1" applyFill="1" applyBorder="1" applyAlignment="1">
      <alignment horizontal="center" vertical="center" textRotation="90" wrapText="1"/>
    </xf>
    <xf numFmtId="0" fontId="11" fillId="0" borderId="11" xfId="21" applyFont="1" applyFill="1" applyBorder="1" applyAlignment="1">
      <alignment horizontal="center" vertical="center" textRotation="90" wrapText="1"/>
    </xf>
    <xf numFmtId="0" fontId="38" fillId="0" borderId="58" xfId="9" applyFont="1" applyBorder="1" applyAlignment="1">
      <alignment horizontal="center" vertical="center" textRotation="90"/>
    </xf>
    <xf numFmtId="0" fontId="38" fillId="0" borderId="21" xfId="9" applyFont="1" applyBorder="1" applyAlignment="1">
      <alignment horizontal="center" vertical="center" textRotation="90"/>
    </xf>
    <xf numFmtId="0" fontId="7" fillId="0" borderId="10" xfId="20" applyFont="1" applyFill="1" applyBorder="1" applyAlignment="1">
      <alignment horizontal="center" vertical="center" wrapText="1"/>
    </xf>
    <xf numFmtId="0" fontId="7" fillId="0" borderId="1" xfId="20" applyFont="1" applyFill="1" applyBorder="1" applyAlignment="1">
      <alignment horizontal="center" vertical="center" wrapText="1"/>
    </xf>
    <xf numFmtId="0" fontId="7" fillId="0" borderId="11" xfId="20" applyFont="1" applyFill="1" applyBorder="1" applyAlignment="1">
      <alignment horizontal="center" vertical="center" wrapText="1"/>
    </xf>
    <xf numFmtId="0" fontId="38" fillId="0" borderId="51" xfId="9" applyFont="1" applyBorder="1" applyAlignment="1">
      <alignment horizontal="center" vertical="center" textRotation="90" wrapText="1"/>
    </xf>
    <xf numFmtId="0" fontId="38" fillId="0" borderId="64" xfId="9" applyFont="1" applyBorder="1" applyAlignment="1">
      <alignment horizontal="center" vertical="center" textRotation="90" wrapText="1"/>
    </xf>
    <xf numFmtId="0" fontId="38" fillId="0" borderId="52" xfId="9" applyFont="1" applyBorder="1" applyAlignment="1">
      <alignment horizontal="center" vertical="center" textRotation="90" wrapText="1"/>
    </xf>
    <xf numFmtId="0" fontId="11" fillId="0" borderId="55" xfId="21" applyFont="1" applyFill="1" applyBorder="1" applyAlignment="1">
      <alignment horizontal="center" vertical="center"/>
    </xf>
    <xf numFmtId="0" fontId="11" fillId="0" borderId="72" xfId="21" applyFont="1" applyFill="1" applyBorder="1" applyAlignment="1">
      <alignment horizontal="center" vertical="center"/>
    </xf>
    <xf numFmtId="0" fontId="11" fillId="0" borderId="73" xfId="21" applyFont="1" applyFill="1" applyBorder="1" applyAlignment="1">
      <alignment horizontal="center" vertical="center"/>
    </xf>
    <xf numFmtId="0" fontId="38" fillId="0" borderId="17" xfId="9" applyFont="1" applyBorder="1" applyAlignment="1">
      <alignment horizontal="center" vertical="center" wrapText="1"/>
    </xf>
    <xf numFmtId="0" fontId="38" fillId="0" borderId="7" xfId="9" applyFont="1" applyBorder="1" applyAlignment="1">
      <alignment horizontal="center" vertical="center" wrapText="1"/>
    </xf>
    <xf numFmtId="0" fontId="38" fillId="0" borderId="46" xfId="9" applyFont="1" applyBorder="1" applyAlignment="1">
      <alignment horizontal="center" vertical="center" wrapText="1"/>
    </xf>
    <xf numFmtId="0" fontId="38" fillId="0" borderId="20" xfId="9" applyFont="1" applyBorder="1" applyAlignment="1">
      <alignment horizontal="center" vertical="center" wrapText="1"/>
    </xf>
    <xf numFmtId="0" fontId="47" fillId="15" borderId="55" xfId="9" applyFont="1" applyFill="1" applyBorder="1" applyAlignment="1">
      <alignment horizontal="center" vertical="top"/>
    </xf>
    <xf numFmtId="0" fontId="47" fillId="15" borderId="72" xfId="9" applyFont="1" applyFill="1" applyBorder="1" applyAlignment="1">
      <alignment horizontal="center" vertical="top"/>
    </xf>
    <xf numFmtId="0" fontId="47" fillId="15" borderId="73" xfId="9" applyFont="1" applyFill="1" applyBorder="1" applyAlignment="1">
      <alignment horizontal="center" vertical="top"/>
    </xf>
    <xf numFmtId="0" fontId="11" fillId="8" borderId="55" xfId="9" applyFont="1" applyFill="1" applyBorder="1" applyAlignment="1">
      <alignment horizontal="center" vertical="top"/>
    </xf>
    <xf numFmtId="0" fontId="11" fillId="8" borderId="72" xfId="9" applyFont="1" applyFill="1" applyBorder="1" applyAlignment="1">
      <alignment horizontal="center" vertical="top"/>
    </xf>
    <xf numFmtId="0" fontId="11" fillId="8" borderId="73" xfId="9" applyFont="1" applyFill="1" applyBorder="1" applyAlignment="1">
      <alignment horizontal="center" vertical="top"/>
    </xf>
    <xf numFmtId="0" fontId="13" fillId="9" borderId="30" xfId="9" applyFont="1" applyFill="1" applyBorder="1" applyAlignment="1">
      <alignment horizontal="center" vertical="top"/>
    </xf>
    <xf numFmtId="0" fontId="13" fillId="9" borderId="0" xfId="9" applyFont="1" applyFill="1" applyBorder="1" applyAlignment="1">
      <alignment horizontal="center" vertical="top"/>
    </xf>
    <xf numFmtId="0" fontId="13" fillId="9" borderId="60" xfId="9" applyFont="1" applyFill="1" applyBorder="1" applyAlignment="1">
      <alignment horizontal="center" vertical="top"/>
    </xf>
    <xf numFmtId="49" fontId="6" fillId="11" borderId="10" xfId="9" applyNumberFormat="1" applyFont="1" applyFill="1" applyBorder="1" applyAlignment="1">
      <alignment horizontal="left" vertical="top"/>
    </xf>
    <xf numFmtId="49" fontId="6" fillId="11" borderId="11" xfId="9" applyNumberFormat="1" applyFont="1" applyFill="1" applyBorder="1" applyAlignment="1">
      <alignment horizontal="left" vertical="top"/>
    </xf>
    <xf numFmtId="49" fontId="6" fillId="10" borderId="28" xfId="9" applyNumberFormat="1" applyFont="1" applyFill="1" applyBorder="1" applyAlignment="1">
      <alignment horizontal="center" vertical="top" wrapText="1"/>
    </xf>
    <xf numFmtId="0" fontId="32" fillId="10" borderId="31" xfId="9" applyFont="1" applyFill="1" applyBorder="1" applyAlignment="1">
      <alignment horizontal="center" vertical="top" wrapText="1"/>
    </xf>
    <xf numFmtId="0" fontId="11" fillId="0" borderId="8" xfId="9" applyFont="1" applyBorder="1" applyAlignment="1">
      <alignment horizontal="left" vertical="top" wrapText="1"/>
    </xf>
    <xf numFmtId="0" fontId="11" fillId="0" borderId="65" xfId="9" applyFont="1" applyBorder="1" applyAlignment="1">
      <alignment horizontal="left" vertical="top" wrapText="1"/>
    </xf>
    <xf numFmtId="0" fontId="11" fillId="0" borderId="9" xfId="9" applyFont="1" applyBorder="1" applyAlignment="1">
      <alignment horizontal="left" vertical="top" wrapText="1"/>
    </xf>
    <xf numFmtId="0" fontId="11" fillId="0" borderId="78" xfId="9" applyFont="1" applyBorder="1" applyAlignment="1">
      <alignment horizontal="left" vertical="top" wrapText="1"/>
    </xf>
    <xf numFmtId="0" fontId="11" fillId="9" borderId="32" xfId="9" applyNumberFormat="1" applyFont="1" applyFill="1" applyBorder="1" applyAlignment="1">
      <alignment horizontal="left" vertical="top" wrapText="1"/>
    </xf>
    <xf numFmtId="0" fontId="11" fillId="9" borderId="83" xfId="9" applyNumberFormat="1" applyFont="1" applyFill="1" applyBorder="1" applyAlignment="1">
      <alignment horizontal="left" vertical="top" wrapText="1"/>
    </xf>
    <xf numFmtId="0" fontId="11" fillId="10" borderId="1" xfId="9" applyFont="1" applyFill="1" applyBorder="1" applyAlignment="1">
      <alignment vertical="top" wrapText="1"/>
    </xf>
    <xf numFmtId="0" fontId="15" fillId="10" borderId="1" xfId="9" applyFill="1" applyBorder="1" applyAlignment="1">
      <alignment vertical="top" wrapText="1"/>
    </xf>
    <xf numFmtId="0" fontId="11" fillId="9" borderId="32" xfId="9" applyNumberFormat="1" applyFont="1" applyFill="1" applyBorder="1" applyAlignment="1">
      <alignment horizontal="left" vertical="top"/>
    </xf>
    <xf numFmtId="0" fontId="11" fillId="9" borderId="83" xfId="9" applyNumberFormat="1" applyFont="1" applyFill="1" applyBorder="1" applyAlignment="1">
      <alignment horizontal="left" vertical="top"/>
    </xf>
    <xf numFmtId="0" fontId="7" fillId="9" borderId="79" xfId="9" applyFont="1" applyFill="1" applyBorder="1" applyAlignment="1">
      <alignment horizontal="left" vertical="top" wrapText="1"/>
    </xf>
    <xf numFmtId="0" fontId="7" fillId="9" borderId="81" xfId="9" applyFont="1" applyFill="1" applyBorder="1" applyAlignment="1">
      <alignment horizontal="left" vertical="top" wrapText="1"/>
    </xf>
    <xf numFmtId="0" fontId="7" fillId="9" borderId="32" xfId="9" applyFont="1" applyFill="1" applyBorder="1" applyAlignment="1">
      <alignment horizontal="left" vertical="top" wrapText="1"/>
    </xf>
    <xf numFmtId="0" fontId="7" fillId="9" borderId="83" xfId="9" applyFont="1" applyFill="1" applyBorder="1" applyAlignment="1">
      <alignment horizontal="left" vertical="top" wrapText="1"/>
    </xf>
    <xf numFmtId="0" fontId="7" fillId="9" borderId="69" xfId="9" applyFont="1" applyFill="1" applyBorder="1" applyAlignment="1">
      <alignment horizontal="left" vertical="top" wrapText="1"/>
    </xf>
    <xf numFmtId="0" fontId="7" fillId="9" borderId="90" xfId="9" applyFont="1" applyFill="1" applyBorder="1" applyAlignment="1">
      <alignment horizontal="left" vertical="top" wrapText="1"/>
    </xf>
    <xf numFmtId="0" fontId="11" fillId="9" borderId="75" xfId="9" applyFont="1" applyFill="1" applyBorder="1" applyAlignment="1">
      <alignment horizontal="left" vertical="top" wrapText="1"/>
    </xf>
    <xf numFmtId="0" fontId="11" fillId="9" borderId="32" xfId="9" applyFont="1" applyFill="1" applyBorder="1" applyAlignment="1">
      <alignment horizontal="left" vertical="top" wrapText="1"/>
    </xf>
    <xf numFmtId="0" fontId="11" fillId="9" borderId="83" xfId="9" applyFont="1" applyFill="1" applyBorder="1" applyAlignment="1">
      <alignment horizontal="left" vertical="top" wrapText="1"/>
    </xf>
    <xf numFmtId="49" fontId="6" fillId="8" borderId="55" xfId="9" applyNumberFormat="1" applyFont="1" applyFill="1" applyBorder="1" applyAlignment="1">
      <alignment horizontal="right" vertical="top"/>
    </xf>
    <xf numFmtId="49" fontId="6" fillId="8" borderId="72" xfId="9" applyNumberFormat="1" applyFont="1" applyFill="1" applyBorder="1" applyAlignment="1">
      <alignment horizontal="right" vertical="top"/>
    </xf>
    <xf numFmtId="49" fontId="6" fillId="8" borderId="73" xfId="9" applyNumberFormat="1" applyFont="1" applyFill="1" applyBorder="1" applyAlignment="1">
      <alignment horizontal="right" vertical="top"/>
    </xf>
    <xf numFmtId="1" fontId="7" fillId="9" borderId="32" xfId="9" applyNumberFormat="1" applyFont="1" applyFill="1" applyBorder="1" applyAlignment="1">
      <alignment horizontal="left" vertical="top" wrapText="1"/>
    </xf>
    <xf numFmtId="1" fontId="7" fillId="9" borderId="83" xfId="9" applyNumberFormat="1" applyFont="1" applyFill="1" applyBorder="1" applyAlignment="1">
      <alignment horizontal="left" vertical="top" wrapText="1"/>
    </xf>
    <xf numFmtId="1" fontId="7" fillId="9" borderId="69" xfId="9" applyNumberFormat="1" applyFont="1" applyFill="1" applyBorder="1" applyAlignment="1">
      <alignment horizontal="left" vertical="top" wrapText="1"/>
    </xf>
    <xf numFmtId="1" fontId="7" fillId="9" borderId="90" xfId="9" applyNumberFormat="1" applyFont="1" applyFill="1" applyBorder="1" applyAlignment="1">
      <alignment horizontal="left" vertical="top" wrapText="1"/>
    </xf>
    <xf numFmtId="1" fontId="7" fillId="9" borderId="62" xfId="9" applyNumberFormat="1" applyFont="1" applyFill="1" applyBorder="1" applyAlignment="1">
      <alignment horizontal="left" vertical="top" wrapText="1"/>
    </xf>
    <xf numFmtId="1" fontId="7" fillId="9" borderId="71" xfId="9" applyNumberFormat="1" applyFont="1" applyFill="1" applyBorder="1" applyAlignment="1">
      <alignment horizontal="left" vertical="top" wrapText="1"/>
    </xf>
    <xf numFmtId="0" fontId="7" fillId="9" borderId="62" xfId="9" applyFont="1" applyFill="1" applyBorder="1" applyAlignment="1">
      <alignment horizontal="left" vertical="top" wrapText="1"/>
    </xf>
    <xf numFmtId="0" fontId="7" fillId="9" borderId="71" xfId="9" applyFont="1" applyFill="1" applyBorder="1" applyAlignment="1">
      <alignment horizontal="left" vertical="top" wrapText="1"/>
    </xf>
    <xf numFmtId="0" fontId="7" fillId="9" borderId="14" xfId="9" applyNumberFormat="1" applyFont="1" applyFill="1" applyBorder="1" applyAlignment="1">
      <alignment horizontal="left" vertical="top" wrapText="1"/>
    </xf>
    <xf numFmtId="0" fontId="7" fillId="9" borderId="16" xfId="9" applyNumberFormat="1" applyFont="1" applyFill="1" applyBorder="1" applyAlignment="1">
      <alignment horizontal="left" vertical="top" wrapText="1"/>
    </xf>
    <xf numFmtId="0" fontId="7" fillId="9" borderId="32" xfId="9" applyNumberFormat="1" applyFont="1" applyFill="1" applyBorder="1" applyAlignment="1">
      <alignment horizontal="left" vertical="top" wrapText="1"/>
    </xf>
    <xf numFmtId="0" fontId="7" fillId="9" borderId="83" xfId="9" applyNumberFormat="1" applyFont="1" applyFill="1" applyBorder="1" applyAlignment="1">
      <alignment horizontal="left" vertical="top" wrapText="1"/>
    </xf>
    <xf numFmtId="0" fontId="7" fillId="9" borderId="19" xfId="9" applyNumberFormat="1" applyFont="1" applyFill="1" applyBorder="1" applyAlignment="1">
      <alignment horizontal="left" vertical="top" wrapText="1"/>
    </xf>
    <xf numFmtId="0" fontId="7" fillId="9" borderId="27" xfId="9" applyNumberFormat="1" applyFont="1" applyFill="1" applyBorder="1" applyAlignment="1">
      <alignment horizontal="left" vertical="top" wrapText="1"/>
    </xf>
    <xf numFmtId="9" fontId="7" fillId="9" borderId="19" xfId="9" applyNumberFormat="1" applyFont="1" applyFill="1" applyBorder="1" applyAlignment="1">
      <alignment horizontal="left" vertical="top" wrapText="1"/>
    </xf>
    <xf numFmtId="9" fontId="7" fillId="9" borderId="27" xfId="9" applyNumberFormat="1" applyFont="1" applyFill="1" applyBorder="1" applyAlignment="1">
      <alignment horizontal="left" vertical="top" wrapText="1"/>
    </xf>
    <xf numFmtId="0" fontId="7" fillId="9" borderId="28" xfId="9" applyFont="1" applyFill="1" applyBorder="1" applyAlignment="1">
      <alignment horizontal="left" vertical="top" wrapText="1"/>
    </xf>
    <xf numFmtId="0" fontId="7" fillId="9" borderId="65" xfId="9" applyFont="1" applyFill="1" applyBorder="1" applyAlignment="1">
      <alignment horizontal="left" vertical="top" wrapText="1"/>
    </xf>
    <xf numFmtId="0" fontId="11" fillId="9" borderId="68" xfId="22" applyFont="1" applyFill="1" applyBorder="1" applyAlignment="1">
      <alignment horizontal="center" vertical="top"/>
    </xf>
    <xf numFmtId="0" fontId="11" fillId="9" borderId="1" xfId="22" applyFont="1" applyFill="1" applyBorder="1" applyAlignment="1">
      <alignment horizontal="center" vertical="top"/>
    </xf>
    <xf numFmtId="0" fontId="11" fillId="9" borderId="22" xfId="22" applyFont="1" applyFill="1" applyBorder="1" applyAlignment="1">
      <alignment horizontal="center" vertical="top"/>
    </xf>
    <xf numFmtId="0" fontId="11" fillId="9" borderId="10" xfId="22" applyFont="1" applyFill="1" applyBorder="1" applyAlignment="1">
      <alignment horizontal="center" vertical="top"/>
    </xf>
    <xf numFmtId="0" fontId="11" fillId="0" borderId="79" xfId="22" applyFont="1" applyBorder="1" applyAlignment="1">
      <alignment horizontal="left" vertical="top" wrapText="1"/>
    </xf>
    <xf numFmtId="0" fontId="11" fillId="0" borderId="81" xfId="22" applyFont="1" applyBorder="1" applyAlignment="1">
      <alignment horizontal="left" vertical="top" wrapText="1"/>
    </xf>
    <xf numFmtId="0" fontId="11" fillId="0" borderId="30" xfId="22" applyFont="1" applyBorder="1" applyAlignment="1">
      <alignment horizontal="left" vertical="top" wrapText="1"/>
    </xf>
    <xf numFmtId="0" fontId="11" fillId="0" borderId="60" xfId="22" applyFont="1" applyBorder="1" applyAlignment="1">
      <alignment horizontal="left" vertical="top" wrapText="1"/>
    </xf>
    <xf numFmtId="0" fontId="11" fillId="0" borderId="31" xfId="22" applyFont="1" applyBorder="1" applyAlignment="1">
      <alignment horizontal="left" vertical="top" wrapText="1"/>
    </xf>
    <xf numFmtId="0" fontId="11" fillId="0" borderId="78" xfId="22" applyFont="1" applyBorder="1" applyAlignment="1">
      <alignment horizontal="left" vertical="top" wrapText="1"/>
    </xf>
    <xf numFmtId="0" fontId="11" fillId="0" borderId="61" xfId="22" applyFont="1" applyBorder="1" applyAlignment="1">
      <alignment horizontal="left" vertical="top" wrapText="1"/>
    </xf>
    <xf numFmtId="0" fontId="11" fillId="0" borderId="75" xfId="22" applyFont="1" applyBorder="1" applyAlignment="1">
      <alignment horizontal="left" vertical="top" wrapText="1"/>
    </xf>
    <xf numFmtId="0" fontId="11" fillId="0" borderId="0" xfId="22" applyFont="1" applyBorder="1" applyAlignment="1">
      <alignment horizontal="left" vertical="top" wrapText="1"/>
    </xf>
    <xf numFmtId="0" fontId="11" fillId="9" borderId="28" xfId="22" applyFont="1" applyFill="1" applyBorder="1" applyAlignment="1">
      <alignment horizontal="left" vertical="top" wrapText="1"/>
    </xf>
    <xf numFmtId="0" fontId="11" fillId="9" borderId="65" xfId="22" applyFont="1" applyFill="1" applyBorder="1" applyAlignment="1">
      <alignment horizontal="left" vertical="top" wrapText="1"/>
    </xf>
    <xf numFmtId="0" fontId="11" fillId="9" borderId="30" xfId="22" applyFont="1" applyFill="1" applyBorder="1" applyAlignment="1">
      <alignment horizontal="left" vertical="top" wrapText="1"/>
    </xf>
    <xf numFmtId="0" fontId="11" fillId="9" borderId="60" xfId="22" applyFont="1" applyFill="1" applyBorder="1" applyAlignment="1">
      <alignment horizontal="left" vertical="top" wrapText="1"/>
    </xf>
    <xf numFmtId="0" fontId="11" fillId="9" borderId="61" xfId="22" applyFont="1" applyFill="1" applyBorder="1" applyAlignment="1">
      <alignment horizontal="left" vertical="top" wrapText="1"/>
    </xf>
    <xf numFmtId="0" fontId="11" fillId="9" borderId="75" xfId="22" applyFont="1" applyFill="1" applyBorder="1" applyAlignment="1">
      <alignment horizontal="left" vertical="top" wrapText="1"/>
    </xf>
    <xf numFmtId="0" fontId="11" fillId="9" borderId="79" xfId="22" applyFont="1" applyFill="1" applyBorder="1" applyAlignment="1">
      <alignment horizontal="left" vertical="top"/>
    </xf>
    <xf numFmtId="0" fontId="11" fillId="9" borderId="81" xfId="22" applyFont="1" applyFill="1" applyBorder="1" applyAlignment="1">
      <alignment horizontal="left" vertical="top"/>
    </xf>
    <xf numFmtId="0" fontId="11" fillId="9" borderId="30" xfId="22" applyFont="1" applyFill="1" applyBorder="1" applyAlignment="1">
      <alignment horizontal="left" vertical="top"/>
    </xf>
    <xf numFmtId="0" fontId="11" fillId="9" borderId="60" xfId="22" applyFont="1" applyFill="1" applyBorder="1" applyAlignment="1">
      <alignment horizontal="left" vertical="top"/>
    </xf>
    <xf numFmtId="0" fontId="11" fillId="9" borderId="31" xfId="22" applyFont="1" applyFill="1" applyBorder="1" applyAlignment="1">
      <alignment horizontal="left" vertical="top"/>
    </xf>
    <xf numFmtId="0" fontId="11" fillId="9" borderId="78" xfId="22" applyFont="1" applyFill="1" applyBorder="1" applyAlignment="1">
      <alignment horizontal="left" vertical="top"/>
    </xf>
    <xf numFmtId="0" fontId="11" fillId="9" borderId="31" xfId="22" applyFont="1" applyFill="1" applyBorder="1" applyAlignment="1">
      <alignment horizontal="left" vertical="top" wrapText="1"/>
    </xf>
    <xf numFmtId="0" fontId="11" fillId="9" borderId="78" xfId="22" applyFont="1" applyFill="1" applyBorder="1" applyAlignment="1">
      <alignment horizontal="left" vertical="top" wrapText="1"/>
    </xf>
    <xf numFmtId="0" fontId="11" fillId="9" borderId="8" xfId="22" applyFont="1" applyFill="1" applyBorder="1" applyAlignment="1">
      <alignment horizontal="left" vertical="top" wrapText="1"/>
    </xf>
    <xf numFmtId="0" fontId="11" fillId="9" borderId="0" xfId="22" applyFont="1" applyFill="1" applyBorder="1" applyAlignment="1">
      <alignment horizontal="left" vertical="top" wrapText="1"/>
    </xf>
    <xf numFmtId="0" fontId="11" fillId="9" borderId="9" xfId="22" applyFont="1" applyFill="1" applyBorder="1" applyAlignment="1">
      <alignment horizontal="left" vertical="top" wrapText="1"/>
    </xf>
    <xf numFmtId="49" fontId="11" fillId="9" borderId="10" xfId="22" applyNumberFormat="1" applyFont="1" applyFill="1" applyBorder="1" applyAlignment="1">
      <alignment horizontal="center" vertical="top"/>
    </xf>
    <xf numFmtId="49" fontId="11" fillId="9" borderId="1" xfId="22" applyNumberFormat="1" applyFont="1" applyFill="1" applyBorder="1" applyAlignment="1">
      <alignment horizontal="center" vertical="top"/>
    </xf>
    <xf numFmtId="49" fontId="11" fillId="9" borderId="11" xfId="22" applyNumberFormat="1" applyFont="1" applyFill="1" applyBorder="1" applyAlignment="1">
      <alignment horizontal="center" vertical="top"/>
    </xf>
    <xf numFmtId="0" fontId="23" fillId="0" borderId="0" xfId="9" applyFont="1" applyAlignment="1">
      <alignment horizontal="left" vertical="top" wrapText="1"/>
    </xf>
    <xf numFmtId="0" fontId="13" fillId="0" borderId="0" xfId="23" applyFont="1" applyFill="1" applyAlignment="1">
      <alignment horizontal="center" vertical="center" wrapText="1"/>
    </xf>
    <xf numFmtId="49" fontId="13" fillId="2" borderId="10" xfId="22" applyNumberFormat="1" applyFont="1" applyFill="1" applyBorder="1" applyAlignment="1">
      <alignment horizontal="center" vertical="top"/>
    </xf>
    <xf numFmtId="49" fontId="13" fillId="2" borderId="1" xfId="22" applyNumberFormat="1" applyFont="1" applyFill="1" applyBorder="1" applyAlignment="1">
      <alignment horizontal="center" vertical="top"/>
    </xf>
    <xf numFmtId="49" fontId="13" fillId="2" borderId="11" xfId="22" applyNumberFormat="1" applyFont="1" applyFill="1" applyBorder="1" applyAlignment="1">
      <alignment horizontal="center" vertical="top"/>
    </xf>
    <xf numFmtId="49" fontId="8" fillId="3" borderId="10" xfId="22" applyNumberFormat="1" applyFont="1" applyFill="1" applyBorder="1" applyAlignment="1">
      <alignment horizontal="center" vertical="top"/>
    </xf>
    <xf numFmtId="49" fontId="8" fillId="3" borderId="1" xfId="22" applyNumberFormat="1" applyFont="1" applyFill="1" applyBorder="1" applyAlignment="1">
      <alignment horizontal="center" vertical="top"/>
    </xf>
    <xf numFmtId="49" fontId="8" fillId="3" borderId="11" xfId="22" applyNumberFormat="1" applyFont="1" applyFill="1" applyBorder="1" applyAlignment="1">
      <alignment horizontal="center" vertical="top"/>
    </xf>
    <xf numFmtId="49" fontId="4" fillId="3" borderId="37" xfId="22" applyNumberFormat="1" applyFont="1" applyFill="1" applyBorder="1" applyAlignment="1">
      <alignment horizontal="center" vertical="top"/>
    </xf>
    <xf numFmtId="49" fontId="4" fillId="3" borderId="30" xfId="22" applyNumberFormat="1" applyFont="1" applyFill="1" applyBorder="1" applyAlignment="1">
      <alignment horizontal="center" vertical="top"/>
    </xf>
    <xf numFmtId="49" fontId="4" fillId="3" borderId="69" xfId="22" applyNumberFormat="1" applyFont="1" applyFill="1" applyBorder="1" applyAlignment="1">
      <alignment horizontal="center" vertical="top"/>
    </xf>
    <xf numFmtId="49" fontId="6" fillId="2" borderId="67" xfId="22" applyNumberFormat="1" applyFont="1" applyFill="1" applyBorder="1" applyAlignment="1">
      <alignment horizontal="center" vertical="top"/>
    </xf>
    <xf numFmtId="49" fontId="6" fillId="2" borderId="1" xfId="22" applyNumberFormat="1" applyFont="1" applyFill="1" applyBorder="1" applyAlignment="1">
      <alignment horizontal="center" vertical="top"/>
    </xf>
    <xf numFmtId="49" fontId="6" fillId="2" borderId="26" xfId="22" applyNumberFormat="1" applyFont="1" applyFill="1" applyBorder="1" applyAlignment="1">
      <alignment horizontal="center" vertical="top"/>
    </xf>
    <xf numFmtId="49" fontId="13" fillId="10" borderId="8" xfId="22" applyNumberFormat="1" applyFont="1" applyFill="1" applyBorder="1" applyAlignment="1">
      <alignment horizontal="center" vertical="top" wrapText="1"/>
    </xf>
    <xf numFmtId="49" fontId="13" fillId="10" borderId="0" xfId="22" applyNumberFormat="1" applyFont="1" applyFill="1" applyBorder="1" applyAlignment="1">
      <alignment horizontal="center" vertical="top" wrapText="1"/>
    </xf>
    <xf numFmtId="0" fontId="15" fillId="10" borderId="9" xfId="22" applyFont="1" applyFill="1" applyBorder="1" applyAlignment="1">
      <alignment horizontal="center" vertical="top" wrapText="1"/>
    </xf>
    <xf numFmtId="49" fontId="12" fillId="9" borderId="10" xfId="22" applyNumberFormat="1" applyFont="1" applyFill="1" applyBorder="1" applyAlignment="1">
      <alignment horizontal="center" vertical="center" textRotation="90"/>
    </xf>
    <xf numFmtId="49" fontId="12" fillId="9" borderId="1" xfId="22" applyNumberFormat="1" applyFont="1" applyFill="1" applyBorder="1" applyAlignment="1">
      <alignment horizontal="center" vertical="center" textRotation="90"/>
    </xf>
    <xf numFmtId="49" fontId="12" fillId="9" borderId="11" xfId="22" applyNumberFormat="1" applyFont="1" applyFill="1" applyBorder="1" applyAlignment="1">
      <alignment horizontal="center" vertical="center" textRotation="90"/>
    </xf>
    <xf numFmtId="49" fontId="12" fillId="9" borderId="22" xfId="22" applyNumberFormat="1" applyFont="1" applyFill="1" applyBorder="1" applyAlignment="1">
      <alignment horizontal="center" vertical="top" textRotation="90"/>
    </xf>
    <xf numFmtId="49" fontId="12" fillId="9" borderId="66" xfId="22" applyNumberFormat="1" applyFont="1" applyFill="1" applyBorder="1" applyAlignment="1">
      <alignment horizontal="center" vertical="top" textRotation="90"/>
    </xf>
    <xf numFmtId="49" fontId="12" fillId="9" borderId="26" xfId="22" applyNumberFormat="1" applyFont="1" applyFill="1" applyBorder="1" applyAlignment="1">
      <alignment horizontal="center" vertical="top" textRotation="90"/>
    </xf>
    <xf numFmtId="49" fontId="11" fillId="9" borderId="22" xfId="22" applyNumberFormat="1" applyFont="1" applyFill="1" applyBorder="1" applyAlignment="1">
      <alignment horizontal="center" vertical="top"/>
    </xf>
    <xf numFmtId="49" fontId="11" fillId="9" borderId="66" xfId="22" applyNumberFormat="1" applyFont="1" applyFill="1" applyBorder="1" applyAlignment="1">
      <alignment horizontal="center" vertical="top"/>
    </xf>
    <xf numFmtId="49" fontId="11" fillId="9" borderId="26" xfId="22" applyNumberFormat="1" applyFont="1" applyFill="1" applyBorder="1" applyAlignment="1">
      <alignment horizontal="center" vertical="top"/>
    </xf>
    <xf numFmtId="0" fontId="11" fillId="0" borderId="55" xfId="24" applyFont="1" applyBorder="1" applyAlignment="1">
      <alignment horizontal="center" vertical="center" wrapText="1"/>
    </xf>
    <xf numFmtId="0" fontId="11" fillId="0" borderId="72" xfId="24" applyFont="1" applyBorder="1" applyAlignment="1">
      <alignment horizontal="center" vertical="center" wrapText="1"/>
    </xf>
    <xf numFmtId="0" fontId="11" fillId="0" borderId="73" xfId="24" applyFont="1" applyBorder="1" applyAlignment="1">
      <alignment horizontal="center" vertical="center" wrapText="1"/>
    </xf>
    <xf numFmtId="0" fontId="11" fillId="0" borderId="1" xfId="24" applyFont="1" applyBorder="1" applyAlignment="1">
      <alignment horizontal="center" vertical="center" textRotation="90" wrapText="1"/>
    </xf>
    <xf numFmtId="0" fontId="11" fillId="0" borderId="11" xfId="24" applyFont="1" applyBorder="1" applyAlignment="1">
      <alignment horizontal="center" vertical="center" textRotation="90" wrapText="1"/>
    </xf>
    <xf numFmtId="0" fontId="11" fillId="0" borderId="1" xfId="24" applyFont="1" applyFill="1" applyBorder="1" applyAlignment="1">
      <alignment horizontal="center" vertical="center" textRotation="90" wrapText="1"/>
    </xf>
    <xf numFmtId="0" fontId="11" fillId="0" borderId="11" xfId="24" applyFont="1" applyFill="1" applyBorder="1" applyAlignment="1">
      <alignment horizontal="center" vertical="center" textRotation="90" wrapText="1"/>
    </xf>
    <xf numFmtId="49" fontId="6" fillId="8" borderId="55" xfId="22" applyNumberFormat="1" applyFont="1" applyFill="1" applyBorder="1" applyAlignment="1">
      <alignment horizontal="right" vertical="top"/>
    </xf>
    <xf numFmtId="49" fontId="6" fillId="8" borderId="72" xfId="22" applyNumberFormat="1" applyFont="1" applyFill="1" applyBorder="1" applyAlignment="1">
      <alignment horizontal="right" vertical="top"/>
    </xf>
    <xf numFmtId="49" fontId="6" fillId="8" borderId="73" xfId="22" applyNumberFormat="1" applyFont="1" applyFill="1" applyBorder="1" applyAlignment="1">
      <alignment horizontal="right" vertical="top"/>
    </xf>
    <xf numFmtId="0" fontId="7" fillId="0" borderId="10" xfId="23" applyFont="1" applyFill="1" applyBorder="1" applyAlignment="1">
      <alignment horizontal="center" vertical="center" wrapText="1"/>
    </xf>
    <xf numFmtId="0" fontId="7" fillId="0" borderId="1" xfId="23" applyFont="1" applyFill="1" applyBorder="1" applyAlignment="1">
      <alignment horizontal="center" vertical="center" wrapText="1"/>
    </xf>
    <xf numFmtId="0" fontId="7" fillId="0" borderId="11" xfId="23" applyFont="1" applyFill="1" applyBorder="1" applyAlignment="1">
      <alignment horizontal="center" vertical="center" wrapText="1"/>
    </xf>
    <xf numFmtId="0" fontId="13" fillId="13" borderId="55" xfId="22" applyFont="1" applyFill="1" applyBorder="1" applyAlignment="1">
      <alignment horizontal="center" vertical="top" wrapText="1"/>
    </xf>
    <xf numFmtId="0" fontId="13" fillId="13" borderId="72" xfId="22" applyFont="1" applyFill="1" applyBorder="1" applyAlignment="1">
      <alignment horizontal="center" vertical="top" wrapText="1"/>
    </xf>
    <xf numFmtId="0" fontId="13" fillId="13" borderId="73" xfId="22" applyFont="1" applyFill="1" applyBorder="1" applyAlignment="1">
      <alignment horizontal="center" vertical="top" wrapText="1"/>
    </xf>
    <xf numFmtId="0" fontId="28" fillId="9" borderId="55" xfId="22" applyFont="1" applyFill="1" applyBorder="1" applyAlignment="1">
      <alignment horizontal="center" vertical="top"/>
    </xf>
    <xf numFmtId="0" fontId="28" fillId="9" borderId="72" xfId="22" applyFont="1" applyFill="1" applyBorder="1" applyAlignment="1">
      <alignment horizontal="center" vertical="top"/>
    </xf>
    <xf numFmtId="0" fontId="28" fillId="9" borderId="73" xfId="22" applyFont="1" applyFill="1" applyBorder="1" applyAlignment="1">
      <alignment horizontal="center" vertical="top"/>
    </xf>
    <xf numFmtId="0" fontId="6" fillId="9" borderId="55" xfId="22" applyFont="1" applyFill="1" applyBorder="1" applyAlignment="1">
      <alignment horizontal="center" vertical="top"/>
    </xf>
    <xf numFmtId="0" fontId="6" fillId="9" borderId="72" xfId="22" applyFont="1" applyFill="1" applyBorder="1" applyAlignment="1">
      <alignment horizontal="center" vertical="top"/>
    </xf>
    <xf numFmtId="0" fontId="6" fillId="9" borderId="73" xfId="22" applyFont="1" applyFill="1" applyBorder="1" applyAlignment="1">
      <alignment horizontal="center" vertical="top"/>
    </xf>
    <xf numFmtId="49" fontId="13" fillId="0" borderId="10" xfId="22" applyNumberFormat="1" applyFont="1" applyFill="1" applyBorder="1" applyAlignment="1">
      <alignment horizontal="center" vertical="top" wrapText="1"/>
    </xf>
    <xf numFmtId="49" fontId="13" fillId="0" borderId="1" xfId="22" applyNumberFormat="1" applyFont="1" applyFill="1" applyBorder="1" applyAlignment="1">
      <alignment horizontal="center" vertical="top" wrapText="1"/>
    </xf>
    <xf numFmtId="49" fontId="13" fillId="0" borderId="11" xfId="22" applyNumberFormat="1" applyFont="1" applyFill="1" applyBorder="1" applyAlignment="1">
      <alignment horizontal="center" vertical="top" wrapText="1"/>
    </xf>
    <xf numFmtId="0" fontId="13" fillId="11" borderId="10" xfId="22" applyFont="1" applyFill="1" applyBorder="1" applyAlignment="1">
      <alignment horizontal="left" vertical="top" wrapText="1"/>
    </xf>
    <xf numFmtId="0" fontId="13" fillId="11" borderId="1" xfId="22" applyFont="1" applyFill="1" applyBorder="1" applyAlignment="1">
      <alignment horizontal="left" vertical="top" wrapText="1"/>
    </xf>
    <xf numFmtId="0" fontId="13" fillId="11" borderId="11" xfId="22" applyFont="1" applyFill="1" applyBorder="1" applyAlignment="1">
      <alignment horizontal="left" vertical="top" wrapText="1"/>
    </xf>
    <xf numFmtId="49" fontId="13" fillId="10" borderId="10" xfId="22" applyNumberFormat="1" applyFont="1" applyFill="1" applyBorder="1" applyAlignment="1">
      <alignment horizontal="center" vertical="top" wrapText="1"/>
    </xf>
    <xf numFmtId="49" fontId="13" fillId="10" borderId="1" xfId="22" applyNumberFormat="1" applyFont="1" applyFill="1" applyBorder="1" applyAlignment="1">
      <alignment horizontal="center" vertical="top" wrapText="1"/>
    </xf>
    <xf numFmtId="49" fontId="13" fillId="10" borderId="11" xfId="22" applyNumberFormat="1" applyFont="1" applyFill="1" applyBorder="1" applyAlignment="1">
      <alignment horizontal="center" vertical="top" wrapText="1"/>
    </xf>
    <xf numFmtId="0" fontId="28" fillId="22" borderId="55" xfId="22" applyFont="1" applyFill="1" applyBorder="1" applyAlignment="1">
      <alignment horizontal="center" vertical="top"/>
    </xf>
    <xf numFmtId="0" fontId="28" fillId="22" borderId="72" xfId="22" applyFont="1" applyFill="1" applyBorder="1" applyAlignment="1">
      <alignment horizontal="center" vertical="top"/>
    </xf>
    <xf numFmtId="0" fontId="28" fillId="22" borderId="73" xfId="22" applyFont="1" applyFill="1" applyBorder="1" applyAlignment="1">
      <alignment horizontal="center" vertical="top"/>
    </xf>
    <xf numFmtId="0" fontId="6" fillId="13" borderId="55" xfId="22" applyFont="1" applyFill="1" applyBorder="1" applyAlignment="1">
      <alignment horizontal="right" vertical="top" wrapText="1"/>
    </xf>
    <xf numFmtId="0" fontId="6" fillId="13" borderId="72" xfId="22" applyFont="1" applyFill="1" applyBorder="1" applyAlignment="1">
      <alignment horizontal="right" vertical="top" wrapText="1"/>
    </xf>
    <xf numFmtId="0" fontId="6" fillId="13" borderId="73" xfId="22" applyFont="1" applyFill="1" applyBorder="1" applyAlignment="1">
      <alignment horizontal="right" vertical="top" wrapText="1"/>
    </xf>
    <xf numFmtId="0" fontId="6" fillId="15" borderId="55" xfId="22" applyFont="1" applyFill="1" applyBorder="1" applyAlignment="1">
      <alignment horizontal="right" vertical="top" wrapText="1"/>
    </xf>
    <xf numFmtId="0" fontId="6" fillId="15" borderId="72" xfId="22" applyFont="1" applyFill="1" applyBorder="1" applyAlignment="1">
      <alignment horizontal="right" vertical="top" wrapText="1"/>
    </xf>
    <xf numFmtId="0" fontId="6" fillId="15" borderId="73" xfId="22" applyFont="1" applyFill="1" applyBorder="1" applyAlignment="1">
      <alignment horizontal="right" vertical="top" wrapText="1"/>
    </xf>
    <xf numFmtId="0" fontId="11" fillId="0" borderId="37" xfId="13" applyFont="1" applyBorder="1" applyAlignment="1">
      <alignment horizontal="left" vertical="top" wrapText="1"/>
    </xf>
    <xf numFmtId="0" fontId="11" fillId="0" borderId="51" xfId="13" applyFont="1" applyBorder="1" applyAlignment="1">
      <alignment horizontal="left" vertical="top" wrapText="1"/>
    </xf>
    <xf numFmtId="0" fontId="11" fillId="0" borderId="82" xfId="13" applyFont="1" applyBorder="1" applyAlignment="1">
      <alignment horizontal="left" vertical="top" wrapText="1"/>
    </xf>
    <xf numFmtId="0" fontId="6" fillId="6" borderId="37" xfId="13" applyFont="1" applyFill="1" applyBorder="1" applyAlignment="1">
      <alignment horizontal="right" vertical="top" wrapText="1"/>
    </xf>
    <xf numFmtId="0" fontId="6" fillId="6" borderId="51" xfId="13" applyFont="1" applyFill="1" applyBorder="1" applyAlignment="1">
      <alignment horizontal="right" vertical="top" wrapText="1"/>
    </xf>
    <xf numFmtId="0" fontId="6" fillId="6" borderId="82" xfId="13" applyFont="1" applyFill="1" applyBorder="1" applyAlignment="1">
      <alignment horizontal="right" vertical="top" wrapText="1"/>
    </xf>
    <xf numFmtId="0" fontId="11" fillId="0" borderId="62" xfId="13" applyFont="1" applyBorder="1" applyAlignment="1">
      <alignment horizontal="left" vertical="top" wrapText="1"/>
    </xf>
    <xf numFmtId="0" fontId="11" fillId="0" borderId="64" xfId="13" applyFont="1" applyBorder="1" applyAlignment="1">
      <alignment horizontal="left" vertical="top" wrapText="1"/>
    </xf>
    <xf numFmtId="0" fontId="11" fillId="0" borderId="71" xfId="13" applyFont="1" applyBorder="1" applyAlignment="1">
      <alignment horizontal="left" vertical="top" wrapText="1"/>
    </xf>
    <xf numFmtId="49" fontId="63" fillId="0" borderId="9" xfId="13" applyNumberFormat="1" applyFont="1" applyBorder="1" applyAlignment="1">
      <alignment horizontal="center" vertical="top" wrapText="1"/>
    </xf>
    <xf numFmtId="49" fontId="4" fillId="22" borderId="55" xfId="22" applyNumberFormat="1" applyFont="1" applyFill="1" applyBorder="1" applyAlignment="1">
      <alignment horizontal="right" vertical="top"/>
    </xf>
    <xf numFmtId="49" fontId="4" fillId="22" borderId="72" xfId="22" applyNumberFormat="1" applyFont="1" applyFill="1" applyBorder="1" applyAlignment="1">
      <alignment horizontal="right" vertical="top"/>
    </xf>
    <xf numFmtId="49" fontId="4" fillId="22" borderId="73" xfId="22" applyNumberFormat="1" applyFont="1" applyFill="1" applyBorder="1" applyAlignment="1">
      <alignment horizontal="right" vertical="top"/>
    </xf>
    <xf numFmtId="0" fontId="13" fillId="10" borderId="28" xfId="22" applyFont="1" applyFill="1" applyBorder="1" applyAlignment="1">
      <alignment horizontal="left" vertical="top" wrapText="1"/>
    </xf>
    <xf numFmtId="0" fontId="13" fillId="10" borderId="8" xfId="22" applyFont="1" applyFill="1" applyBorder="1" applyAlignment="1">
      <alignment horizontal="left" vertical="top" wrapText="1"/>
    </xf>
    <xf numFmtId="0" fontId="13" fillId="10" borderId="65" xfId="22" applyFont="1" applyFill="1" applyBorder="1" applyAlignment="1">
      <alignment horizontal="left" vertical="top" wrapText="1"/>
    </xf>
    <xf numFmtId="0" fontId="13" fillId="10" borderId="30" xfId="22" applyFont="1" applyFill="1" applyBorder="1" applyAlignment="1">
      <alignment horizontal="left" vertical="top" wrapText="1"/>
    </xf>
    <xf numFmtId="0" fontId="13" fillId="10" borderId="0" xfId="22" applyFont="1" applyFill="1" applyBorder="1" applyAlignment="1">
      <alignment horizontal="left" vertical="top" wrapText="1"/>
    </xf>
    <xf numFmtId="0" fontId="13" fillId="10" borderId="60" xfId="22" applyFont="1" applyFill="1" applyBorder="1" applyAlignment="1">
      <alignment horizontal="left" vertical="top" wrapText="1"/>
    </xf>
    <xf numFmtId="0" fontId="13" fillId="10" borderId="31" xfId="22" applyFont="1" applyFill="1" applyBorder="1" applyAlignment="1">
      <alignment horizontal="left" vertical="top" wrapText="1"/>
    </xf>
    <xf numFmtId="0" fontId="13" fillId="10" borderId="9" xfId="22" applyFont="1" applyFill="1" applyBorder="1" applyAlignment="1">
      <alignment horizontal="left" vertical="top" wrapText="1"/>
    </xf>
    <xf numFmtId="0" fontId="13" fillId="10" borderId="78" xfId="22" applyFont="1" applyFill="1" applyBorder="1" applyAlignment="1">
      <alignment horizontal="left" vertical="top" wrapText="1"/>
    </xf>
    <xf numFmtId="0" fontId="15" fillId="12" borderId="55" xfId="13" applyFill="1" applyBorder="1" applyAlignment="1">
      <alignment horizontal="right" vertical="top" wrapText="1"/>
    </xf>
    <xf numFmtId="0" fontId="15" fillId="12" borderId="72" xfId="13" applyFill="1" applyBorder="1" applyAlignment="1">
      <alignment horizontal="right" vertical="top" wrapText="1"/>
    </xf>
    <xf numFmtId="0" fontId="15" fillId="12" borderId="73" xfId="13" applyFill="1" applyBorder="1" applyAlignment="1">
      <alignment horizontal="right" vertical="top" wrapText="1"/>
    </xf>
    <xf numFmtId="0" fontId="11" fillId="0" borderId="62" xfId="8" applyFont="1" applyBorder="1" applyAlignment="1">
      <alignment horizontal="left" vertical="top" wrapText="1"/>
    </xf>
    <xf numFmtId="0" fontId="11" fillId="0" borderId="64" xfId="8" applyFont="1" applyBorder="1" applyAlignment="1">
      <alignment horizontal="left" vertical="top" wrapText="1"/>
    </xf>
    <xf numFmtId="0" fontId="11" fillId="0" borderId="71" xfId="8" applyFont="1" applyBorder="1" applyAlignment="1">
      <alignment horizontal="left" vertical="top" wrapText="1"/>
    </xf>
    <xf numFmtId="49" fontId="13" fillId="11" borderId="10" xfId="22" applyNumberFormat="1" applyFont="1" applyFill="1" applyBorder="1" applyAlignment="1">
      <alignment horizontal="center" vertical="top" wrapText="1"/>
    </xf>
    <xf numFmtId="49" fontId="13" fillId="11" borderId="1" xfId="22" applyNumberFormat="1" applyFont="1" applyFill="1" applyBorder="1" applyAlignment="1">
      <alignment horizontal="center" vertical="top" wrapText="1"/>
    </xf>
    <xf numFmtId="49" fontId="13" fillId="11" borderId="11" xfId="22" applyNumberFormat="1" applyFont="1" applyFill="1" applyBorder="1" applyAlignment="1">
      <alignment horizontal="center" vertical="top" wrapText="1"/>
    </xf>
    <xf numFmtId="0" fontId="13" fillId="10" borderId="5" xfId="22" applyFont="1" applyFill="1" applyBorder="1" applyAlignment="1">
      <alignment horizontal="left" vertical="top" wrapText="1"/>
    </xf>
    <xf numFmtId="0" fontId="13" fillId="10" borderId="4" xfId="22" applyFont="1" applyFill="1" applyBorder="1" applyAlignment="1">
      <alignment horizontal="left" vertical="top" wrapText="1"/>
    </xf>
    <xf numFmtId="0" fontId="13" fillId="13" borderId="55" xfId="22" applyFont="1" applyFill="1" applyBorder="1" applyAlignment="1">
      <alignment horizontal="right" vertical="top" wrapText="1"/>
    </xf>
    <xf numFmtId="0" fontId="13" fillId="13" borderId="72" xfId="22" applyFont="1" applyFill="1" applyBorder="1" applyAlignment="1">
      <alignment horizontal="right" vertical="top" wrapText="1"/>
    </xf>
    <xf numFmtId="0" fontId="13" fillId="13" borderId="73" xfId="22" applyFont="1" applyFill="1" applyBorder="1" applyAlignment="1">
      <alignment horizontal="right" vertical="top" wrapText="1"/>
    </xf>
    <xf numFmtId="49" fontId="4" fillId="9" borderId="55" xfId="22" applyNumberFormat="1" applyFont="1" applyFill="1" applyBorder="1" applyAlignment="1">
      <alignment horizontal="right" vertical="top"/>
    </xf>
    <xf numFmtId="49" fontId="4" fillId="9" borderId="72" xfId="22" applyNumberFormat="1" applyFont="1" applyFill="1" applyBorder="1" applyAlignment="1">
      <alignment horizontal="right" vertical="top"/>
    </xf>
    <xf numFmtId="49" fontId="4" fillId="9" borderId="73" xfId="22" applyNumberFormat="1" applyFont="1" applyFill="1" applyBorder="1" applyAlignment="1">
      <alignment horizontal="right" vertical="top"/>
    </xf>
    <xf numFmtId="0" fontId="11" fillId="0" borderId="69" xfId="13" applyFont="1" applyBorder="1" applyAlignment="1">
      <alignment horizontal="left" vertical="top" wrapText="1"/>
    </xf>
    <xf numFmtId="0" fontId="11" fillId="0" borderId="52" xfId="13" applyFont="1" applyBorder="1" applyAlignment="1">
      <alignment horizontal="left" vertical="top" wrapText="1"/>
    </xf>
    <xf numFmtId="0" fontId="11" fillId="0" borderId="90" xfId="13" applyFont="1" applyBorder="1" applyAlignment="1">
      <alignment horizontal="left" vertical="top" wrapText="1"/>
    </xf>
    <xf numFmtId="0" fontId="11" fillId="6" borderId="55" xfId="13" applyFont="1" applyFill="1" applyBorder="1" applyAlignment="1">
      <alignment horizontal="right" vertical="top" wrapText="1"/>
    </xf>
    <xf numFmtId="0" fontId="11" fillId="6" borderId="72" xfId="13" applyFont="1" applyFill="1" applyBorder="1" applyAlignment="1">
      <alignment horizontal="right" vertical="top" wrapText="1"/>
    </xf>
    <xf numFmtId="49" fontId="13" fillId="10" borderId="28" xfId="22" applyNumberFormat="1" applyFont="1" applyFill="1" applyBorder="1" applyAlignment="1">
      <alignment horizontal="center" vertical="top" wrapText="1"/>
    </xf>
    <xf numFmtId="49" fontId="13" fillId="10" borderId="30" xfId="22" applyNumberFormat="1" applyFont="1" applyFill="1" applyBorder="1" applyAlignment="1">
      <alignment horizontal="center" vertical="top" wrapText="1"/>
    </xf>
    <xf numFmtId="49" fontId="13" fillId="10" borderId="31" xfId="22" applyNumberFormat="1" applyFont="1" applyFill="1" applyBorder="1" applyAlignment="1">
      <alignment horizontal="center" vertical="top" wrapText="1"/>
    </xf>
    <xf numFmtId="0" fontId="13" fillId="11" borderId="0" xfId="22" applyFont="1" applyFill="1" applyBorder="1" applyAlignment="1">
      <alignment horizontal="left" vertical="top" wrapText="1"/>
    </xf>
    <xf numFmtId="49" fontId="13" fillId="0" borderId="28" xfId="22" applyNumberFormat="1" applyFont="1" applyFill="1" applyBorder="1" applyAlignment="1">
      <alignment horizontal="center" vertical="top" wrapText="1"/>
    </xf>
    <xf numFmtId="49" fontId="13" fillId="0" borderId="30" xfId="22" applyNumberFormat="1" applyFont="1" applyFill="1" applyBorder="1" applyAlignment="1">
      <alignment horizontal="center" vertical="top" wrapText="1"/>
    </xf>
    <xf numFmtId="49" fontId="13" fillId="0" borderId="31" xfId="22" applyNumberFormat="1" applyFont="1" applyFill="1" applyBorder="1" applyAlignment="1">
      <alignment horizontal="center" vertical="top" wrapText="1"/>
    </xf>
    <xf numFmtId="0" fontId="13" fillId="11" borderId="65" xfId="22" applyFont="1" applyFill="1" applyBorder="1" applyAlignment="1">
      <alignment horizontal="left" vertical="top" wrapText="1"/>
    </xf>
    <xf numFmtId="0" fontId="13" fillId="11" borderId="60" xfId="22" applyFont="1" applyFill="1" applyBorder="1" applyAlignment="1">
      <alignment horizontal="left" vertical="top" wrapText="1"/>
    </xf>
    <xf numFmtId="0" fontId="31" fillId="11" borderId="10" xfId="22" applyFont="1" applyFill="1" applyBorder="1" applyAlignment="1">
      <alignment horizontal="center" vertical="center" textRotation="90" wrapText="1"/>
    </xf>
    <xf numFmtId="0" fontId="31" fillId="11" borderId="1" xfId="22" applyFont="1" applyFill="1" applyBorder="1" applyAlignment="1">
      <alignment horizontal="center" vertical="center" textRotation="90" wrapText="1"/>
    </xf>
    <xf numFmtId="0" fontId="31" fillId="11" borderId="11" xfId="22" applyFont="1" applyFill="1" applyBorder="1" applyAlignment="1">
      <alignment horizontal="center" vertical="center" textRotation="90" wrapText="1"/>
    </xf>
    <xf numFmtId="0" fontId="13" fillId="10" borderId="3" xfId="22" applyFont="1" applyFill="1" applyBorder="1" applyAlignment="1">
      <alignment horizontal="left" vertical="top" wrapText="1"/>
    </xf>
    <xf numFmtId="49" fontId="13" fillId="11" borderId="59" xfId="22" applyNumberFormat="1" applyFont="1" applyFill="1" applyBorder="1" applyAlignment="1">
      <alignment horizontal="center" vertical="top" wrapText="1"/>
    </xf>
    <xf numFmtId="49" fontId="13" fillId="11" borderId="58" xfId="22" applyNumberFormat="1" applyFont="1" applyFill="1" applyBorder="1" applyAlignment="1">
      <alignment horizontal="center" vertical="top" wrapText="1"/>
    </xf>
    <xf numFmtId="49" fontId="13" fillId="11" borderId="25" xfId="22" applyNumberFormat="1" applyFont="1" applyFill="1" applyBorder="1" applyAlignment="1">
      <alignment horizontal="center" vertical="top" wrapText="1"/>
    </xf>
    <xf numFmtId="49" fontId="13" fillId="11" borderId="57" xfId="22" applyNumberFormat="1" applyFont="1" applyFill="1" applyBorder="1" applyAlignment="1">
      <alignment horizontal="center" vertical="top" wrapText="1"/>
    </xf>
    <xf numFmtId="49" fontId="13" fillId="11" borderId="5" xfId="22" applyNumberFormat="1" applyFont="1" applyFill="1" applyBorder="1" applyAlignment="1">
      <alignment horizontal="center" vertical="top" wrapText="1"/>
    </xf>
    <xf numFmtId="49" fontId="13" fillId="11" borderId="56" xfId="22" applyNumberFormat="1" applyFont="1" applyFill="1" applyBorder="1" applyAlignment="1">
      <alignment horizontal="center" vertical="top" wrapText="1"/>
    </xf>
    <xf numFmtId="0" fontId="11" fillId="9" borderId="2" xfId="22" applyFont="1" applyFill="1" applyBorder="1" applyAlignment="1">
      <alignment horizontal="center" vertical="top" wrapText="1"/>
    </xf>
    <xf numFmtId="0" fontId="11" fillId="9" borderId="46" xfId="22" applyFont="1" applyFill="1" applyBorder="1" applyAlignment="1">
      <alignment horizontal="center" vertical="top" wrapText="1"/>
    </xf>
    <xf numFmtId="0" fontId="11" fillId="9" borderId="24" xfId="22" applyFont="1" applyFill="1" applyBorder="1" applyAlignment="1">
      <alignment horizontal="center" vertical="top" wrapText="1"/>
    </xf>
    <xf numFmtId="0" fontId="31" fillId="0" borderId="33" xfId="22" applyFont="1" applyBorder="1" applyAlignment="1">
      <alignment horizontal="center" vertical="center" wrapText="1"/>
    </xf>
    <xf numFmtId="0" fontId="31" fillId="0" borderId="20" xfId="22" applyFont="1" applyBorder="1" applyAlignment="1">
      <alignment horizontal="center" vertical="center" wrapText="1"/>
    </xf>
    <xf numFmtId="0" fontId="31" fillId="10" borderId="10" xfId="22" applyFont="1" applyFill="1" applyBorder="1" applyAlignment="1">
      <alignment horizontal="center" vertical="center" textRotation="90" wrapText="1"/>
    </xf>
    <xf numFmtId="0" fontId="31" fillId="10" borderId="1" xfId="22" applyFont="1" applyFill="1" applyBorder="1" applyAlignment="1">
      <alignment horizontal="center" vertical="center" textRotation="90" wrapText="1"/>
    </xf>
    <xf numFmtId="0" fontId="31" fillId="10" borderId="11" xfId="22" applyFont="1" applyFill="1" applyBorder="1" applyAlignment="1">
      <alignment horizontal="center" vertical="center" textRotation="90" wrapText="1"/>
    </xf>
    <xf numFmtId="0" fontId="11" fillId="9" borderId="6" xfId="22" applyFont="1" applyFill="1" applyBorder="1" applyAlignment="1">
      <alignment horizontal="center" vertical="top"/>
    </xf>
    <xf numFmtId="0" fontId="11" fillId="9" borderId="17" xfId="22" applyFont="1" applyFill="1" applyBorder="1" applyAlignment="1">
      <alignment horizontal="center" vertical="top"/>
    </xf>
    <xf numFmtId="0" fontId="11" fillId="9" borderId="7" xfId="22" applyFont="1" applyFill="1" applyBorder="1" applyAlignment="1">
      <alignment horizontal="center" vertical="top"/>
    </xf>
    <xf numFmtId="0" fontId="31" fillId="0" borderId="17" xfId="22" applyFont="1" applyBorder="1" applyAlignment="1">
      <alignment horizontal="center" vertical="center" wrapText="1"/>
    </xf>
    <xf numFmtId="0" fontId="31" fillId="0" borderId="7" xfId="22" applyFont="1" applyBorder="1" applyAlignment="1">
      <alignment horizontal="center" vertical="center" wrapText="1"/>
    </xf>
    <xf numFmtId="49" fontId="12" fillId="0" borderId="1" xfId="22" applyNumberFormat="1" applyFont="1" applyFill="1" applyBorder="1" applyAlignment="1">
      <alignment horizontal="center" vertical="center" textRotation="90"/>
    </xf>
    <xf numFmtId="49" fontId="12" fillId="0" borderId="11" xfId="22" applyNumberFormat="1" applyFont="1" applyFill="1" applyBorder="1" applyAlignment="1">
      <alignment horizontal="center" vertical="center" textRotation="90"/>
    </xf>
    <xf numFmtId="0" fontId="11" fillId="0" borderId="55" xfId="23" applyFont="1" applyFill="1" applyBorder="1" applyAlignment="1">
      <alignment horizontal="center" vertical="center"/>
    </xf>
    <xf numFmtId="0" fontId="11" fillId="0" borderId="72" xfId="23" applyFont="1" applyFill="1" applyBorder="1" applyAlignment="1">
      <alignment horizontal="center" vertical="center"/>
    </xf>
    <xf numFmtId="0" fontId="11" fillId="0" borderId="73" xfId="23" applyFont="1" applyFill="1" applyBorder="1" applyAlignment="1">
      <alignment horizontal="center" vertical="center"/>
    </xf>
    <xf numFmtId="0" fontId="31" fillId="0" borderId="58" xfId="22" applyFont="1" applyBorder="1" applyAlignment="1">
      <alignment horizontal="center" vertical="center" textRotation="90"/>
    </xf>
    <xf numFmtId="0" fontId="31" fillId="0" borderId="21" xfId="22" applyFont="1" applyBorder="1" applyAlignment="1">
      <alignment horizontal="center" vertical="center" textRotation="90"/>
    </xf>
    <xf numFmtId="0" fontId="11" fillId="9" borderId="34" xfId="22" applyFont="1" applyFill="1" applyBorder="1" applyAlignment="1">
      <alignment horizontal="center" vertical="top"/>
    </xf>
    <xf numFmtId="0" fontId="11" fillId="9" borderId="58" xfId="22" applyFont="1" applyFill="1" applyBorder="1" applyAlignment="1">
      <alignment horizontal="center" vertical="top"/>
    </xf>
    <xf numFmtId="0" fontId="11" fillId="9" borderId="21" xfId="22" applyFont="1" applyFill="1" applyBorder="1" applyAlignment="1">
      <alignment horizontal="center" vertical="top"/>
    </xf>
    <xf numFmtId="0" fontId="11" fillId="9" borderId="11" xfId="22" applyFont="1" applyFill="1" applyBorder="1" applyAlignment="1">
      <alignment horizontal="center" vertical="top"/>
    </xf>
    <xf numFmtId="0" fontId="11" fillId="9" borderId="33" xfId="22" applyFont="1" applyFill="1" applyBorder="1" applyAlignment="1">
      <alignment horizontal="center" vertical="top" wrapText="1"/>
    </xf>
    <xf numFmtId="0" fontId="11" fillId="9" borderId="20" xfId="22" applyFont="1" applyFill="1" applyBorder="1" applyAlignment="1">
      <alignment horizontal="center" vertical="top" wrapText="1"/>
    </xf>
    <xf numFmtId="0" fontId="31" fillId="15" borderId="67" xfId="22" applyFont="1" applyFill="1" applyBorder="1" applyAlignment="1">
      <alignment horizontal="center" vertical="center" textRotation="90" wrapText="1"/>
    </xf>
    <xf numFmtId="0" fontId="31" fillId="15" borderId="66" xfId="22" applyFont="1" applyFill="1" applyBorder="1" applyAlignment="1">
      <alignment horizontal="center" vertical="center" textRotation="90" wrapText="1"/>
    </xf>
    <xf numFmtId="0" fontId="31" fillId="15" borderId="26" xfId="22" applyFont="1" applyFill="1" applyBorder="1" applyAlignment="1">
      <alignment horizontal="center" vertical="center" textRotation="90" wrapText="1"/>
    </xf>
    <xf numFmtId="0" fontId="31" fillId="13" borderId="67" xfId="22" applyFont="1" applyFill="1" applyBorder="1" applyAlignment="1">
      <alignment horizontal="center" vertical="center" textRotation="90" wrapText="1"/>
    </xf>
    <xf numFmtId="0" fontId="31" fillId="13" borderId="66" xfId="22" applyFont="1" applyFill="1" applyBorder="1" applyAlignment="1">
      <alignment horizontal="center" vertical="center" textRotation="90" wrapText="1"/>
    </xf>
    <xf numFmtId="0" fontId="31" fillId="13" borderId="26" xfId="22" applyFont="1" applyFill="1" applyBorder="1" applyAlignment="1">
      <alignment horizontal="center" vertical="center" textRotation="90" wrapText="1"/>
    </xf>
    <xf numFmtId="0" fontId="31" fillId="10" borderId="51" xfId="22" applyFont="1" applyFill="1" applyBorder="1" applyAlignment="1">
      <alignment horizontal="center" vertical="center" textRotation="90" wrapText="1"/>
    </xf>
    <xf numFmtId="0" fontId="31" fillId="10" borderId="64" xfId="22" applyFont="1" applyFill="1" applyBorder="1" applyAlignment="1">
      <alignment horizontal="center" vertical="center" textRotation="90" wrapText="1"/>
    </xf>
    <xf numFmtId="0" fontId="31" fillId="10" borderId="52" xfId="22" applyFont="1" applyFill="1" applyBorder="1" applyAlignment="1">
      <alignment horizontal="center" vertical="center" textRotation="90" wrapText="1"/>
    </xf>
    <xf numFmtId="0" fontId="31" fillId="0" borderId="10" xfId="22" applyFont="1" applyFill="1" applyBorder="1" applyAlignment="1">
      <alignment horizontal="center" vertical="center" textRotation="90" wrapText="1"/>
    </xf>
    <xf numFmtId="0" fontId="31" fillId="0" borderId="1" xfId="22" applyFont="1" applyFill="1" applyBorder="1" applyAlignment="1">
      <alignment horizontal="center" vertical="center" textRotation="90" wrapText="1"/>
    </xf>
    <xf numFmtId="0" fontId="31" fillId="0" borderId="11" xfId="22" applyFont="1" applyFill="1" applyBorder="1" applyAlignment="1">
      <alignment horizontal="center" vertical="center" textRotation="90" wrapText="1"/>
    </xf>
    <xf numFmtId="0" fontId="31" fillId="0" borderId="65" xfId="22" applyFont="1" applyBorder="1" applyAlignment="1">
      <alignment horizontal="center" vertical="center" wrapText="1"/>
    </xf>
    <xf numFmtId="0" fontId="31" fillId="0" borderId="60" xfId="22" applyFont="1" applyBorder="1" applyAlignment="1">
      <alignment horizontal="center" vertical="center" wrapText="1"/>
    </xf>
    <xf numFmtId="0" fontId="31" fillId="0" borderId="78" xfId="22" applyFont="1" applyBorder="1" applyAlignment="1">
      <alignment horizontal="center" vertical="center" wrapText="1"/>
    </xf>
    <xf numFmtId="0" fontId="31" fillId="0" borderId="10" xfId="22" applyFont="1" applyBorder="1" applyAlignment="1">
      <alignment horizontal="center" vertical="center" textRotation="90" wrapText="1"/>
    </xf>
    <xf numFmtId="0" fontId="31" fillId="0" borderId="1" xfId="22" applyFont="1" applyBorder="1" applyAlignment="1">
      <alignment horizontal="center" vertical="center" textRotation="90" wrapText="1"/>
    </xf>
    <xf numFmtId="0" fontId="31" fillId="0" borderId="11" xfId="22" applyFont="1" applyBorder="1" applyAlignment="1">
      <alignment horizontal="center" vertical="center" textRotation="90" wrapText="1"/>
    </xf>
    <xf numFmtId="0" fontId="31" fillId="0" borderId="51" xfId="22" applyFont="1" applyBorder="1" applyAlignment="1">
      <alignment horizontal="center" vertical="center" textRotation="90" wrapText="1"/>
    </xf>
    <xf numFmtId="0" fontId="31" fillId="0" borderId="64" xfId="22" applyFont="1" applyBorder="1" applyAlignment="1">
      <alignment horizontal="center" vertical="center" textRotation="90" wrapText="1"/>
    </xf>
    <xf numFmtId="0" fontId="31" fillId="0" borderId="52" xfId="22" applyFont="1" applyBorder="1" applyAlignment="1">
      <alignment horizontal="center" vertical="center" textRotation="90" wrapText="1"/>
    </xf>
    <xf numFmtId="0" fontId="11" fillId="9" borderId="48" xfId="22" applyFont="1" applyFill="1" applyBorder="1" applyAlignment="1">
      <alignment horizontal="left" vertical="top" wrapText="1"/>
    </xf>
    <xf numFmtId="0" fontId="11" fillId="9" borderId="17" xfId="22" applyFont="1" applyFill="1" applyBorder="1" applyAlignment="1">
      <alignment horizontal="left" vertical="top" wrapText="1"/>
    </xf>
    <xf numFmtId="0" fontId="11" fillId="9" borderId="23" xfId="22" applyFont="1" applyFill="1" applyBorder="1" applyAlignment="1">
      <alignment horizontal="left" vertical="top" wrapText="1"/>
    </xf>
    <xf numFmtId="0" fontId="11" fillId="9" borderId="6" xfId="22" applyFont="1" applyFill="1" applyBorder="1" applyAlignment="1">
      <alignment horizontal="left" vertical="top"/>
    </xf>
    <xf numFmtId="0" fontId="11" fillId="9" borderId="17" xfId="22" applyFont="1" applyFill="1" applyBorder="1" applyAlignment="1">
      <alignment horizontal="left" vertical="top"/>
    </xf>
    <xf numFmtId="0" fontId="11" fillId="9" borderId="23" xfId="22" applyFont="1" applyFill="1" applyBorder="1" applyAlignment="1">
      <alignment horizontal="left" vertical="top"/>
    </xf>
    <xf numFmtId="0" fontId="13" fillId="11" borderId="10" xfId="9" applyFont="1" applyFill="1" applyBorder="1" applyAlignment="1">
      <alignment horizontal="left" vertical="top" wrapText="1"/>
    </xf>
    <xf numFmtId="0" fontId="13" fillId="11" borderId="1" xfId="9" applyFont="1" applyFill="1" applyBorder="1" applyAlignment="1">
      <alignment horizontal="left" vertical="top" wrapText="1"/>
    </xf>
    <xf numFmtId="0" fontId="13" fillId="11" borderId="11" xfId="9" applyFont="1" applyFill="1" applyBorder="1" applyAlignment="1">
      <alignment horizontal="left" vertical="top" wrapText="1"/>
    </xf>
    <xf numFmtId="49" fontId="13" fillId="11" borderId="34" xfId="22" applyNumberFormat="1" applyFont="1" applyFill="1" applyBorder="1" applyAlignment="1">
      <alignment horizontal="center" vertical="top" wrapText="1"/>
    </xf>
    <xf numFmtId="49" fontId="13" fillId="11" borderId="21" xfId="22" applyNumberFormat="1" applyFont="1" applyFill="1" applyBorder="1" applyAlignment="1">
      <alignment horizontal="center" vertical="top" wrapText="1"/>
    </xf>
    <xf numFmtId="0" fontId="46" fillId="10" borderId="65" xfId="9" applyFont="1" applyFill="1" applyBorder="1" applyAlignment="1">
      <alignment horizontal="center" vertical="center" textRotation="90" wrapText="1"/>
    </xf>
    <xf numFmtId="0" fontId="46" fillId="10" borderId="60" xfId="9" applyFont="1" applyFill="1" applyBorder="1" applyAlignment="1">
      <alignment horizontal="center" vertical="center" textRotation="90" wrapText="1"/>
    </xf>
    <xf numFmtId="0" fontId="46" fillId="10" borderId="78" xfId="9" applyFont="1" applyFill="1" applyBorder="1" applyAlignment="1">
      <alignment horizontal="center" vertical="center" textRotation="90" wrapText="1"/>
    </xf>
    <xf numFmtId="49" fontId="8" fillId="13" borderId="10" xfId="22" applyNumberFormat="1" applyFont="1" applyFill="1" applyBorder="1" applyAlignment="1">
      <alignment horizontal="center" vertical="top"/>
    </xf>
    <xf numFmtId="49" fontId="8" fillId="13" borderId="11" xfId="22" applyNumberFormat="1" applyFont="1" applyFill="1" applyBorder="1" applyAlignment="1">
      <alignment horizontal="center" vertical="top"/>
    </xf>
    <xf numFmtId="49" fontId="13" fillId="10" borderId="17" xfId="22" applyNumberFormat="1" applyFont="1" applyFill="1" applyBorder="1" applyAlignment="1">
      <alignment horizontal="center" vertical="top" wrapText="1"/>
    </xf>
    <xf numFmtId="49" fontId="13" fillId="10" borderId="7" xfId="22" applyNumberFormat="1" applyFont="1" applyFill="1" applyBorder="1" applyAlignment="1">
      <alignment horizontal="center" vertical="top" wrapText="1"/>
    </xf>
    <xf numFmtId="0" fontId="11" fillId="9" borderId="17" xfId="22" applyFont="1" applyFill="1" applyBorder="1" applyAlignment="1">
      <alignment horizontal="center" vertical="top" wrapText="1"/>
    </xf>
    <xf numFmtId="0" fontId="11" fillId="9" borderId="7" xfId="22" applyFont="1" applyFill="1" applyBorder="1" applyAlignment="1">
      <alignment horizontal="center" vertical="top" wrapText="1"/>
    </xf>
    <xf numFmtId="0" fontId="11" fillId="9" borderId="6" xfId="22" applyFont="1" applyFill="1" applyBorder="1" applyAlignment="1">
      <alignment horizontal="left" vertical="top" wrapText="1"/>
    </xf>
    <xf numFmtId="0" fontId="11" fillId="9" borderId="7" xfId="22" applyFont="1" applyFill="1" applyBorder="1" applyAlignment="1">
      <alignment horizontal="left" vertical="top" wrapText="1"/>
    </xf>
    <xf numFmtId="0" fontId="11" fillId="9" borderId="59" xfId="22" applyFont="1" applyFill="1" applyBorder="1" applyAlignment="1">
      <alignment horizontal="center" vertical="top"/>
    </xf>
    <xf numFmtId="0" fontId="11" fillId="9" borderId="25" xfId="22" applyFont="1" applyFill="1" applyBorder="1" applyAlignment="1">
      <alignment horizontal="center" vertical="top"/>
    </xf>
    <xf numFmtId="0" fontId="11" fillId="9" borderId="33" xfId="22" applyFont="1" applyFill="1" applyBorder="1" applyAlignment="1">
      <alignment horizontal="center" vertical="top"/>
    </xf>
    <xf numFmtId="0" fontId="11" fillId="9" borderId="46" xfId="22" applyFont="1" applyFill="1" applyBorder="1" applyAlignment="1">
      <alignment horizontal="center" vertical="top"/>
    </xf>
    <xf numFmtId="0" fontId="11" fillId="9" borderId="20" xfId="22" applyFont="1" applyFill="1" applyBorder="1" applyAlignment="1">
      <alignment horizontal="center" vertical="top"/>
    </xf>
    <xf numFmtId="0" fontId="11" fillId="9" borderId="88" xfId="22" applyFont="1" applyFill="1" applyBorder="1" applyAlignment="1">
      <alignment horizontal="center" vertical="top" wrapText="1"/>
    </xf>
    <xf numFmtId="0" fontId="11" fillId="9" borderId="87" xfId="22" applyFont="1" applyFill="1" applyBorder="1" applyAlignment="1">
      <alignment horizontal="center" vertical="top" wrapText="1"/>
    </xf>
    <xf numFmtId="0" fontId="11" fillId="9" borderId="86" xfId="22" applyFont="1" applyFill="1" applyBorder="1" applyAlignment="1">
      <alignment horizontal="center" vertical="top" wrapText="1"/>
    </xf>
    <xf numFmtId="0" fontId="11" fillId="9" borderId="6" xfId="22" applyFont="1" applyFill="1" applyBorder="1" applyAlignment="1">
      <alignment horizontal="center" vertical="top" wrapText="1"/>
    </xf>
    <xf numFmtId="0" fontId="36" fillId="0" borderId="0" xfId="24" applyFont="1" applyAlignment="1">
      <alignment horizontal="center" vertical="top" wrapText="1"/>
    </xf>
    <xf numFmtId="0" fontId="36" fillId="0" borderId="0" xfId="24" applyFont="1" applyAlignment="1">
      <alignment horizontal="center" vertical="center" wrapText="1"/>
    </xf>
    <xf numFmtId="0" fontId="31" fillId="10" borderId="28" xfId="24" applyFont="1" applyFill="1" applyBorder="1" applyAlignment="1">
      <alignment horizontal="left" vertical="top" wrapText="1"/>
    </xf>
    <xf numFmtId="0" fontId="31" fillId="10" borderId="8" xfId="24" applyFont="1" applyFill="1" applyBorder="1" applyAlignment="1">
      <alignment horizontal="left" vertical="top" wrapText="1"/>
    </xf>
    <xf numFmtId="0" fontId="31" fillId="10" borderId="65" xfId="24" applyFont="1" applyFill="1" applyBorder="1" applyAlignment="1">
      <alignment horizontal="left" vertical="top" wrapText="1"/>
    </xf>
    <xf numFmtId="0" fontId="31" fillId="10" borderId="30" xfId="24" applyFont="1" applyFill="1" applyBorder="1" applyAlignment="1">
      <alignment horizontal="left" vertical="top" wrapText="1"/>
    </xf>
    <xf numFmtId="0" fontId="31" fillId="10" borderId="0" xfId="24" applyFont="1" applyFill="1" applyBorder="1" applyAlignment="1">
      <alignment horizontal="left" vertical="top" wrapText="1"/>
    </xf>
    <xf numFmtId="0" fontId="31" fillId="10" borderId="60" xfId="24" applyFont="1" applyFill="1" applyBorder="1" applyAlignment="1">
      <alignment horizontal="left" vertical="top" wrapText="1"/>
    </xf>
    <xf numFmtId="0" fontId="31" fillId="10" borderId="31" xfId="24" applyFont="1" applyFill="1" applyBorder="1" applyAlignment="1">
      <alignment horizontal="left" vertical="top" wrapText="1"/>
    </xf>
    <xf numFmtId="0" fontId="31" fillId="10" borderId="9" xfId="24" applyFont="1" applyFill="1" applyBorder="1" applyAlignment="1">
      <alignment horizontal="left" vertical="top" wrapText="1"/>
    </xf>
    <xf numFmtId="0" fontId="31" fillId="10" borderId="78" xfId="24" applyFont="1" applyFill="1" applyBorder="1" applyAlignment="1">
      <alignment horizontal="left" vertical="top" wrapText="1"/>
    </xf>
    <xf numFmtId="0" fontId="11" fillId="9" borderId="62" xfId="24" applyFont="1" applyFill="1" applyBorder="1" applyAlignment="1">
      <alignment horizontal="center" vertical="center"/>
    </xf>
    <xf numFmtId="0" fontId="11" fillId="9" borderId="71" xfId="24" applyFont="1" applyFill="1" applyBorder="1" applyAlignment="1">
      <alignment horizontal="center" vertical="center"/>
    </xf>
    <xf numFmtId="0" fontId="11" fillId="0" borderId="62" xfId="24" applyFont="1" applyBorder="1" applyAlignment="1">
      <alignment horizontal="center" vertical="center"/>
    </xf>
    <xf numFmtId="0" fontId="11" fillId="0" borderId="71" xfId="24" applyFont="1" applyBorder="1" applyAlignment="1">
      <alignment horizontal="center" vertical="center"/>
    </xf>
    <xf numFmtId="0" fontId="11" fillId="0" borderId="69" xfId="24" applyFont="1" applyBorder="1" applyAlignment="1">
      <alignment horizontal="center" vertical="center"/>
    </xf>
    <xf numFmtId="0" fontId="11" fillId="0" borderId="90" xfId="24" applyFont="1" applyBorder="1" applyAlignment="1">
      <alignment horizontal="center" vertical="center"/>
    </xf>
    <xf numFmtId="1" fontId="11" fillId="0" borderId="37" xfId="24" applyNumberFormat="1" applyFont="1" applyBorder="1" applyAlignment="1">
      <alignment horizontal="center" vertical="center"/>
    </xf>
    <xf numFmtId="1" fontId="11" fillId="0" borderId="82" xfId="24" applyNumberFormat="1" applyFont="1" applyBorder="1" applyAlignment="1">
      <alignment horizontal="center" vertical="center"/>
    </xf>
    <xf numFmtId="0" fontId="31" fillId="0" borderId="62" xfId="24" applyFont="1" applyBorder="1" applyAlignment="1">
      <alignment horizontal="left" vertical="top" wrapText="1"/>
    </xf>
    <xf numFmtId="0" fontId="31" fillId="0" borderId="64" xfId="24" applyFont="1" applyBorder="1" applyAlignment="1">
      <alignment horizontal="left" vertical="top" wrapText="1"/>
    </xf>
    <xf numFmtId="0" fontId="31" fillId="0" borderId="71" xfId="24" applyFont="1" applyBorder="1" applyAlignment="1">
      <alignment horizontal="left" vertical="top" wrapText="1"/>
    </xf>
    <xf numFmtId="0" fontId="31" fillId="0" borderId="62" xfId="21" applyFont="1" applyBorder="1" applyAlignment="1">
      <alignment horizontal="left" vertical="top" wrapText="1"/>
    </xf>
    <xf numFmtId="0" fontId="31" fillId="0" borderId="64" xfId="21" applyFont="1" applyBorder="1" applyAlignment="1">
      <alignment horizontal="left" vertical="top" wrapText="1"/>
    </xf>
    <xf numFmtId="0" fontId="31" fillId="0" borderId="71" xfId="21" applyFont="1" applyBorder="1" applyAlignment="1">
      <alignment horizontal="left" vertical="top" wrapText="1"/>
    </xf>
    <xf numFmtId="49" fontId="38" fillId="2" borderId="10" xfId="24" applyNumberFormat="1" applyFont="1" applyFill="1" applyBorder="1" applyAlignment="1">
      <alignment horizontal="center" vertical="top"/>
    </xf>
    <xf numFmtId="49" fontId="38" fillId="2" borderId="1" xfId="24" applyNumberFormat="1" applyFont="1" applyFill="1" applyBorder="1" applyAlignment="1">
      <alignment horizontal="center" vertical="top"/>
    </xf>
    <xf numFmtId="49" fontId="38" fillId="2" borderId="11" xfId="24" applyNumberFormat="1" applyFont="1" applyFill="1" applyBorder="1" applyAlignment="1">
      <alignment horizontal="center" vertical="top"/>
    </xf>
    <xf numFmtId="0" fontId="11" fillId="0" borderId="79" xfId="24" applyFont="1" applyBorder="1" applyAlignment="1">
      <alignment horizontal="center" vertical="center"/>
    </xf>
    <xf numFmtId="0" fontId="11" fillId="0" borderId="81" xfId="24" applyFont="1" applyBorder="1" applyAlignment="1">
      <alignment horizontal="center" vertical="center"/>
    </xf>
    <xf numFmtId="0" fontId="11" fillId="0" borderId="61" xfId="24" applyFont="1" applyBorder="1" applyAlignment="1">
      <alignment horizontal="center" vertical="center"/>
    </xf>
    <xf numFmtId="0" fontId="11" fillId="0" borderId="75" xfId="24" applyFont="1" applyBorder="1" applyAlignment="1">
      <alignment horizontal="center" vertical="center"/>
    </xf>
    <xf numFmtId="0" fontId="47" fillId="0" borderId="79" xfId="24" applyFont="1" applyBorder="1" applyAlignment="1">
      <alignment horizontal="center" vertical="center"/>
    </xf>
    <xf numFmtId="0" fontId="47" fillId="0" borderId="81" xfId="24" applyFont="1" applyBorder="1" applyAlignment="1">
      <alignment horizontal="center" vertical="center"/>
    </xf>
    <xf numFmtId="0" fontId="47" fillId="0" borderId="30" xfId="24" applyFont="1" applyBorder="1" applyAlignment="1">
      <alignment horizontal="center" vertical="center"/>
    </xf>
    <xf numFmtId="0" fontId="47" fillId="0" borderId="60" xfId="24" applyFont="1" applyBorder="1" applyAlignment="1">
      <alignment horizontal="center" vertical="center"/>
    </xf>
    <xf numFmtId="0" fontId="47" fillId="0" borderId="31" xfId="24" applyFont="1" applyBorder="1" applyAlignment="1">
      <alignment horizontal="center" vertical="center"/>
    </xf>
    <xf numFmtId="0" fontId="47" fillId="0" borderId="78" xfId="24" applyFont="1" applyBorder="1" applyAlignment="1">
      <alignment horizontal="center" vertical="center"/>
    </xf>
    <xf numFmtId="0" fontId="11" fillId="0" borderId="64" xfId="24" applyFont="1" applyBorder="1" applyAlignment="1">
      <alignment horizontal="left" vertical="top" wrapText="1"/>
    </xf>
    <xf numFmtId="0" fontId="11" fillId="0" borderId="71" xfId="24" applyFont="1" applyBorder="1" applyAlignment="1">
      <alignment horizontal="left" vertical="top" wrapText="1"/>
    </xf>
    <xf numFmtId="0" fontId="11" fillId="0" borderId="64" xfId="24" applyFont="1" applyBorder="1" applyAlignment="1">
      <alignment horizontal="center" vertical="center"/>
    </xf>
    <xf numFmtId="0" fontId="13" fillId="13" borderId="55" xfId="24" applyFont="1" applyFill="1" applyBorder="1" applyAlignment="1">
      <alignment horizontal="center" vertical="top" wrapText="1"/>
    </xf>
    <xf numFmtId="0" fontId="13" fillId="13" borderId="72" xfId="24" applyFont="1" applyFill="1" applyBorder="1" applyAlignment="1">
      <alignment horizontal="center" vertical="top" wrapText="1"/>
    </xf>
    <xf numFmtId="0" fontId="13" fillId="13" borderId="73" xfId="24" applyFont="1" applyFill="1" applyBorder="1" applyAlignment="1">
      <alignment horizontal="center" vertical="top" wrapText="1"/>
    </xf>
    <xf numFmtId="0" fontId="47" fillId="15" borderId="55" xfId="24" applyFont="1" applyFill="1" applyBorder="1" applyAlignment="1">
      <alignment horizontal="center" vertical="top"/>
    </xf>
    <xf numFmtId="0" fontId="47" fillId="15" borderId="72" xfId="24" applyFont="1" applyFill="1" applyBorder="1" applyAlignment="1">
      <alignment horizontal="center" vertical="top"/>
    </xf>
    <xf numFmtId="0" fontId="47" fillId="15" borderId="73" xfId="24" applyFont="1" applyFill="1" applyBorder="1" applyAlignment="1">
      <alignment horizontal="center" vertical="top"/>
    </xf>
    <xf numFmtId="0" fontId="13" fillId="10" borderId="10" xfId="24" applyFont="1" applyFill="1" applyBorder="1" applyAlignment="1">
      <alignment horizontal="center" vertical="center" textRotation="90" wrapText="1"/>
    </xf>
    <xf numFmtId="0" fontId="13" fillId="10" borderId="1" xfId="24" applyFont="1" applyFill="1" applyBorder="1" applyAlignment="1">
      <alignment horizontal="center" vertical="center" textRotation="90" wrapText="1"/>
    </xf>
    <xf numFmtId="0" fontId="13" fillId="10" borderId="11" xfId="24" applyFont="1" applyFill="1" applyBorder="1" applyAlignment="1">
      <alignment horizontal="center" vertical="center" textRotation="90" wrapText="1"/>
    </xf>
    <xf numFmtId="49" fontId="38" fillId="10" borderId="28" xfId="24" applyNumberFormat="1" applyFont="1" applyFill="1" applyBorder="1" applyAlignment="1">
      <alignment horizontal="center" vertical="top" wrapText="1"/>
    </xf>
    <xf numFmtId="49" fontId="38" fillId="10" borderId="30" xfId="24" applyNumberFormat="1" applyFont="1" applyFill="1" applyBorder="1" applyAlignment="1">
      <alignment horizontal="center" vertical="top" wrapText="1"/>
    </xf>
    <xf numFmtId="49" fontId="38" fillId="10" borderId="31" xfId="24" applyNumberFormat="1" applyFont="1" applyFill="1" applyBorder="1" applyAlignment="1">
      <alignment horizontal="center" vertical="top" wrapText="1"/>
    </xf>
    <xf numFmtId="0" fontId="52" fillId="10" borderId="28" xfId="24" applyFont="1" applyFill="1" applyBorder="1" applyAlignment="1">
      <alignment horizontal="left" vertical="top" wrapText="1"/>
    </xf>
    <xf numFmtId="0" fontId="52" fillId="10" borderId="8" xfId="24" applyFont="1" applyFill="1" applyBorder="1" applyAlignment="1">
      <alignment horizontal="left" vertical="top" wrapText="1"/>
    </xf>
    <xf numFmtId="0" fontId="52" fillId="10" borderId="65" xfId="24" applyFont="1" applyFill="1" applyBorder="1" applyAlignment="1">
      <alignment horizontal="left" vertical="top" wrapText="1"/>
    </xf>
    <xf numFmtId="0" fontId="52" fillId="10" borderId="30" xfId="24" applyFont="1" applyFill="1" applyBorder="1" applyAlignment="1">
      <alignment horizontal="left" vertical="top" wrapText="1"/>
    </xf>
    <xf numFmtId="0" fontId="52" fillId="10" borderId="0" xfId="24" applyFont="1" applyFill="1" applyBorder="1" applyAlignment="1">
      <alignment horizontal="left" vertical="top" wrapText="1"/>
    </xf>
    <xf numFmtId="0" fontId="52" fillId="10" borderId="60" xfId="24" applyFont="1" applyFill="1" applyBorder="1" applyAlignment="1">
      <alignment horizontal="left" vertical="top" wrapText="1"/>
    </xf>
    <xf numFmtId="0" fontId="52" fillId="10" borderId="31" xfId="24" applyFont="1" applyFill="1" applyBorder="1" applyAlignment="1">
      <alignment horizontal="left" vertical="top" wrapText="1"/>
    </xf>
    <xf numFmtId="0" fontId="52" fillId="10" borderId="9" xfId="24" applyFont="1" applyFill="1" applyBorder="1" applyAlignment="1">
      <alignment horizontal="left" vertical="top" wrapText="1"/>
    </xf>
    <xf numFmtId="0" fontId="52" fillId="10" borderId="78" xfId="24" applyFont="1" applyFill="1" applyBorder="1" applyAlignment="1">
      <alignment horizontal="left" vertical="top" wrapText="1"/>
    </xf>
    <xf numFmtId="0" fontId="11" fillId="0" borderId="8" xfId="24" applyFont="1" applyBorder="1" applyAlignment="1">
      <alignment horizontal="center" vertical="center"/>
    </xf>
    <xf numFmtId="0" fontId="11" fillId="0" borderId="65" xfId="24" applyFont="1" applyBorder="1" applyAlignment="1">
      <alignment horizontal="center" vertical="center"/>
    </xf>
    <xf numFmtId="0" fontId="11" fillId="0" borderId="9" xfId="24" applyFont="1" applyBorder="1" applyAlignment="1">
      <alignment horizontal="center" vertical="center"/>
    </xf>
    <xf numFmtId="0" fontId="11" fillId="0" borderId="78" xfId="24" applyFont="1" applyBorder="1" applyAlignment="1">
      <alignment horizontal="center" vertical="center"/>
    </xf>
    <xf numFmtId="0" fontId="11" fillId="0" borderId="62" xfId="24" applyFont="1" applyBorder="1" applyAlignment="1">
      <alignment horizontal="left" vertical="top"/>
    </xf>
    <xf numFmtId="0" fontId="11" fillId="0" borderId="71" xfId="24" applyFont="1" applyBorder="1" applyAlignment="1">
      <alignment horizontal="left" vertical="top"/>
    </xf>
    <xf numFmtId="0" fontId="38" fillId="13" borderId="55" xfId="24" applyFont="1" applyFill="1" applyBorder="1" applyAlignment="1">
      <alignment horizontal="left" vertical="top"/>
    </xf>
    <xf numFmtId="0" fontId="38" fillId="13" borderId="72" xfId="24" applyFont="1" applyFill="1" applyBorder="1" applyAlignment="1">
      <alignment horizontal="left" vertical="top"/>
    </xf>
    <xf numFmtId="0" fontId="38" fillId="13" borderId="73" xfId="24" applyFont="1" applyFill="1" applyBorder="1" applyAlignment="1">
      <alignment horizontal="left" vertical="top"/>
    </xf>
    <xf numFmtId="0" fontId="11" fillId="0" borderId="70" xfId="24" applyFont="1" applyBorder="1" applyAlignment="1">
      <alignment horizontal="center" vertical="center"/>
    </xf>
    <xf numFmtId="0" fontId="11" fillId="0" borderId="74" xfId="24" applyFont="1" applyBorder="1" applyAlignment="1">
      <alignment horizontal="center" vertical="center"/>
    </xf>
    <xf numFmtId="0" fontId="11" fillId="0" borderId="52" xfId="24" applyFont="1" applyBorder="1" applyAlignment="1">
      <alignment horizontal="center" vertical="center"/>
    </xf>
    <xf numFmtId="0" fontId="11" fillId="0" borderId="55" xfId="1" applyFont="1" applyBorder="1" applyAlignment="1">
      <alignment horizontal="center" vertical="center"/>
    </xf>
    <xf numFmtId="0" fontId="11" fillId="0" borderId="72" xfId="1" applyFont="1" applyBorder="1" applyAlignment="1">
      <alignment horizontal="center" vertical="center"/>
    </xf>
    <xf numFmtId="0" fontId="11" fillId="0" borderId="73" xfId="1" applyFont="1" applyBorder="1" applyAlignment="1">
      <alignment horizontal="center" vertical="center"/>
    </xf>
    <xf numFmtId="0" fontId="38" fillId="0" borderId="10" xfId="24" applyFont="1" applyBorder="1" applyAlignment="1">
      <alignment horizontal="center" vertical="center" textRotation="90" wrapText="1"/>
    </xf>
    <xf numFmtId="0" fontId="38" fillId="0" borderId="1" xfId="24" applyFont="1" applyBorder="1" applyAlignment="1">
      <alignment horizontal="center" vertical="center" textRotation="90" wrapText="1"/>
    </xf>
    <xf numFmtId="0" fontId="38" fillId="0" borderId="11" xfId="24" applyFont="1" applyBorder="1" applyAlignment="1">
      <alignment horizontal="center" vertical="center" textRotation="90" wrapText="1"/>
    </xf>
    <xf numFmtId="0" fontId="11" fillId="0" borderId="72" xfId="13" applyFont="1" applyBorder="1" applyAlignment="1">
      <alignment horizontal="left" vertical="top" wrapText="1"/>
    </xf>
    <xf numFmtId="0" fontId="11" fillId="0" borderId="73" xfId="13" applyFont="1" applyBorder="1" applyAlignment="1">
      <alignment horizontal="left" vertical="top" wrapText="1"/>
    </xf>
    <xf numFmtId="0" fontId="11" fillId="0" borderId="0" xfId="13" applyFont="1" applyBorder="1" applyAlignment="1">
      <alignment horizontal="left" vertical="top" wrapText="1"/>
    </xf>
    <xf numFmtId="0" fontId="11" fillId="0" borderId="60" xfId="13" applyFont="1" applyBorder="1" applyAlignment="1">
      <alignment horizontal="left" vertical="top" wrapText="1"/>
    </xf>
    <xf numFmtId="0" fontId="11" fillId="9" borderId="28" xfId="13" applyFont="1" applyFill="1" applyBorder="1" applyAlignment="1">
      <alignment horizontal="left" vertical="top" wrapText="1"/>
    </xf>
    <xf numFmtId="0" fontId="11" fillId="9" borderId="65" xfId="13" applyFont="1" applyFill="1" applyBorder="1" applyAlignment="1">
      <alignment horizontal="left" vertical="top" wrapText="1"/>
    </xf>
    <xf numFmtId="0" fontId="11" fillId="9" borderId="31" xfId="13" applyFont="1" applyFill="1" applyBorder="1" applyAlignment="1">
      <alignment horizontal="left" vertical="top" wrapText="1"/>
    </xf>
    <xf numFmtId="0" fontId="11" fillId="9" borderId="78" xfId="13" applyFont="1" applyFill="1" applyBorder="1" applyAlignment="1">
      <alignment horizontal="left" vertical="top" wrapText="1"/>
    </xf>
    <xf numFmtId="49" fontId="31" fillId="9" borderId="10" xfId="24" applyNumberFormat="1" applyFont="1" applyFill="1" applyBorder="1" applyAlignment="1">
      <alignment horizontal="center" vertical="top"/>
    </xf>
    <xf numFmtId="49" fontId="31" fillId="9" borderId="1" xfId="24" applyNumberFormat="1" applyFont="1" applyFill="1" applyBorder="1" applyAlignment="1">
      <alignment horizontal="center" vertical="top"/>
    </xf>
    <xf numFmtId="49" fontId="31" fillId="9" borderId="11" xfId="24" applyNumberFormat="1" applyFont="1" applyFill="1" applyBorder="1" applyAlignment="1">
      <alignment horizontal="center" vertical="top"/>
    </xf>
    <xf numFmtId="0" fontId="11" fillId="0" borderId="10" xfId="1" applyFont="1" applyBorder="1" applyAlignment="1">
      <alignment horizontal="center" vertical="center" textRotation="90" wrapText="1"/>
    </xf>
    <xf numFmtId="0" fontId="11" fillId="0" borderId="11" xfId="1" applyFont="1" applyBorder="1" applyAlignment="1">
      <alignment horizontal="center" vertical="center" textRotation="90" wrapText="1"/>
    </xf>
    <xf numFmtId="0" fontId="11" fillId="0" borderId="10" xfId="25" applyFont="1" applyBorder="1" applyAlignment="1">
      <alignment horizontal="center" vertical="center" textRotation="90" wrapText="1"/>
    </xf>
    <xf numFmtId="0" fontId="11" fillId="0" borderId="11" xfId="25" applyFont="1" applyBorder="1" applyAlignment="1">
      <alignment horizontal="center" vertical="center" textRotation="90" wrapText="1"/>
    </xf>
    <xf numFmtId="0" fontId="11" fillId="0" borderId="64" xfId="13" applyFont="1" applyBorder="1" applyAlignment="1">
      <alignment horizontal="left" vertical="center" wrapText="1"/>
    </xf>
    <xf numFmtId="0" fontId="11" fillId="0" borderId="71" xfId="13" applyFont="1" applyBorder="1" applyAlignment="1">
      <alignment horizontal="left" vertical="center" wrapText="1"/>
    </xf>
    <xf numFmtId="0" fontId="13" fillId="13" borderId="55" xfId="24" applyFont="1" applyFill="1" applyBorder="1" applyAlignment="1">
      <alignment horizontal="left" vertical="top" wrapText="1"/>
    </xf>
    <xf numFmtId="0" fontId="13" fillId="13" borderId="72" xfId="24" applyFont="1" applyFill="1" applyBorder="1" applyAlignment="1">
      <alignment horizontal="left" vertical="top" wrapText="1"/>
    </xf>
    <xf numFmtId="0" fontId="13" fillId="13" borderId="73" xfId="24" applyFont="1" applyFill="1" applyBorder="1" applyAlignment="1">
      <alignment horizontal="left" vertical="top" wrapText="1"/>
    </xf>
    <xf numFmtId="0" fontId="13" fillId="13" borderId="55" xfId="24" applyFont="1" applyFill="1" applyBorder="1" applyAlignment="1">
      <alignment horizontal="center" vertical="center"/>
    </xf>
    <xf numFmtId="0" fontId="13" fillId="13" borderId="72" xfId="24" applyFont="1" applyFill="1" applyBorder="1" applyAlignment="1">
      <alignment horizontal="center" vertical="center"/>
    </xf>
    <xf numFmtId="0" fontId="13" fillId="13" borderId="73" xfId="24" applyFont="1" applyFill="1" applyBorder="1" applyAlignment="1">
      <alignment horizontal="center" vertical="center"/>
    </xf>
    <xf numFmtId="49" fontId="38" fillId="9" borderId="10" xfId="24" applyNumberFormat="1" applyFont="1" applyFill="1" applyBorder="1" applyAlignment="1">
      <alignment horizontal="center" vertical="top" wrapText="1"/>
    </xf>
    <xf numFmtId="49" fontId="38" fillId="9" borderId="11" xfId="24" applyNumberFormat="1" applyFont="1" applyFill="1" applyBorder="1" applyAlignment="1">
      <alignment horizontal="center" vertical="top" wrapText="1"/>
    </xf>
    <xf numFmtId="49" fontId="12" fillId="9" borderId="60" xfId="24" applyNumberFormat="1" applyFont="1" applyFill="1" applyBorder="1" applyAlignment="1">
      <alignment horizontal="center" vertical="center" textRotation="90"/>
    </xf>
    <xf numFmtId="49" fontId="12" fillId="9" borderId="78" xfId="24" applyNumberFormat="1" applyFont="1" applyFill="1" applyBorder="1" applyAlignment="1">
      <alignment horizontal="center" vertical="center" textRotation="90"/>
    </xf>
    <xf numFmtId="0" fontId="38" fillId="13" borderId="55" xfId="24" applyFont="1" applyFill="1" applyBorder="1" applyAlignment="1">
      <alignment horizontal="right" vertical="top" wrapText="1"/>
    </xf>
    <xf numFmtId="0" fontId="38" fillId="13" borderId="72" xfId="24" applyFont="1" applyFill="1" applyBorder="1" applyAlignment="1">
      <alignment horizontal="right" vertical="top" wrapText="1"/>
    </xf>
    <xf numFmtId="0" fontId="38" fillId="13" borderId="73" xfId="24" applyFont="1" applyFill="1" applyBorder="1" applyAlignment="1">
      <alignment horizontal="right" vertical="top" wrapText="1"/>
    </xf>
    <xf numFmtId="49" fontId="12" fillId="9" borderId="10" xfId="24" applyNumberFormat="1" applyFont="1" applyFill="1" applyBorder="1" applyAlignment="1">
      <alignment horizontal="center" vertical="center" textRotation="90"/>
    </xf>
    <xf numFmtId="49" fontId="12" fillId="9" borderId="1" xfId="24" applyNumberFormat="1" applyFont="1" applyFill="1" applyBorder="1" applyAlignment="1">
      <alignment horizontal="center" vertical="center" textRotation="90"/>
    </xf>
    <xf numFmtId="49" fontId="12" fillId="9" borderId="11" xfId="24" applyNumberFormat="1" applyFont="1" applyFill="1" applyBorder="1" applyAlignment="1">
      <alignment horizontal="center" vertical="center" textRotation="90"/>
    </xf>
    <xf numFmtId="0" fontId="7" fillId="0" borderId="10" xfId="1" applyFont="1" applyBorder="1" applyAlignment="1">
      <alignment horizontal="center" vertical="center" wrapText="1"/>
    </xf>
    <xf numFmtId="0" fontId="7" fillId="0" borderId="1" xfId="1" applyFont="1" applyBorder="1" applyAlignment="1">
      <alignment horizontal="center" vertical="center" wrapText="1"/>
    </xf>
    <xf numFmtId="0" fontId="13" fillId="0" borderId="60" xfId="24" applyFont="1" applyBorder="1" applyAlignment="1">
      <alignment horizontal="center" vertical="center" textRotation="90"/>
    </xf>
    <xf numFmtId="0" fontId="13" fillId="0" borderId="78" xfId="24" applyFont="1" applyBorder="1" applyAlignment="1">
      <alignment horizontal="center" vertical="center" textRotation="90"/>
    </xf>
    <xf numFmtId="0" fontId="11" fillId="0" borderId="55" xfId="25" applyFont="1" applyBorder="1" applyAlignment="1">
      <alignment horizontal="center" vertical="center" wrapText="1"/>
    </xf>
    <xf numFmtId="0" fontId="11" fillId="0" borderId="72" xfId="25" applyFont="1" applyBorder="1" applyAlignment="1">
      <alignment horizontal="center" vertical="center" wrapText="1"/>
    </xf>
    <xf numFmtId="0" fontId="11" fillId="0" borderId="73" xfId="25" applyFont="1" applyBorder="1" applyAlignment="1">
      <alignment horizontal="center" vertical="center" wrapText="1"/>
    </xf>
    <xf numFmtId="0" fontId="11" fillId="11" borderId="10" xfId="24" applyFont="1" applyFill="1" applyBorder="1" applyAlignment="1">
      <alignment horizontal="left" vertical="top" wrapText="1"/>
    </xf>
    <xf numFmtId="0" fontId="11" fillId="11" borderId="11" xfId="24" applyFont="1" applyFill="1" applyBorder="1" applyAlignment="1">
      <alignment horizontal="left" vertical="top" wrapText="1"/>
    </xf>
    <xf numFmtId="49" fontId="38" fillId="3" borderId="10" xfId="24" applyNumberFormat="1" applyFont="1" applyFill="1" applyBorder="1" applyAlignment="1">
      <alignment horizontal="center" vertical="top"/>
    </xf>
    <xf numFmtId="49" fontId="38" fillId="3" borderId="1" xfId="24" applyNumberFormat="1" applyFont="1" applyFill="1" applyBorder="1" applyAlignment="1">
      <alignment horizontal="center" vertical="top"/>
    </xf>
    <xf numFmtId="49" fontId="38" fillId="3" borderId="11" xfId="24" applyNumberFormat="1" applyFont="1" applyFill="1" applyBorder="1" applyAlignment="1">
      <alignment horizontal="center" vertical="top"/>
    </xf>
    <xf numFmtId="0" fontId="38" fillId="9" borderId="28" xfId="24" applyFont="1" applyFill="1" applyBorder="1" applyAlignment="1">
      <alignment horizontal="center" vertical="top"/>
    </xf>
    <xf numFmtId="0" fontId="38" fillId="9" borderId="8" xfId="24" applyFont="1" applyFill="1" applyBorder="1" applyAlignment="1">
      <alignment horizontal="center" vertical="top"/>
    </xf>
    <xf numFmtId="0" fontId="38" fillId="9" borderId="65" xfId="24" applyFont="1" applyFill="1" applyBorder="1" applyAlignment="1">
      <alignment horizontal="center" vertical="top"/>
    </xf>
    <xf numFmtId="0" fontId="38" fillId="9" borderId="31" xfId="24" applyFont="1" applyFill="1" applyBorder="1" applyAlignment="1">
      <alignment horizontal="center" vertical="top"/>
    </xf>
    <xf numFmtId="0" fontId="38" fillId="9" borderId="9" xfId="24" applyFont="1" applyFill="1" applyBorder="1" applyAlignment="1">
      <alignment horizontal="center" vertical="top"/>
    </xf>
    <xf numFmtId="0" fontId="38" fillId="9" borderId="78" xfId="24" applyFont="1" applyFill="1" applyBorder="1" applyAlignment="1">
      <alignment horizontal="center" vertical="top"/>
    </xf>
    <xf numFmtId="49" fontId="38" fillId="10" borderId="1" xfId="24" applyNumberFormat="1" applyFont="1" applyFill="1" applyBorder="1" applyAlignment="1">
      <alignment horizontal="center" vertical="top" wrapText="1"/>
    </xf>
    <xf numFmtId="49" fontId="38" fillId="10" borderId="11" xfId="24" applyNumberFormat="1" applyFont="1" applyFill="1" applyBorder="1" applyAlignment="1">
      <alignment horizontal="center" vertical="top" wrapText="1"/>
    </xf>
    <xf numFmtId="0" fontId="31" fillId="9" borderId="1" xfId="24" applyFont="1" applyFill="1" applyBorder="1" applyAlignment="1">
      <alignment horizontal="center" vertical="top" wrapText="1"/>
    </xf>
    <xf numFmtId="0" fontId="31" fillId="9" borderId="11" xfId="24" applyFont="1" applyFill="1" applyBorder="1" applyAlignment="1">
      <alignment horizontal="center" vertical="top" wrapText="1"/>
    </xf>
    <xf numFmtId="49" fontId="38" fillId="13" borderId="10" xfId="24" applyNumberFormat="1" applyFont="1" applyFill="1" applyBorder="1" applyAlignment="1">
      <alignment horizontal="center" vertical="top"/>
    </xf>
    <xf numFmtId="49" fontId="38" fillId="13" borderId="11" xfId="24" applyNumberFormat="1" applyFont="1" applyFill="1" applyBorder="1" applyAlignment="1">
      <alignment horizontal="center" vertical="top"/>
    </xf>
    <xf numFmtId="0" fontId="38" fillId="15" borderId="55" xfId="24" applyFont="1" applyFill="1" applyBorder="1" applyAlignment="1">
      <alignment horizontal="right" vertical="top" wrapText="1"/>
    </xf>
    <xf numFmtId="0" fontId="38" fillId="15" borderId="72" xfId="24" applyFont="1" applyFill="1" applyBorder="1" applyAlignment="1">
      <alignment horizontal="right" vertical="top" wrapText="1"/>
    </xf>
    <xf numFmtId="0" fontId="38" fillId="15" borderId="73" xfId="24" applyFont="1" applyFill="1" applyBorder="1" applyAlignment="1">
      <alignment horizontal="right" vertical="top" wrapText="1"/>
    </xf>
    <xf numFmtId="0" fontId="38" fillId="0" borderId="28" xfId="24" applyFont="1" applyBorder="1" applyAlignment="1">
      <alignment horizontal="center" vertical="top"/>
    </xf>
    <xf numFmtId="0" fontId="38" fillId="0" borderId="8" xfId="24" applyFont="1" applyBorder="1" applyAlignment="1">
      <alignment horizontal="center" vertical="top"/>
    </xf>
    <xf numFmtId="0" fontId="38" fillId="0" borderId="65" xfId="24" applyFont="1" applyBorder="1" applyAlignment="1">
      <alignment horizontal="center" vertical="top"/>
    </xf>
    <xf numFmtId="0" fontId="38" fillId="0" borderId="31" xfId="24" applyFont="1" applyBorder="1" applyAlignment="1">
      <alignment horizontal="center" vertical="top"/>
    </xf>
    <xf numFmtId="0" fontId="38" fillId="0" borderId="0" xfId="24" applyFont="1" applyBorder="1" applyAlignment="1">
      <alignment horizontal="center" vertical="top"/>
    </xf>
    <xf numFmtId="0" fontId="38" fillId="0" borderId="60" xfId="24" applyFont="1" applyBorder="1" applyAlignment="1">
      <alignment horizontal="center" vertical="top"/>
    </xf>
    <xf numFmtId="0" fontId="13" fillId="10" borderId="28" xfId="24" applyFont="1" applyFill="1" applyBorder="1" applyAlignment="1">
      <alignment horizontal="center" vertical="center" textRotation="90" wrapText="1"/>
    </xf>
    <xf numFmtId="0" fontId="13" fillId="10" borderId="30" xfId="24" applyFont="1" applyFill="1" applyBorder="1" applyAlignment="1">
      <alignment horizontal="center" vertical="center" textRotation="90" wrapText="1"/>
    </xf>
    <xf numFmtId="0" fontId="13" fillId="10" borderId="31" xfId="24" applyFont="1" applyFill="1" applyBorder="1" applyAlignment="1">
      <alignment horizontal="center" vertical="center" textRotation="90" wrapText="1"/>
    </xf>
    <xf numFmtId="0" fontId="11" fillId="11" borderId="1" xfId="24" applyFont="1" applyFill="1" applyBorder="1" applyAlignment="1">
      <alignment horizontal="left" vertical="top" wrapText="1"/>
    </xf>
    <xf numFmtId="49" fontId="38" fillId="15" borderId="10" xfId="24" applyNumberFormat="1" applyFont="1" applyFill="1" applyBorder="1" applyAlignment="1">
      <alignment horizontal="center" vertical="top" wrapText="1"/>
    </xf>
    <xf numFmtId="49" fontId="38" fillId="15" borderId="11" xfId="24" applyNumberFormat="1" applyFont="1" applyFill="1" applyBorder="1" applyAlignment="1">
      <alignment horizontal="center" vertical="top" wrapText="1"/>
    </xf>
    <xf numFmtId="0" fontId="38" fillId="15" borderId="28" xfId="24" applyFont="1" applyFill="1" applyBorder="1" applyAlignment="1">
      <alignment horizontal="left" vertical="top"/>
    </xf>
    <xf numFmtId="0" fontId="38" fillId="15" borderId="8" xfId="24" applyFont="1" applyFill="1" applyBorder="1" applyAlignment="1">
      <alignment horizontal="left" vertical="top"/>
    </xf>
    <xf numFmtId="0" fontId="38" fillId="15" borderId="65" xfId="24" applyFont="1" applyFill="1" applyBorder="1" applyAlignment="1">
      <alignment horizontal="left" vertical="top"/>
    </xf>
    <xf numFmtId="49" fontId="38" fillId="11" borderId="10" xfId="24" applyNumberFormat="1" applyFont="1" applyFill="1" applyBorder="1" applyAlignment="1">
      <alignment horizontal="center" vertical="top" wrapText="1"/>
    </xf>
    <xf numFmtId="49" fontId="38" fillId="11" borderId="11" xfId="24" applyNumberFormat="1" applyFont="1" applyFill="1" applyBorder="1" applyAlignment="1">
      <alignment horizontal="center" vertical="top" wrapText="1"/>
    </xf>
    <xf numFmtId="0" fontId="31" fillId="9" borderId="10" xfId="24" applyFont="1" applyFill="1" applyBorder="1" applyAlignment="1">
      <alignment horizontal="center" vertical="top" wrapText="1"/>
    </xf>
    <xf numFmtId="49" fontId="38" fillId="8" borderId="55" xfId="24" applyNumberFormat="1" applyFont="1" applyFill="1" applyBorder="1" applyAlignment="1">
      <alignment horizontal="right" vertical="top"/>
    </xf>
    <xf numFmtId="49" fontId="38" fillId="8" borderId="72" xfId="24" applyNumberFormat="1" applyFont="1" applyFill="1" applyBorder="1" applyAlignment="1">
      <alignment horizontal="right" vertical="top"/>
    </xf>
    <xf numFmtId="49" fontId="38" fillId="8" borderId="73" xfId="24" applyNumberFormat="1" applyFont="1" applyFill="1" applyBorder="1" applyAlignment="1">
      <alignment horizontal="right" vertical="top"/>
    </xf>
    <xf numFmtId="0" fontId="11" fillId="0" borderId="64" xfId="13" applyFont="1" applyFill="1" applyBorder="1" applyAlignment="1">
      <alignment horizontal="left" vertical="top" wrapText="1"/>
    </xf>
    <xf numFmtId="0" fontId="11" fillId="0" borderId="71" xfId="13" applyFont="1" applyFill="1" applyBorder="1" applyAlignment="1">
      <alignment horizontal="left" vertical="top" wrapText="1"/>
    </xf>
    <xf numFmtId="49" fontId="38" fillId="10" borderId="10" xfId="24" applyNumberFormat="1" applyFont="1" applyFill="1" applyBorder="1" applyAlignment="1">
      <alignment horizontal="center" vertical="top" wrapText="1"/>
    </xf>
    <xf numFmtId="0" fontId="11" fillId="9" borderId="61" xfId="24" applyFont="1" applyFill="1" applyBorder="1" applyAlignment="1">
      <alignment horizontal="center" vertical="center"/>
    </xf>
    <xf numFmtId="0" fontId="11" fillId="9" borderId="75" xfId="24" applyFont="1" applyFill="1" applyBorder="1" applyAlignment="1">
      <alignment horizontal="center" vertical="center"/>
    </xf>
    <xf numFmtId="49" fontId="12" fillId="9" borderId="0" xfId="24" applyNumberFormat="1" applyFont="1" applyFill="1" applyBorder="1" applyAlignment="1">
      <alignment horizontal="center" vertical="center" textRotation="90"/>
    </xf>
    <xf numFmtId="49" fontId="12" fillId="9" borderId="0" xfId="24" applyNumberFormat="1" applyFont="1" applyFill="1" applyAlignment="1">
      <alignment horizontal="center" vertical="center" textRotation="90"/>
    </xf>
    <xf numFmtId="49" fontId="12" fillId="9" borderId="9" xfId="24" applyNumberFormat="1" applyFont="1" applyFill="1" applyBorder="1" applyAlignment="1">
      <alignment horizontal="center" vertical="center" textRotation="90"/>
    </xf>
    <xf numFmtId="0" fontId="31" fillId="8" borderId="55" xfId="24" applyFont="1" applyFill="1" applyBorder="1" applyAlignment="1">
      <alignment horizontal="center" vertical="top"/>
    </xf>
    <xf numFmtId="0" fontId="31" fillId="8" borderId="72" xfId="24" applyFont="1" applyFill="1" applyBorder="1" applyAlignment="1">
      <alignment horizontal="center" vertical="top"/>
    </xf>
    <xf numFmtId="0" fontId="31" fillId="8" borderId="73" xfId="24" applyFont="1" applyFill="1" applyBorder="1" applyAlignment="1">
      <alignment horizontal="center" vertical="top"/>
    </xf>
    <xf numFmtId="0" fontId="31" fillId="9" borderId="65" xfId="24" applyFont="1" applyFill="1" applyBorder="1" applyAlignment="1">
      <alignment horizontal="center" vertical="top" wrapText="1"/>
    </xf>
    <xf numFmtId="0" fontId="31" fillId="9" borderId="78" xfId="24" applyFont="1" applyFill="1" applyBorder="1" applyAlignment="1">
      <alignment horizontal="center" vertical="top" wrapText="1"/>
    </xf>
    <xf numFmtId="0" fontId="11" fillId="0" borderId="9" xfId="24" applyFont="1" applyBorder="1" applyAlignment="1">
      <alignment horizontal="center"/>
    </xf>
    <xf numFmtId="0" fontId="38" fillId="11" borderId="10" xfId="24" applyFont="1" applyFill="1" applyBorder="1" applyAlignment="1">
      <alignment horizontal="center" vertical="center" textRotation="90" wrapText="1"/>
    </xf>
    <xf numFmtId="0" fontId="38" fillId="11" borderId="1" xfId="24" applyFont="1" applyFill="1" applyBorder="1" applyAlignment="1">
      <alignment horizontal="center" vertical="center" textRotation="90" wrapText="1"/>
    </xf>
    <xf numFmtId="0" fontId="38" fillId="11" borderId="11" xfId="24" applyFont="1" applyFill="1" applyBorder="1" applyAlignment="1">
      <alignment horizontal="center" vertical="center" textRotation="90" wrapText="1"/>
    </xf>
    <xf numFmtId="0" fontId="38" fillId="10" borderId="10" xfId="24" applyFont="1" applyFill="1" applyBorder="1" applyAlignment="1">
      <alignment horizontal="center" vertical="center" textRotation="90" wrapText="1"/>
    </xf>
    <xf numFmtId="0" fontId="38" fillId="10" borderId="1" xfId="24" applyFont="1" applyFill="1" applyBorder="1" applyAlignment="1">
      <alignment horizontal="center" vertical="center" textRotation="90" wrapText="1"/>
    </xf>
    <xf numFmtId="0" fontId="38" fillId="10" borderId="11" xfId="24" applyFont="1" applyFill="1" applyBorder="1" applyAlignment="1">
      <alignment horizontal="center" vertical="center" textRotation="90" wrapText="1"/>
    </xf>
    <xf numFmtId="0" fontId="38" fillId="0" borderId="30" xfId="24" applyFont="1" applyBorder="1" applyAlignment="1">
      <alignment horizontal="center" vertical="center" wrapText="1"/>
    </xf>
    <xf numFmtId="0" fontId="38" fillId="0" borderId="31" xfId="24" applyFont="1" applyBorder="1" applyAlignment="1">
      <alignment horizontal="center" vertical="center" wrapText="1"/>
    </xf>
    <xf numFmtId="0" fontId="38" fillId="0" borderId="10" xfId="24" applyFont="1" applyBorder="1" applyAlignment="1">
      <alignment horizontal="center" vertical="center" wrapText="1"/>
    </xf>
    <xf numFmtId="0" fontId="38" fillId="0" borderId="11" xfId="24" applyFont="1" applyBorder="1" applyAlignment="1">
      <alignment horizontal="center" vertical="center" wrapText="1"/>
    </xf>
    <xf numFmtId="49" fontId="38" fillId="0" borderId="9" xfId="24" applyNumberFormat="1" applyFont="1" applyBorder="1" applyAlignment="1">
      <alignment horizontal="center" vertical="top" wrapText="1"/>
    </xf>
    <xf numFmtId="49" fontId="31" fillId="9" borderId="28" xfId="24" applyNumberFormat="1" applyFont="1" applyFill="1" applyBorder="1" applyAlignment="1">
      <alignment horizontal="center" vertical="top"/>
    </xf>
    <xf numFmtId="49" fontId="31" fillId="9" borderId="30" xfId="24" applyNumberFormat="1" applyFont="1" applyFill="1" applyBorder="1" applyAlignment="1">
      <alignment horizontal="center" vertical="top"/>
    </xf>
    <xf numFmtId="49" fontId="31" fillId="9" borderId="31" xfId="24" applyNumberFormat="1" applyFont="1" applyFill="1" applyBorder="1" applyAlignment="1">
      <alignment horizontal="center" vertical="top"/>
    </xf>
    <xf numFmtId="0" fontId="38" fillId="15" borderId="55" xfId="24" applyFont="1" applyFill="1" applyBorder="1" applyAlignment="1">
      <alignment horizontal="left" vertical="top"/>
    </xf>
    <xf numFmtId="0" fontId="38" fillId="15" borderId="72" xfId="24" applyFont="1" applyFill="1" applyBorder="1" applyAlignment="1">
      <alignment horizontal="left" vertical="top"/>
    </xf>
    <xf numFmtId="0" fontId="38" fillId="15" borderId="73" xfId="24" applyFont="1" applyFill="1" applyBorder="1" applyAlignment="1">
      <alignment horizontal="left" vertical="top"/>
    </xf>
    <xf numFmtId="49" fontId="38" fillId="2" borderId="67" xfId="24" applyNumberFormat="1" applyFont="1" applyFill="1" applyBorder="1" applyAlignment="1">
      <alignment horizontal="center" vertical="top"/>
    </xf>
    <xf numFmtId="49" fontId="38" fillId="2" borderId="26" xfId="24" applyNumberFormat="1" applyFont="1" applyFill="1" applyBorder="1" applyAlignment="1">
      <alignment horizontal="center" vertical="top"/>
    </xf>
    <xf numFmtId="49" fontId="38" fillId="10" borderId="8" xfId="24" applyNumberFormat="1" applyFont="1" applyFill="1" applyBorder="1" applyAlignment="1">
      <alignment horizontal="center" vertical="top" wrapText="1"/>
    </xf>
    <xf numFmtId="0" fontId="31" fillId="10" borderId="9" xfId="24" applyFont="1" applyFill="1" applyBorder="1" applyAlignment="1">
      <alignment horizontal="center" vertical="top" wrapText="1"/>
    </xf>
    <xf numFmtId="0" fontId="11" fillId="0" borderId="55" xfId="13" applyFont="1" applyBorder="1" applyAlignment="1">
      <alignment horizontal="left" vertical="top" wrapText="1"/>
    </xf>
    <xf numFmtId="0" fontId="11" fillId="0" borderId="5" xfId="13" applyFont="1" applyBorder="1" applyAlignment="1">
      <alignment horizontal="left" vertical="top" wrapText="1"/>
    </xf>
    <xf numFmtId="0" fontId="38" fillId="15" borderId="67" xfId="24" applyFont="1" applyFill="1" applyBorder="1" applyAlignment="1">
      <alignment horizontal="center" vertical="center" textRotation="90" wrapText="1"/>
    </xf>
    <xf numFmtId="0" fontId="38" fillId="15" borderId="66" xfId="24" applyFont="1" applyFill="1" applyBorder="1" applyAlignment="1">
      <alignment horizontal="center" vertical="center" textRotation="90" wrapText="1"/>
    </xf>
    <xf numFmtId="0" fontId="38" fillId="15" borderId="26" xfId="24" applyFont="1" applyFill="1" applyBorder="1" applyAlignment="1">
      <alignment horizontal="center" vertical="center" textRotation="90" wrapText="1"/>
    </xf>
    <xf numFmtId="0" fontId="38" fillId="13" borderId="67" xfId="24" applyFont="1" applyFill="1" applyBorder="1" applyAlignment="1">
      <alignment horizontal="center" vertical="center" textRotation="90" wrapText="1"/>
    </xf>
    <xf numFmtId="0" fontId="38" fillId="13" borderId="66" xfId="24" applyFont="1" applyFill="1" applyBorder="1" applyAlignment="1">
      <alignment horizontal="center" vertical="center" textRotation="90" wrapText="1"/>
    </xf>
    <xf numFmtId="0" fontId="38" fillId="13" borderId="26" xfId="24" applyFont="1" applyFill="1" applyBorder="1" applyAlignment="1">
      <alignment horizontal="center" vertical="center" textRotation="90" wrapText="1"/>
    </xf>
    <xf numFmtId="0" fontId="38" fillId="10" borderId="51" xfId="24" applyFont="1" applyFill="1" applyBorder="1" applyAlignment="1">
      <alignment horizontal="center" vertical="center" textRotation="90" wrapText="1"/>
    </xf>
    <xf numFmtId="0" fontId="38" fillId="10" borderId="64" xfId="24" applyFont="1" applyFill="1" applyBorder="1" applyAlignment="1">
      <alignment horizontal="center" vertical="center" textRotation="90" wrapText="1"/>
    </xf>
    <xf numFmtId="0" fontId="38" fillId="10" borderId="52" xfId="24" applyFont="1" applyFill="1" applyBorder="1" applyAlignment="1">
      <alignment horizontal="center" vertical="center" textRotation="90" wrapText="1"/>
    </xf>
    <xf numFmtId="0" fontId="38" fillId="0" borderId="67" xfId="24" applyFont="1" applyBorder="1" applyAlignment="1">
      <alignment horizontal="center" vertical="center" textRotation="90" wrapText="1"/>
    </xf>
    <xf numFmtId="0" fontId="38" fillId="0" borderId="66" xfId="24" applyFont="1" applyBorder="1" applyAlignment="1">
      <alignment horizontal="center" vertical="center" textRotation="90" wrapText="1"/>
    </xf>
    <xf numFmtId="0" fontId="38" fillId="0" borderId="26" xfId="24" applyFont="1" applyBorder="1" applyAlignment="1">
      <alignment horizontal="center" vertical="center" textRotation="90" wrapText="1"/>
    </xf>
    <xf numFmtId="0" fontId="31" fillId="0" borderId="65" xfId="24" applyFont="1" applyBorder="1" applyAlignment="1">
      <alignment horizontal="center" vertical="center" wrapText="1"/>
    </xf>
    <xf numFmtId="0" fontId="31" fillId="0" borderId="60" xfId="24" applyFont="1" applyBorder="1" applyAlignment="1">
      <alignment horizontal="center" vertical="center" wrapText="1"/>
    </xf>
    <xf numFmtId="0" fontId="31" fillId="0" borderId="78" xfId="24" applyFont="1" applyBorder="1" applyAlignment="1">
      <alignment horizontal="center" vertical="center" wrapText="1"/>
    </xf>
    <xf numFmtId="49" fontId="38" fillId="3" borderId="37" xfId="24" applyNumberFormat="1" applyFont="1" applyFill="1" applyBorder="1" applyAlignment="1">
      <alignment horizontal="center" vertical="top"/>
    </xf>
    <xf numFmtId="49" fontId="38" fillId="3" borderId="30" xfId="24" applyNumberFormat="1" applyFont="1" applyFill="1" applyBorder="1" applyAlignment="1">
      <alignment horizontal="center" vertical="top"/>
    </xf>
    <xf numFmtId="49" fontId="38" fillId="3" borderId="69" xfId="24" applyNumberFormat="1" applyFont="1" applyFill="1" applyBorder="1" applyAlignment="1">
      <alignment horizontal="center" vertical="top"/>
    </xf>
    <xf numFmtId="49" fontId="38" fillId="10" borderId="0" xfId="24" applyNumberFormat="1" applyFont="1" applyFill="1" applyAlignment="1">
      <alignment horizontal="center" vertical="top" wrapText="1"/>
    </xf>
    <xf numFmtId="0" fontId="38" fillId="0" borderId="51" xfId="24" applyFont="1" applyBorder="1" applyAlignment="1">
      <alignment horizontal="center" vertical="center" textRotation="90" wrapText="1"/>
    </xf>
    <xf numFmtId="0" fontId="38" fillId="0" borderId="64" xfId="24" applyFont="1" applyBorder="1" applyAlignment="1">
      <alignment horizontal="center" vertical="center" textRotation="90" wrapText="1"/>
    </xf>
    <xf numFmtId="0" fontId="38" fillId="0" borderId="52" xfId="24" applyFont="1" applyBorder="1" applyAlignment="1">
      <alignment horizontal="center" vertical="center" textRotation="90" wrapText="1"/>
    </xf>
    <xf numFmtId="0" fontId="11" fillId="9" borderId="48" xfId="24" applyFont="1" applyFill="1" applyBorder="1" applyAlignment="1">
      <alignment horizontal="left" vertical="top" wrapText="1"/>
    </xf>
    <xf numFmtId="0" fontId="11" fillId="9" borderId="23" xfId="24" applyFont="1" applyFill="1" applyBorder="1" applyAlignment="1">
      <alignment horizontal="left" vertical="top" wrapText="1"/>
    </xf>
    <xf numFmtId="49" fontId="31" fillId="9" borderId="65" xfId="24" applyNumberFormat="1" applyFont="1" applyFill="1" applyBorder="1" applyAlignment="1">
      <alignment horizontal="center" vertical="top"/>
    </xf>
    <xf numFmtId="49" fontId="31" fillId="9" borderId="60" xfId="24" applyNumberFormat="1" applyFont="1" applyFill="1" applyBorder="1" applyAlignment="1">
      <alignment horizontal="center" vertical="top"/>
    </xf>
    <xf numFmtId="49" fontId="31" fillId="9" borderId="78" xfId="24" applyNumberFormat="1" applyFont="1" applyFill="1" applyBorder="1" applyAlignment="1">
      <alignment horizontal="center" vertical="top"/>
    </xf>
    <xf numFmtId="0" fontId="47" fillId="11" borderId="8" xfId="24" applyFont="1" applyFill="1" applyBorder="1" applyAlignment="1">
      <alignment horizontal="left" vertical="top" wrapText="1"/>
    </xf>
    <xf numFmtId="0" fontId="47" fillId="11" borderId="0" xfId="24" applyFont="1" applyFill="1" applyAlignment="1">
      <alignment horizontal="left" vertical="top" wrapText="1"/>
    </xf>
    <xf numFmtId="0" fontId="47" fillId="11" borderId="9" xfId="24" applyFont="1" applyFill="1" applyBorder="1" applyAlignment="1">
      <alignment horizontal="left" vertical="top" wrapText="1"/>
    </xf>
    <xf numFmtId="0" fontId="11" fillId="0" borderId="64" xfId="21" applyFont="1" applyBorder="1" applyAlignment="1">
      <alignment horizontal="left" vertical="top" wrapText="1"/>
    </xf>
    <xf numFmtId="0" fontId="11" fillId="0" borderId="71" xfId="21" applyFont="1" applyBorder="1" applyAlignment="1">
      <alignment horizontal="left" vertical="top" wrapText="1"/>
    </xf>
    <xf numFmtId="49" fontId="12" fillId="9" borderId="28" xfId="24" applyNumberFormat="1" applyFont="1" applyFill="1" applyBorder="1" applyAlignment="1">
      <alignment horizontal="center" vertical="center" textRotation="90"/>
    </xf>
    <xf numFmtId="49" fontId="12" fillId="9" borderId="30" xfId="24" applyNumberFormat="1" applyFont="1" applyFill="1" applyBorder="1" applyAlignment="1">
      <alignment horizontal="center" vertical="center" textRotation="90"/>
    </xf>
    <xf numFmtId="49" fontId="12" fillId="9" borderId="31" xfId="24" applyNumberFormat="1" applyFont="1" applyFill="1" applyBorder="1" applyAlignment="1">
      <alignment horizontal="center" vertical="center" textRotation="90"/>
    </xf>
    <xf numFmtId="0" fontId="11" fillId="0" borderId="70" xfId="13" applyFont="1" applyBorder="1" applyAlignment="1">
      <alignment horizontal="left" vertical="top" wrapText="1"/>
    </xf>
    <xf numFmtId="0" fontId="11" fillId="0" borderId="81" xfId="13" applyFont="1" applyBorder="1" applyAlignment="1">
      <alignment horizontal="left" vertical="top" wrapText="1"/>
    </xf>
    <xf numFmtId="0" fontId="11" fillId="0" borderId="74" xfId="13" applyFont="1" applyBorder="1" applyAlignment="1">
      <alignment horizontal="left" vertical="top" wrapText="1"/>
    </xf>
    <xf numFmtId="0" fontId="11" fillId="0" borderId="75" xfId="13" applyFont="1" applyBorder="1" applyAlignment="1">
      <alignment horizontal="left" vertical="top" wrapText="1"/>
    </xf>
    <xf numFmtId="0" fontId="38" fillId="9" borderId="30" xfId="24" applyFont="1" applyFill="1" applyBorder="1" applyAlignment="1">
      <alignment horizontal="center" vertical="top"/>
    </xf>
    <xf numFmtId="0" fontId="38" fillId="9" borderId="0" xfId="24" applyFont="1" applyFill="1" applyBorder="1" applyAlignment="1">
      <alignment horizontal="center" vertical="top"/>
    </xf>
    <xf numFmtId="0" fontId="38" fillId="9" borderId="60" xfId="24" applyFont="1" applyFill="1" applyBorder="1" applyAlignment="1">
      <alignment horizontal="center" vertical="top"/>
    </xf>
    <xf numFmtId="0" fontId="11" fillId="0" borderId="9" xfId="13" applyFont="1" applyFill="1" applyBorder="1" applyAlignment="1">
      <alignment horizontal="left" vertical="top" wrapText="1"/>
    </xf>
    <xf numFmtId="0" fontId="11" fillId="0" borderId="78" xfId="13" applyFont="1" applyFill="1" applyBorder="1" applyAlignment="1">
      <alignment horizontal="left" vertical="top" wrapText="1"/>
    </xf>
    <xf numFmtId="0" fontId="28" fillId="9" borderId="62" xfId="9" applyFont="1" applyFill="1" applyBorder="1" applyAlignment="1">
      <alignment horizontal="center" vertical="top"/>
    </xf>
    <xf numFmtId="0" fontId="28" fillId="9" borderId="71" xfId="9" applyFont="1" applyFill="1" applyBorder="1" applyAlignment="1">
      <alignment horizontal="center" vertical="top"/>
    </xf>
    <xf numFmtId="9" fontId="28" fillId="9" borderId="79" xfId="9" applyNumberFormat="1" applyFont="1" applyFill="1" applyBorder="1" applyAlignment="1">
      <alignment horizontal="center" vertical="top"/>
    </xf>
    <xf numFmtId="9" fontId="28" fillId="9" borderId="81" xfId="9" applyNumberFormat="1" applyFont="1" applyFill="1" applyBorder="1" applyAlignment="1">
      <alignment horizontal="center" vertical="top"/>
    </xf>
    <xf numFmtId="9" fontId="28" fillId="9" borderId="30" xfId="9" applyNumberFormat="1" applyFont="1" applyFill="1" applyBorder="1" applyAlignment="1">
      <alignment horizontal="center" vertical="top"/>
    </xf>
    <xf numFmtId="9" fontId="28" fillId="9" borderId="60" xfId="9" applyNumberFormat="1" applyFont="1" applyFill="1" applyBorder="1" applyAlignment="1">
      <alignment horizontal="center" vertical="top"/>
    </xf>
    <xf numFmtId="0" fontId="28" fillId="15" borderId="55" xfId="9" applyFont="1" applyFill="1" applyBorder="1" applyAlignment="1">
      <alignment horizontal="center" vertical="top"/>
    </xf>
    <xf numFmtId="0" fontId="28" fillId="15" borderId="72" xfId="9" applyFont="1" applyFill="1" applyBorder="1" applyAlignment="1">
      <alignment horizontal="center" vertical="top"/>
    </xf>
    <xf numFmtId="0" fontId="28" fillId="15" borderId="73" xfId="9" applyFont="1" applyFill="1" applyBorder="1" applyAlignment="1">
      <alignment horizontal="center" vertical="top"/>
    </xf>
    <xf numFmtId="0" fontId="7" fillId="8" borderId="55" xfId="9" applyFont="1" applyFill="1" applyBorder="1" applyAlignment="1">
      <alignment horizontal="center" vertical="top"/>
    </xf>
    <xf numFmtId="0" fontId="7" fillId="8" borderId="72" xfId="9" applyFont="1" applyFill="1" applyBorder="1" applyAlignment="1">
      <alignment horizontal="center" vertical="top"/>
    </xf>
    <xf numFmtId="0" fontId="7" fillId="8" borderId="73" xfId="9" applyFont="1" applyFill="1" applyBorder="1" applyAlignment="1">
      <alignment horizontal="center" vertical="top"/>
    </xf>
    <xf numFmtId="0" fontId="13" fillId="10" borderId="28" xfId="9" applyFont="1" applyFill="1" applyBorder="1" applyAlignment="1">
      <alignment horizontal="center" vertical="center" textRotation="90" wrapText="1"/>
    </xf>
    <xf numFmtId="0" fontId="13" fillId="10" borderId="30" xfId="9" applyFont="1" applyFill="1" applyBorder="1" applyAlignment="1">
      <alignment horizontal="center" vertical="center" textRotation="90" wrapText="1"/>
    </xf>
    <xf numFmtId="0" fontId="13" fillId="10" borderId="31" xfId="9" applyFont="1" applyFill="1" applyBorder="1" applyAlignment="1">
      <alignment horizontal="center" vertical="center" textRotation="90" wrapText="1"/>
    </xf>
    <xf numFmtId="49" fontId="8" fillId="3" borderId="37" xfId="9" applyNumberFormat="1" applyFont="1" applyFill="1" applyBorder="1" applyAlignment="1">
      <alignment horizontal="center" vertical="top"/>
    </xf>
    <xf numFmtId="49" fontId="8" fillId="3" borderId="30" xfId="9" applyNumberFormat="1" applyFont="1" applyFill="1" applyBorder="1" applyAlignment="1">
      <alignment horizontal="center" vertical="top"/>
    </xf>
    <xf numFmtId="49" fontId="8" fillId="3" borderId="69" xfId="9" applyNumberFormat="1" applyFont="1" applyFill="1" applyBorder="1" applyAlignment="1">
      <alignment horizontal="center" vertical="top"/>
    </xf>
    <xf numFmtId="49" fontId="13" fillId="2" borderId="67" xfId="9" applyNumberFormat="1" applyFont="1" applyFill="1" applyBorder="1" applyAlignment="1">
      <alignment horizontal="center" vertical="top"/>
    </xf>
    <xf numFmtId="49" fontId="13" fillId="2" borderId="1" xfId="9" applyNumberFormat="1" applyFont="1" applyFill="1" applyBorder="1" applyAlignment="1">
      <alignment horizontal="center" vertical="top"/>
    </xf>
    <xf numFmtId="49" fontId="13" fillId="2" borderId="26" xfId="9" applyNumberFormat="1" applyFont="1" applyFill="1" applyBorder="1" applyAlignment="1">
      <alignment horizontal="center" vertical="top"/>
    </xf>
    <xf numFmtId="0" fontId="6" fillId="16" borderId="9" xfId="9" applyFont="1" applyFill="1" applyBorder="1" applyAlignment="1">
      <alignment horizontal="right" vertical="top" wrapText="1"/>
    </xf>
    <xf numFmtId="0" fontId="6" fillId="16" borderId="78" xfId="9" applyFont="1" applyFill="1" applyBorder="1" applyAlignment="1">
      <alignment horizontal="right" vertical="top" wrapText="1"/>
    </xf>
    <xf numFmtId="0" fontId="11" fillId="0" borderId="62" xfId="9" applyFont="1" applyBorder="1" applyAlignment="1">
      <alignment horizontal="left" vertical="top" wrapText="1"/>
    </xf>
    <xf numFmtId="0" fontId="11" fillId="0" borderId="64" xfId="9" applyFont="1" applyBorder="1" applyAlignment="1">
      <alignment horizontal="left" vertical="top" wrapText="1"/>
    </xf>
    <xf numFmtId="0" fontId="11" fillId="0" borderId="71" xfId="9" applyFont="1" applyBorder="1" applyAlignment="1">
      <alignment horizontal="left" vertical="top" wrapText="1"/>
    </xf>
    <xf numFmtId="49" fontId="13" fillId="10" borderId="8" xfId="9" applyNumberFormat="1" applyFont="1" applyFill="1" applyBorder="1" applyAlignment="1">
      <alignment horizontal="center" vertical="top" wrapText="1"/>
    </xf>
    <xf numFmtId="49" fontId="13" fillId="10" borderId="0" xfId="9" applyNumberFormat="1" applyFont="1" applyFill="1" applyBorder="1" applyAlignment="1">
      <alignment horizontal="center" vertical="top" wrapText="1"/>
    </xf>
    <xf numFmtId="0" fontId="15" fillId="10" borderId="9" xfId="9" applyFont="1" applyFill="1" applyBorder="1" applyAlignment="1">
      <alignment horizontal="center" vertical="top" wrapText="1"/>
    </xf>
    <xf numFmtId="49" fontId="13" fillId="11" borderId="10" xfId="9" applyNumberFormat="1" applyFont="1" applyFill="1" applyBorder="1" applyAlignment="1">
      <alignment horizontal="center" vertical="top" wrapText="1"/>
    </xf>
    <xf numFmtId="49" fontId="13" fillId="11" borderId="1" xfId="9" applyNumberFormat="1" applyFont="1" applyFill="1" applyBorder="1" applyAlignment="1">
      <alignment horizontal="center" vertical="top" wrapText="1"/>
    </xf>
    <xf numFmtId="49" fontId="13" fillId="11" borderId="11" xfId="9" applyNumberFormat="1" applyFont="1" applyFill="1" applyBorder="1" applyAlignment="1">
      <alignment horizontal="center" vertical="top" wrapText="1"/>
    </xf>
    <xf numFmtId="0" fontId="11" fillId="11" borderId="10" xfId="9" applyFont="1" applyFill="1" applyBorder="1" applyAlignment="1">
      <alignment vertical="top" wrapText="1"/>
    </xf>
    <xf numFmtId="0" fontId="11" fillId="11" borderId="11" xfId="9" applyFont="1" applyFill="1" applyBorder="1" applyAlignment="1">
      <alignment vertical="top" wrapText="1"/>
    </xf>
    <xf numFmtId="0" fontId="11" fillId="11" borderId="1" xfId="9" applyFont="1" applyFill="1" applyBorder="1" applyAlignment="1">
      <alignment vertical="top" wrapText="1"/>
    </xf>
    <xf numFmtId="0" fontId="11" fillId="11" borderId="10" xfId="9" applyFont="1" applyFill="1" applyBorder="1" applyAlignment="1">
      <alignment horizontal="left" vertical="top" wrapText="1"/>
    </xf>
    <xf numFmtId="0" fontId="11" fillId="11" borderId="1" xfId="9" applyFont="1" applyFill="1" applyBorder="1" applyAlignment="1">
      <alignment horizontal="left" vertical="top" wrapText="1"/>
    </xf>
    <xf numFmtId="0" fontId="11" fillId="11" borderId="11" xfId="9" applyFont="1" applyFill="1" applyBorder="1" applyAlignment="1">
      <alignment horizontal="left" vertical="top" wrapText="1"/>
    </xf>
    <xf numFmtId="0" fontId="11" fillId="11" borderId="65" xfId="9" applyFont="1" applyFill="1" applyBorder="1" applyAlignment="1">
      <alignment horizontal="left" vertical="top" wrapText="1"/>
    </xf>
    <xf numFmtId="0" fontId="11" fillId="11" borderId="60" xfId="9" applyFont="1" applyFill="1" applyBorder="1" applyAlignment="1">
      <alignment horizontal="left" vertical="top" wrapText="1"/>
    </xf>
    <xf numFmtId="0" fontId="11" fillId="11" borderId="78" xfId="9" applyFont="1" applyFill="1" applyBorder="1" applyAlignment="1">
      <alignment horizontal="left" vertical="top" wrapText="1"/>
    </xf>
    <xf numFmtId="49" fontId="13" fillId="9" borderId="10" xfId="9" applyNumberFormat="1" applyFont="1" applyFill="1" applyBorder="1" applyAlignment="1">
      <alignment horizontal="center" vertical="top" wrapText="1"/>
    </xf>
    <xf numFmtId="49" fontId="13" fillId="9" borderId="1" xfId="9" applyNumberFormat="1" applyFont="1" applyFill="1" applyBorder="1" applyAlignment="1">
      <alignment horizontal="center" vertical="top" wrapText="1"/>
    </xf>
    <xf numFmtId="49" fontId="13" fillId="9" borderId="11" xfId="9" applyNumberFormat="1" applyFont="1" applyFill="1" applyBorder="1" applyAlignment="1">
      <alignment horizontal="center" vertical="top" wrapText="1"/>
    </xf>
    <xf numFmtId="0" fontId="11" fillId="9" borderId="6" xfId="9" applyFont="1" applyFill="1" applyBorder="1" applyAlignment="1">
      <alignment horizontal="left" vertical="top" wrapText="1"/>
    </xf>
    <xf numFmtId="0" fontId="11" fillId="9" borderId="17" xfId="9" applyFont="1" applyFill="1" applyBorder="1" applyAlignment="1">
      <alignment horizontal="left" vertical="top" wrapText="1"/>
    </xf>
    <xf numFmtId="0" fontId="11" fillId="9" borderId="7" xfId="9" applyFont="1" applyFill="1" applyBorder="1" applyAlignment="1">
      <alignment horizontal="left" vertical="top" wrapText="1"/>
    </xf>
    <xf numFmtId="0" fontId="11" fillId="0" borderId="28" xfId="9" applyFont="1" applyBorder="1" applyAlignment="1">
      <alignment horizontal="left" vertical="top" wrapText="1"/>
    </xf>
    <xf numFmtId="0" fontId="11" fillId="0" borderId="30" xfId="9" applyFont="1" applyBorder="1" applyAlignment="1">
      <alignment horizontal="left" vertical="top" wrapText="1"/>
    </xf>
    <xf numFmtId="0" fontId="11" fillId="0" borderId="31" xfId="9" applyFont="1" applyBorder="1" applyAlignment="1">
      <alignment horizontal="left" vertical="top" wrapText="1"/>
    </xf>
    <xf numFmtId="0" fontId="6" fillId="13" borderId="55" xfId="9" applyFont="1" applyFill="1" applyBorder="1" applyAlignment="1">
      <alignment horizontal="center" vertical="top" wrapText="1"/>
    </xf>
    <xf numFmtId="0" fontId="6" fillId="13" borderId="72" xfId="9" applyFont="1" applyFill="1" applyBorder="1" applyAlignment="1">
      <alignment horizontal="center" vertical="top" wrapText="1"/>
    </xf>
    <xf numFmtId="0" fontId="6" fillId="13" borderId="73" xfId="9" applyFont="1" applyFill="1" applyBorder="1" applyAlignment="1">
      <alignment horizontal="center" vertical="top" wrapText="1"/>
    </xf>
    <xf numFmtId="164" fontId="7" fillId="9" borderId="79" xfId="9" applyNumberFormat="1" applyFont="1" applyFill="1" applyBorder="1" applyAlignment="1">
      <alignment horizontal="center" vertical="top"/>
    </xf>
    <xf numFmtId="164" fontId="7" fillId="9" borderId="81" xfId="9" applyNumberFormat="1" applyFont="1" applyFill="1" applyBorder="1" applyAlignment="1">
      <alignment horizontal="center" vertical="top"/>
    </xf>
    <xf numFmtId="164" fontId="7" fillId="9" borderId="30" xfId="9" applyNumberFormat="1" applyFont="1" applyFill="1" applyBorder="1" applyAlignment="1">
      <alignment horizontal="center" vertical="top"/>
    </xf>
    <xf numFmtId="164" fontId="7" fillId="9" borderId="60" xfId="9" applyNumberFormat="1" applyFont="1" applyFill="1" applyBorder="1" applyAlignment="1">
      <alignment horizontal="center" vertical="top"/>
    </xf>
    <xf numFmtId="9" fontId="28" fillId="9" borderId="61" xfId="9" applyNumberFormat="1" applyFont="1" applyFill="1" applyBorder="1" applyAlignment="1">
      <alignment horizontal="center" vertical="top"/>
    </xf>
    <xf numFmtId="9" fontId="28" fillId="9" borderId="75" xfId="9" applyNumberFormat="1" applyFont="1" applyFill="1" applyBorder="1" applyAlignment="1">
      <alignment horizontal="center" vertical="top"/>
    </xf>
    <xf numFmtId="9" fontId="7" fillId="9" borderId="28" xfId="9" applyNumberFormat="1" applyFont="1" applyFill="1" applyBorder="1" applyAlignment="1">
      <alignment horizontal="center" vertical="top"/>
    </xf>
    <xf numFmtId="9" fontId="7" fillId="9" borderId="65" xfId="9" applyNumberFormat="1" applyFont="1" applyFill="1" applyBorder="1" applyAlignment="1">
      <alignment horizontal="center" vertical="top"/>
    </xf>
    <xf numFmtId="9" fontId="7" fillId="9" borderId="30" xfId="9" applyNumberFormat="1" applyFont="1" applyFill="1" applyBorder="1" applyAlignment="1">
      <alignment horizontal="center" vertical="top"/>
    </xf>
    <xf numFmtId="9" fontId="7" fillId="9" borderId="60" xfId="9" applyNumberFormat="1" applyFont="1" applyFill="1" applyBorder="1" applyAlignment="1">
      <alignment horizontal="center" vertical="top"/>
    </xf>
    <xf numFmtId="9" fontId="7" fillId="9" borderId="31" xfId="9" applyNumberFormat="1" applyFont="1" applyFill="1" applyBorder="1" applyAlignment="1">
      <alignment horizontal="center" vertical="top"/>
    </xf>
    <xf numFmtId="9" fontId="7" fillId="9" borderId="78" xfId="9" applyNumberFormat="1" applyFont="1" applyFill="1" applyBorder="1" applyAlignment="1">
      <alignment horizontal="center" vertical="top"/>
    </xf>
    <xf numFmtId="0" fontId="11" fillId="10" borderId="10" xfId="9" applyFont="1" applyFill="1" applyBorder="1" applyAlignment="1">
      <alignment horizontal="left" vertical="top" wrapText="1"/>
    </xf>
    <xf numFmtId="0" fontId="11" fillId="10" borderId="11" xfId="9" applyFont="1" applyFill="1" applyBorder="1" applyAlignment="1">
      <alignment horizontal="left" vertical="top" wrapText="1"/>
    </xf>
    <xf numFmtId="0" fontId="13" fillId="10" borderId="10" xfId="9" applyFont="1" applyFill="1" applyBorder="1" applyAlignment="1">
      <alignment horizontal="center" vertical="center" textRotation="90" wrapText="1"/>
    </xf>
    <xf numFmtId="0" fontId="13" fillId="10" borderId="1" xfId="9" applyFont="1" applyFill="1" applyBorder="1" applyAlignment="1">
      <alignment horizontal="center" vertical="center" textRotation="90" wrapText="1"/>
    </xf>
    <xf numFmtId="0" fontId="13" fillId="10" borderId="11" xfId="9" applyFont="1" applyFill="1" applyBorder="1" applyAlignment="1">
      <alignment horizontal="center" vertical="center" textRotation="90" wrapText="1"/>
    </xf>
    <xf numFmtId="0" fontId="11" fillId="10" borderId="10" xfId="9" applyFont="1" applyFill="1" applyBorder="1" applyAlignment="1">
      <alignment vertical="top" wrapText="1"/>
    </xf>
    <xf numFmtId="0" fontId="11" fillId="10" borderId="11" xfId="9" applyFont="1" applyFill="1" applyBorder="1" applyAlignment="1">
      <alignment vertical="top" wrapText="1"/>
    </xf>
    <xf numFmtId="0" fontId="23" fillId="0" borderId="0" xfId="21" applyFont="1" applyAlignment="1">
      <alignment horizontal="left" vertical="top" wrapText="1"/>
    </xf>
    <xf numFmtId="0" fontId="36" fillId="0" borderId="0" xfId="9" applyFont="1" applyAlignment="1">
      <alignment horizontal="center" vertical="center" wrapText="1"/>
    </xf>
    <xf numFmtId="0" fontId="36" fillId="0" borderId="0" xfId="9" applyFont="1" applyAlignment="1">
      <alignment horizontal="center" vertical="top" wrapText="1"/>
    </xf>
    <xf numFmtId="0" fontId="13" fillId="0" borderId="60" xfId="9" applyFont="1" applyBorder="1" applyAlignment="1">
      <alignment horizontal="center" vertical="center" textRotation="90"/>
    </xf>
    <xf numFmtId="0" fontId="13" fillId="0" borderId="78" xfId="9" applyFont="1" applyBorder="1" applyAlignment="1">
      <alignment horizontal="center" vertical="center" textRotation="90"/>
    </xf>
    <xf numFmtId="0" fontId="7" fillId="0" borderId="6" xfId="21" applyFont="1" applyFill="1" applyBorder="1" applyAlignment="1">
      <alignment horizontal="center" vertical="center" wrapText="1"/>
    </xf>
    <xf numFmtId="0" fontId="7" fillId="0" borderId="17" xfId="21" applyFont="1" applyFill="1" applyBorder="1" applyAlignment="1">
      <alignment horizontal="center" vertical="center" wrapText="1"/>
    </xf>
    <xf numFmtId="0" fontId="7" fillId="0" borderId="7" xfId="21" applyFont="1" applyFill="1" applyBorder="1" applyAlignment="1">
      <alignment horizontal="center" vertical="center" wrapText="1"/>
    </xf>
    <xf numFmtId="0" fontId="7" fillId="0" borderId="65" xfId="21" applyFont="1" applyFill="1" applyBorder="1" applyAlignment="1">
      <alignment horizontal="center" vertical="center" wrapText="1"/>
    </xf>
    <xf numFmtId="0" fontId="7" fillId="0" borderId="60" xfId="21" applyFont="1" applyFill="1" applyBorder="1" applyAlignment="1">
      <alignment horizontal="center" vertical="center" wrapText="1"/>
    </xf>
    <xf numFmtId="0" fontId="7" fillId="0" borderId="78" xfId="21" applyFont="1" applyFill="1" applyBorder="1" applyAlignment="1">
      <alignment horizontal="center" vertical="center" wrapText="1"/>
    </xf>
    <xf numFmtId="0" fontId="13" fillId="0" borderId="55" xfId="21" applyFont="1" applyBorder="1" applyAlignment="1">
      <alignment horizontal="center" vertical="center" wrapText="1"/>
    </xf>
    <xf numFmtId="0" fontId="13" fillId="0" borderId="72" xfId="21" applyFont="1" applyBorder="1" applyAlignment="1">
      <alignment horizontal="center" vertical="center" wrapText="1"/>
    </xf>
    <xf numFmtId="0" fontId="13" fillId="0" borderId="73" xfId="21" applyFont="1" applyBorder="1" applyAlignment="1">
      <alignment horizontal="center" vertical="center" wrapText="1"/>
    </xf>
    <xf numFmtId="0" fontId="13" fillId="0" borderId="10" xfId="21" applyFont="1" applyBorder="1" applyAlignment="1">
      <alignment horizontal="center" vertical="center" textRotation="90" wrapText="1"/>
    </xf>
    <xf numFmtId="0" fontId="13" fillId="0" borderId="11" xfId="21" applyFont="1" applyBorder="1" applyAlignment="1">
      <alignment horizontal="center" vertical="center" textRotation="90" wrapText="1"/>
    </xf>
    <xf numFmtId="0" fontId="13" fillId="0" borderId="10" xfId="21" applyFont="1" applyFill="1" applyBorder="1" applyAlignment="1">
      <alignment horizontal="center" vertical="center" textRotation="90" wrapText="1"/>
    </xf>
    <xf numFmtId="0" fontId="13" fillId="0" borderId="11" xfId="21" applyFont="1" applyFill="1" applyBorder="1" applyAlignment="1">
      <alignment horizontal="center" vertical="center" textRotation="90" wrapText="1"/>
    </xf>
    <xf numFmtId="0" fontId="11" fillId="0" borderId="9" xfId="9" applyFont="1" applyBorder="1" applyAlignment="1">
      <alignment horizontal="center"/>
    </xf>
    <xf numFmtId="0" fontId="38" fillId="0" borderId="55" xfId="3" applyFont="1" applyBorder="1" applyAlignment="1">
      <alignment horizontal="center" vertical="center"/>
    </xf>
    <xf numFmtId="0" fontId="38" fillId="0" borderId="72" xfId="3" applyFont="1" applyBorder="1" applyAlignment="1">
      <alignment horizontal="center" vertical="center"/>
    </xf>
    <xf numFmtId="0" fontId="38" fillId="0" borderId="73" xfId="3" applyFont="1" applyBorder="1" applyAlignment="1">
      <alignment horizontal="center" vertical="center"/>
    </xf>
    <xf numFmtId="0" fontId="38" fillId="0" borderId="6" xfId="9" applyFont="1" applyBorder="1" applyAlignment="1">
      <alignment horizontal="center" vertical="center" wrapText="1"/>
    </xf>
    <xf numFmtId="0" fontId="15" fillId="9" borderId="1" xfId="9" applyFont="1" applyFill="1" applyBorder="1" applyAlignment="1">
      <alignment horizontal="center" vertical="top" wrapText="1"/>
    </xf>
    <xf numFmtId="0" fontId="15" fillId="9" borderId="11" xfId="9" applyFont="1" applyFill="1" applyBorder="1" applyAlignment="1">
      <alignment horizontal="center" vertical="top" wrapText="1"/>
    </xf>
    <xf numFmtId="0" fontId="15" fillId="11" borderId="11" xfId="9" applyFont="1" applyFill="1" applyBorder="1" applyAlignment="1">
      <alignment horizontal="center" vertical="top" wrapText="1"/>
    </xf>
    <xf numFmtId="49" fontId="6" fillId="9" borderId="1" xfId="9" applyNumberFormat="1" applyFont="1" applyFill="1" applyBorder="1" applyAlignment="1">
      <alignment horizontal="center" vertical="top" wrapText="1"/>
    </xf>
    <xf numFmtId="49" fontId="6" fillId="9" borderId="11" xfId="9" applyNumberFormat="1" applyFont="1" applyFill="1" applyBorder="1" applyAlignment="1">
      <alignment horizontal="center" vertical="top" wrapText="1"/>
    </xf>
    <xf numFmtId="49" fontId="8" fillId="3" borderId="79" xfId="9" applyNumberFormat="1" applyFont="1" applyFill="1" applyBorder="1" applyAlignment="1">
      <alignment horizontal="center" vertical="top"/>
    </xf>
    <xf numFmtId="49" fontId="13" fillId="2" borderId="68" xfId="9" applyNumberFormat="1" applyFont="1" applyFill="1" applyBorder="1" applyAlignment="1">
      <alignment horizontal="center" vertical="top"/>
    </xf>
    <xf numFmtId="0" fontId="15" fillId="10" borderId="11" xfId="9" applyFill="1" applyBorder="1" applyAlignment="1">
      <alignment vertical="top" wrapText="1"/>
    </xf>
    <xf numFmtId="0" fontId="11" fillId="11" borderId="65" xfId="9" applyFont="1" applyFill="1" applyBorder="1" applyAlignment="1">
      <alignment vertical="top" wrapText="1"/>
    </xf>
    <xf numFmtId="0" fontId="11" fillId="11" borderId="60" xfId="9" applyFont="1" applyFill="1" applyBorder="1" applyAlignment="1">
      <alignment vertical="top" wrapText="1"/>
    </xf>
    <xf numFmtId="0" fontId="11" fillId="11" borderId="78" xfId="9" applyFont="1" applyFill="1" applyBorder="1" applyAlignment="1">
      <alignment vertical="top" wrapText="1"/>
    </xf>
    <xf numFmtId="0" fontId="11" fillId="10" borderId="1" xfId="9" applyFont="1" applyFill="1" applyBorder="1" applyAlignment="1">
      <alignment horizontal="left" vertical="top" wrapText="1"/>
    </xf>
    <xf numFmtId="49" fontId="12" fillId="9" borderId="10" xfId="9" applyNumberFormat="1" applyFont="1" applyFill="1" applyBorder="1" applyAlignment="1">
      <alignment horizontal="center" vertical="center" textRotation="90"/>
    </xf>
    <xf numFmtId="49" fontId="12" fillId="9" borderId="1" xfId="9" applyNumberFormat="1" applyFont="1" applyFill="1" applyBorder="1" applyAlignment="1">
      <alignment horizontal="center" vertical="center" textRotation="90"/>
    </xf>
    <xf numFmtId="49" fontId="12" fillId="9" borderId="11" xfId="9" applyNumberFormat="1" applyFont="1" applyFill="1" applyBorder="1" applyAlignment="1">
      <alignment horizontal="center" vertical="center" textRotation="90"/>
    </xf>
    <xf numFmtId="49" fontId="11" fillId="9" borderId="10" xfId="9" applyNumberFormat="1" applyFont="1" applyFill="1" applyBorder="1" applyAlignment="1">
      <alignment horizontal="center" vertical="top"/>
    </xf>
    <xf numFmtId="49" fontId="11" fillId="9" borderId="1" xfId="9" applyNumberFormat="1" applyFont="1" applyFill="1" applyBorder="1" applyAlignment="1">
      <alignment horizontal="center" vertical="top"/>
    </xf>
    <xf numFmtId="49" fontId="11" fillId="9" borderId="11" xfId="9" applyNumberFormat="1" applyFont="1" applyFill="1" applyBorder="1" applyAlignment="1">
      <alignment horizontal="center" vertical="top"/>
    </xf>
    <xf numFmtId="0" fontId="11" fillId="10" borderId="65" xfId="9" applyFont="1" applyFill="1" applyBorder="1" applyAlignment="1">
      <alignment vertical="top" wrapText="1"/>
    </xf>
    <xf numFmtId="0" fontId="11" fillId="10" borderId="60" xfId="9" applyFont="1" applyFill="1" applyBorder="1" applyAlignment="1">
      <alignment vertical="top" wrapText="1"/>
    </xf>
    <xf numFmtId="0" fontId="11" fillId="10" borderId="78" xfId="9" applyFont="1" applyFill="1" applyBorder="1" applyAlignment="1">
      <alignment vertical="top" wrapText="1"/>
    </xf>
    <xf numFmtId="0" fontId="15" fillId="10" borderId="0" xfId="9" applyFont="1" applyFill="1" applyBorder="1" applyAlignment="1">
      <alignment horizontal="center" vertical="top" wrapText="1"/>
    </xf>
    <xf numFmtId="49" fontId="6" fillId="9" borderId="10" xfId="9" applyNumberFormat="1" applyFont="1" applyFill="1" applyBorder="1" applyAlignment="1">
      <alignment horizontal="center" vertical="top" wrapText="1"/>
    </xf>
    <xf numFmtId="49" fontId="14" fillId="9" borderId="8" xfId="9" applyNumberFormat="1" applyFont="1" applyFill="1" applyBorder="1" applyAlignment="1">
      <alignment horizontal="center" vertical="center" textRotation="90"/>
    </xf>
    <xf numFmtId="49" fontId="14" fillId="9" borderId="0" xfId="9" applyNumberFormat="1" applyFont="1" applyFill="1" applyBorder="1" applyAlignment="1">
      <alignment horizontal="center" vertical="center" textRotation="90"/>
    </xf>
    <xf numFmtId="49" fontId="14" fillId="9" borderId="9" xfId="9" applyNumberFormat="1" applyFont="1" applyFill="1" applyBorder="1" applyAlignment="1">
      <alignment horizontal="center" vertical="center" textRotation="90"/>
    </xf>
    <xf numFmtId="0" fontId="7" fillId="0" borderId="28" xfId="9" applyFont="1" applyBorder="1" applyAlignment="1">
      <alignment horizontal="left" vertical="top" wrapText="1"/>
    </xf>
    <xf numFmtId="0" fontId="7" fillId="0" borderId="65" xfId="9" applyFont="1" applyBorder="1" applyAlignment="1">
      <alignment horizontal="left" vertical="top" wrapText="1"/>
    </xf>
    <xf numFmtId="0" fontId="7" fillId="0" borderId="30" xfId="9" applyFont="1" applyBorder="1" applyAlignment="1">
      <alignment horizontal="left" vertical="top" wrapText="1"/>
    </xf>
    <xf numFmtId="0" fontId="7" fillId="0" borderId="60" xfId="9" applyFont="1" applyBorder="1" applyAlignment="1">
      <alignment horizontal="left" vertical="top" wrapText="1"/>
    </xf>
    <xf numFmtId="0" fontId="7" fillId="0" borderId="31" xfId="9" applyFont="1" applyBorder="1" applyAlignment="1">
      <alignment horizontal="left" vertical="top" wrapText="1"/>
    </xf>
    <xf numFmtId="0" fontId="7" fillId="0" borderId="78" xfId="9" applyFont="1" applyBorder="1" applyAlignment="1">
      <alignment horizontal="left" vertical="top" wrapText="1"/>
    </xf>
    <xf numFmtId="1" fontId="11" fillId="0" borderId="0" xfId="9" applyNumberFormat="1" applyFont="1" applyBorder="1" applyAlignment="1">
      <alignment horizontal="left" vertical="top" wrapText="1"/>
    </xf>
    <xf numFmtId="1" fontId="11" fillId="0" borderId="60" xfId="9" applyNumberFormat="1" applyFont="1" applyBorder="1" applyAlignment="1">
      <alignment horizontal="left" vertical="top" wrapText="1"/>
    </xf>
    <xf numFmtId="0" fontId="7" fillId="9" borderId="79" xfId="9" applyFont="1" applyFill="1" applyBorder="1" applyAlignment="1">
      <alignment horizontal="center" vertical="center"/>
    </xf>
    <xf numFmtId="0" fontId="7" fillId="9" borderId="81" xfId="9" applyFont="1" applyFill="1" applyBorder="1" applyAlignment="1">
      <alignment horizontal="center" vertical="center"/>
    </xf>
    <xf numFmtId="0" fontId="7" fillId="9" borderId="30" xfId="9" applyFont="1" applyFill="1" applyBorder="1" applyAlignment="1">
      <alignment horizontal="center" vertical="center"/>
    </xf>
    <xf numFmtId="0" fontId="7" fillId="9" borderId="60" xfId="9" applyFont="1" applyFill="1" applyBorder="1" applyAlignment="1">
      <alignment horizontal="center" vertical="center"/>
    </xf>
    <xf numFmtId="0" fontId="7" fillId="9" borderId="31" xfId="9" applyFont="1" applyFill="1" applyBorder="1" applyAlignment="1">
      <alignment horizontal="center" vertical="center"/>
    </xf>
    <xf numFmtId="0" fontId="7" fillId="9" borderId="78" xfId="9" applyFont="1" applyFill="1" applyBorder="1" applyAlignment="1">
      <alignment horizontal="center" vertical="center"/>
    </xf>
    <xf numFmtId="9" fontId="28" fillId="9" borderId="31" xfId="9" applyNumberFormat="1" applyFont="1" applyFill="1" applyBorder="1" applyAlignment="1">
      <alignment horizontal="center" vertical="top"/>
    </xf>
    <xf numFmtId="9" fontId="28" fillId="9" borderId="78" xfId="9" applyNumberFormat="1" applyFont="1" applyFill="1" applyBorder="1" applyAlignment="1">
      <alignment horizontal="center" vertical="top"/>
    </xf>
    <xf numFmtId="0" fontId="7" fillId="9" borderId="6" xfId="9" applyFont="1" applyFill="1" applyBorder="1" applyAlignment="1">
      <alignment horizontal="left" vertical="top" wrapText="1"/>
    </xf>
    <xf numFmtId="0" fontId="7" fillId="9" borderId="17" xfId="9" applyFont="1" applyFill="1" applyBorder="1" applyAlignment="1">
      <alignment horizontal="left" vertical="top" wrapText="1"/>
    </xf>
    <xf numFmtId="0" fontId="7" fillId="9" borderId="7" xfId="9" applyFont="1" applyFill="1" applyBorder="1" applyAlignment="1">
      <alignment horizontal="left" vertical="top" wrapText="1"/>
    </xf>
    <xf numFmtId="0" fontId="11" fillId="10" borderId="65" xfId="9" applyFont="1" applyFill="1" applyBorder="1" applyAlignment="1">
      <alignment horizontal="left" vertical="top" wrapText="1"/>
    </xf>
    <xf numFmtId="0" fontId="11" fillId="10" borderId="60" xfId="9" applyFont="1" applyFill="1" applyBorder="1" applyAlignment="1">
      <alignment horizontal="left" vertical="top" wrapText="1"/>
    </xf>
    <xf numFmtId="0" fontId="11" fillId="10" borderId="78" xfId="9" applyFont="1" applyFill="1" applyBorder="1" applyAlignment="1">
      <alignment horizontal="left" vertical="top" wrapText="1"/>
    </xf>
    <xf numFmtId="0" fontId="38" fillId="13" borderId="55" xfId="9" applyFont="1" applyFill="1" applyBorder="1" applyAlignment="1">
      <alignment horizontal="left" vertical="top"/>
    </xf>
    <xf numFmtId="0" fontId="38" fillId="13" borderId="72" xfId="9" applyFont="1" applyFill="1" applyBorder="1" applyAlignment="1">
      <alignment horizontal="left" vertical="top"/>
    </xf>
    <xf numFmtId="0" fontId="38" fillId="13" borderId="73" xfId="9" applyFont="1" applyFill="1" applyBorder="1" applyAlignment="1">
      <alignment horizontal="left" vertical="top"/>
    </xf>
    <xf numFmtId="0" fontId="7" fillId="9" borderId="37" xfId="9" applyFont="1" applyFill="1" applyBorder="1" applyAlignment="1">
      <alignment horizontal="center" vertical="top"/>
    </xf>
    <xf numFmtId="0" fontId="7" fillId="9" borderId="82" xfId="9" applyFont="1" applyFill="1" applyBorder="1" applyAlignment="1">
      <alignment horizontal="center" vertical="top"/>
    </xf>
    <xf numFmtId="0" fontId="11" fillId="0" borderId="72" xfId="9" applyFont="1" applyBorder="1" applyAlignment="1">
      <alignment horizontal="left" vertical="top" wrapText="1"/>
    </xf>
    <xf numFmtId="0" fontId="36" fillId="15" borderId="55" xfId="9" applyFont="1" applyFill="1" applyBorder="1" applyAlignment="1">
      <alignment horizontal="left" vertical="top"/>
    </xf>
    <xf numFmtId="0" fontId="36" fillId="15" borderId="72" xfId="9" applyFont="1" applyFill="1" applyBorder="1" applyAlignment="1">
      <alignment horizontal="left" vertical="top"/>
    </xf>
    <xf numFmtId="0" fontId="36" fillId="15" borderId="73" xfId="9" applyFont="1" applyFill="1" applyBorder="1" applyAlignment="1">
      <alignment horizontal="left" vertical="top"/>
    </xf>
    <xf numFmtId="0" fontId="11" fillId="0" borderId="0" xfId="9" applyFont="1" applyBorder="1" applyAlignment="1">
      <alignment horizontal="left" vertical="top"/>
    </xf>
    <xf numFmtId="0" fontId="11" fillId="0" borderId="60" xfId="9" applyFont="1" applyBorder="1" applyAlignment="1">
      <alignment horizontal="left" vertical="top"/>
    </xf>
    <xf numFmtId="0" fontId="11" fillId="0" borderId="74" xfId="9" applyFont="1" applyBorder="1" applyAlignment="1">
      <alignment horizontal="left" vertical="top"/>
    </xf>
    <xf numFmtId="0" fontId="11" fillId="0" borderId="75" xfId="9" applyFont="1" applyBorder="1" applyAlignment="1">
      <alignment horizontal="left" vertical="top"/>
    </xf>
    <xf numFmtId="0" fontId="11" fillId="0" borderId="55" xfId="9" applyFont="1" applyFill="1" applyBorder="1" applyAlignment="1">
      <alignment horizontal="left" vertical="top" wrapText="1"/>
    </xf>
    <xf numFmtId="0" fontId="11" fillId="0" borderId="73" xfId="9" applyFont="1" applyFill="1" applyBorder="1" applyAlignment="1">
      <alignment horizontal="left" vertical="top" wrapText="1"/>
    </xf>
    <xf numFmtId="0" fontId="7" fillId="0" borderId="70" xfId="9" applyFont="1" applyBorder="1" applyAlignment="1">
      <alignment horizontal="left" vertical="top" wrapText="1"/>
    </xf>
    <xf numFmtId="0" fontId="7" fillId="0" borderId="81" xfId="9" applyFont="1" applyBorder="1" applyAlignment="1">
      <alignment horizontal="left" vertical="top" wrapText="1"/>
    </xf>
    <xf numFmtId="0" fontId="7" fillId="0" borderId="74" xfId="9" applyFont="1" applyBorder="1" applyAlignment="1">
      <alignment horizontal="left" vertical="top" wrapText="1"/>
    </xf>
    <xf numFmtId="0" fontId="7" fillId="0" borderId="75" xfId="9" applyFont="1" applyBorder="1" applyAlignment="1">
      <alignment horizontal="left" vertical="top" wrapText="1"/>
    </xf>
    <xf numFmtId="0" fontId="7" fillId="0" borderId="37" xfId="9" applyFont="1" applyBorder="1" applyAlignment="1">
      <alignment horizontal="left" vertical="top" wrapText="1"/>
    </xf>
    <xf numFmtId="0" fontId="7" fillId="0" borderId="82" xfId="9" applyFont="1" applyBorder="1" applyAlignment="1">
      <alignment horizontal="left" vertical="top" wrapText="1"/>
    </xf>
    <xf numFmtId="0" fontId="7" fillId="0" borderId="61" xfId="9" applyFont="1" applyBorder="1" applyAlignment="1">
      <alignment horizontal="left" vertical="top" wrapText="1"/>
    </xf>
    <xf numFmtId="0" fontId="7" fillId="0" borderId="62" xfId="9" applyFont="1" applyBorder="1" applyAlignment="1">
      <alignment horizontal="left" vertical="top" wrapText="1"/>
    </xf>
    <xf numFmtId="0" fontId="7" fillId="0" borderId="71" xfId="9" applyFont="1" applyBorder="1" applyAlignment="1">
      <alignment horizontal="left" vertical="top" wrapText="1"/>
    </xf>
    <xf numFmtId="0" fontId="7" fillId="0" borderId="0" xfId="9" applyFont="1" applyBorder="1" applyAlignment="1">
      <alignment horizontal="left" vertical="top" wrapText="1"/>
    </xf>
    <xf numFmtId="49" fontId="6" fillId="11" borderId="1" xfId="9" applyNumberFormat="1" applyFont="1" applyFill="1" applyBorder="1" applyAlignment="1">
      <alignment horizontal="center" vertical="top" wrapText="1"/>
    </xf>
    <xf numFmtId="49" fontId="6" fillId="11" borderId="11" xfId="9" applyNumberFormat="1" applyFont="1" applyFill="1" applyBorder="1" applyAlignment="1">
      <alignment horizontal="center" vertical="top" wrapText="1"/>
    </xf>
    <xf numFmtId="49" fontId="14" fillId="0" borderId="10" xfId="9" applyNumberFormat="1" applyFont="1" applyBorder="1" applyAlignment="1">
      <alignment horizontal="center" vertical="center" textRotation="90"/>
    </xf>
    <xf numFmtId="49" fontId="14" fillId="0" borderId="1" xfId="9" applyNumberFormat="1" applyFont="1" applyBorder="1" applyAlignment="1">
      <alignment horizontal="center" vertical="center" textRotation="90"/>
    </xf>
    <xf numFmtId="49" fontId="14" fillId="0" borderId="11" xfId="9" applyNumberFormat="1" applyFont="1" applyBorder="1" applyAlignment="1">
      <alignment horizontal="center" vertical="center" textRotation="90"/>
    </xf>
    <xf numFmtId="49" fontId="6" fillId="13" borderId="10" xfId="9" applyNumberFormat="1" applyFont="1" applyFill="1" applyBorder="1" applyAlignment="1">
      <alignment horizontal="center" vertical="top"/>
    </xf>
    <xf numFmtId="49" fontId="6" fillId="13" borderId="11" xfId="9" applyNumberFormat="1" applyFont="1" applyFill="1" applyBorder="1" applyAlignment="1">
      <alignment horizontal="center" vertical="top"/>
    </xf>
    <xf numFmtId="0" fontId="11" fillId="0" borderId="0" xfId="9" applyFont="1" applyBorder="1" applyAlignment="1">
      <alignment horizontal="center"/>
    </xf>
    <xf numFmtId="164" fontId="7" fillId="10" borderId="1" xfId="9" applyNumberFormat="1" applyFont="1" applyFill="1" applyBorder="1" applyAlignment="1">
      <alignment horizontal="center" vertical="top"/>
    </xf>
    <xf numFmtId="49" fontId="7" fillId="0" borderId="10" xfId="9" applyNumberFormat="1" applyFont="1" applyBorder="1" applyAlignment="1">
      <alignment horizontal="center" vertical="top"/>
    </xf>
    <xf numFmtId="49" fontId="7" fillId="0" borderId="1" xfId="9" applyNumberFormat="1" applyFont="1" applyBorder="1" applyAlignment="1">
      <alignment horizontal="center" vertical="top"/>
    </xf>
    <xf numFmtId="49" fontId="7" fillId="0" borderId="11" xfId="9" applyNumberFormat="1" applyFont="1" applyBorder="1" applyAlignment="1">
      <alignment horizontal="center" vertical="top"/>
    </xf>
    <xf numFmtId="0" fontId="31" fillId="0" borderId="82" xfId="9" applyFont="1" applyBorder="1" applyAlignment="1">
      <alignment horizontal="center" vertical="center" textRotation="90" wrapText="1"/>
    </xf>
    <xf numFmtId="0" fontId="31" fillId="0" borderId="71" xfId="9" applyFont="1" applyBorder="1" applyAlignment="1">
      <alignment horizontal="center" vertical="center" textRotation="90" wrapText="1"/>
    </xf>
    <xf numFmtId="0" fontId="31" fillId="0" borderId="90" xfId="9" applyFont="1" applyBorder="1" applyAlignment="1">
      <alignment horizontal="center" vertical="center" textRotation="90" wrapText="1"/>
    </xf>
    <xf numFmtId="49" fontId="6" fillId="11" borderId="10" xfId="9" applyNumberFormat="1" applyFont="1" applyFill="1" applyBorder="1" applyAlignment="1">
      <alignment horizontal="center" vertical="top" wrapText="1"/>
    </xf>
    <xf numFmtId="0" fontId="7" fillId="10" borderId="1" xfId="9" applyFont="1" applyFill="1" applyBorder="1" applyAlignment="1">
      <alignment horizontal="center" vertical="top"/>
    </xf>
    <xf numFmtId="49" fontId="4" fillId="15" borderId="37" xfId="9" applyNumberFormat="1" applyFont="1" applyFill="1" applyBorder="1" applyAlignment="1">
      <alignment horizontal="center" vertical="top"/>
    </xf>
    <xf numFmtId="49" fontId="4" fillId="15" borderId="30" xfId="9" applyNumberFormat="1" applyFont="1" applyFill="1" applyBorder="1" applyAlignment="1">
      <alignment horizontal="center" vertical="top"/>
    </xf>
    <xf numFmtId="49" fontId="4" fillId="15" borderId="69" xfId="9" applyNumberFormat="1" applyFont="1" applyFill="1" applyBorder="1" applyAlignment="1">
      <alignment horizontal="center" vertical="top"/>
    </xf>
    <xf numFmtId="49" fontId="6" fillId="13" borderId="67" xfId="9" applyNumberFormat="1" applyFont="1" applyFill="1" applyBorder="1" applyAlignment="1">
      <alignment horizontal="center" vertical="top"/>
    </xf>
    <xf numFmtId="49" fontId="6" fillId="13" borderId="1" xfId="9" applyNumberFormat="1" applyFont="1" applyFill="1" applyBorder="1" applyAlignment="1">
      <alignment horizontal="center" vertical="top"/>
    </xf>
    <xf numFmtId="49" fontId="6" fillId="13" borderId="26" xfId="9" applyNumberFormat="1" applyFont="1" applyFill="1" applyBorder="1" applyAlignment="1">
      <alignment horizontal="center" vertical="top"/>
    </xf>
    <xf numFmtId="49" fontId="6" fillId="13" borderId="22" xfId="9" applyNumberFormat="1" applyFont="1" applyFill="1" applyBorder="1" applyAlignment="1">
      <alignment horizontal="center" vertical="top"/>
    </xf>
    <xf numFmtId="49" fontId="4" fillId="15" borderId="10" xfId="9" applyNumberFormat="1" applyFont="1" applyFill="1" applyBorder="1" applyAlignment="1">
      <alignment horizontal="center" vertical="top"/>
    </xf>
    <xf numFmtId="49" fontId="4" fillId="15" borderId="11" xfId="9" applyNumberFormat="1" applyFont="1" applyFill="1" applyBorder="1" applyAlignment="1">
      <alignment horizontal="center" vertical="top"/>
    </xf>
    <xf numFmtId="0" fontId="13" fillId="15" borderId="55" xfId="9" applyFont="1" applyFill="1" applyBorder="1" applyAlignment="1">
      <alignment horizontal="left" vertical="top"/>
    </xf>
    <xf numFmtId="0" fontId="13" fillId="15" borderId="72" xfId="9" applyFont="1" applyFill="1" applyBorder="1" applyAlignment="1">
      <alignment horizontal="left" vertical="top"/>
    </xf>
    <xf numFmtId="0" fontId="13" fillId="15" borderId="73" xfId="9" applyFont="1" applyFill="1" applyBorder="1" applyAlignment="1">
      <alignment horizontal="left" vertical="top"/>
    </xf>
    <xf numFmtId="49" fontId="14" fillId="0" borderId="10" xfId="9" applyNumberFormat="1" applyFont="1" applyBorder="1" applyAlignment="1">
      <alignment horizontal="center" vertical="center" textRotation="90" wrapText="1"/>
    </xf>
    <xf numFmtId="49" fontId="14" fillId="0" borderId="1" xfId="9" applyNumberFormat="1" applyFont="1" applyBorder="1" applyAlignment="1">
      <alignment horizontal="center" vertical="center" textRotation="90" wrapText="1"/>
    </xf>
    <xf numFmtId="49" fontId="14" fillId="0" borderId="11" xfId="9" applyNumberFormat="1" applyFont="1" applyBorder="1" applyAlignment="1">
      <alignment horizontal="center" vertical="center" textRotation="90" wrapText="1"/>
    </xf>
    <xf numFmtId="0" fontId="11" fillId="0" borderId="55" xfId="25" applyFont="1" applyBorder="1" applyAlignment="1">
      <alignment horizontal="center" vertical="center"/>
    </xf>
    <xf numFmtId="0" fontId="11" fillId="0" borderId="72" xfId="25" applyFont="1" applyBorder="1" applyAlignment="1">
      <alignment horizontal="center" vertical="center"/>
    </xf>
    <xf numFmtId="0" fontId="11" fillId="0" borderId="73" xfId="25" applyFont="1" applyBorder="1" applyAlignment="1">
      <alignment horizontal="center" vertical="center"/>
    </xf>
    <xf numFmtId="0" fontId="11" fillId="0" borderId="10" xfId="25" applyFont="1" applyFill="1" applyBorder="1" applyAlignment="1">
      <alignment horizontal="center" vertical="center" textRotation="90" wrapText="1"/>
    </xf>
    <xf numFmtId="0" fontId="11" fillId="0" borderId="11" xfId="25" applyFont="1" applyFill="1" applyBorder="1" applyAlignment="1">
      <alignment horizontal="center" vertical="center" textRotation="90" wrapText="1"/>
    </xf>
    <xf numFmtId="0" fontId="13" fillId="13" borderId="28" xfId="9" applyFont="1" applyFill="1" applyBorder="1" applyAlignment="1">
      <alignment horizontal="left" vertical="top"/>
    </xf>
    <xf numFmtId="0" fontId="13" fillId="13" borderId="8" xfId="9" applyFont="1" applyFill="1" applyBorder="1" applyAlignment="1">
      <alignment horizontal="left" vertical="top"/>
    </xf>
    <xf numFmtId="0" fontId="13" fillId="13" borderId="65" xfId="9" applyFont="1" applyFill="1" applyBorder="1" applyAlignment="1">
      <alignment horizontal="left" vertical="top"/>
    </xf>
    <xf numFmtId="0" fontId="13" fillId="13" borderId="31" xfId="9" applyFont="1" applyFill="1" applyBorder="1" applyAlignment="1">
      <alignment horizontal="left" vertical="top"/>
    </xf>
    <xf numFmtId="0" fontId="13" fillId="13" borderId="9" xfId="9" applyFont="1" applyFill="1" applyBorder="1" applyAlignment="1">
      <alignment horizontal="left" vertical="top"/>
    </xf>
    <xf numFmtId="0" fontId="13" fillId="13" borderId="78" xfId="9" applyFont="1" applyFill="1" applyBorder="1" applyAlignment="1">
      <alignment horizontal="left" vertical="top"/>
    </xf>
    <xf numFmtId="0" fontId="38" fillId="0" borderId="46" xfId="9" applyFont="1" applyBorder="1" applyAlignment="1">
      <alignment horizontal="center" vertical="center" textRotation="90" wrapText="1"/>
    </xf>
    <xf numFmtId="0" fontId="38" fillId="0" borderId="20" xfId="9" applyFont="1" applyBorder="1" applyAlignment="1">
      <alignment horizontal="center" vertical="center" textRotation="90" wrapText="1"/>
    </xf>
    <xf numFmtId="9" fontId="28" fillId="9" borderId="69" xfId="9" applyNumberFormat="1" applyFont="1" applyFill="1" applyBorder="1" applyAlignment="1">
      <alignment horizontal="center" vertical="top"/>
    </xf>
    <xf numFmtId="9" fontId="28" fillId="9" borderId="90" xfId="9" applyNumberFormat="1" applyFont="1" applyFill="1" applyBorder="1" applyAlignment="1">
      <alignment horizontal="center" vertical="top"/>
    </xf>
    <xf numFmtId="0" fontId="7" fillId="0" borderId="69" xfId="9" applyFont="1" applyBorder="1" applyAlignment="1">
      <alignment horizontal="left" vertical="top" wrapText="1"/>
    </xf>
    <xf numFmtId="0" fontId="7" fillId="0" borderId="90" xfId="9" applyFont="1" applyBorder="1" applyAlignment="1">
      <alignment horizontal="left" vertical="top" wrapText="1"/>
    </xf>
    <xf numFmtId="0" fontId="13" fillId="13" borderId="55" xfId="9" applyFont="1" applyFill="1" applyBorder="1" applyAlignment="1">
      <alignment horizontal="center" vertical="top"/>
    </xf>
    <xf numFmtId="0" fontId="13" fillId="13" borderId="72" xfId="9" applyFont="1" applyFill="1" applyBorder="1" applyAlignment="1">
      <alignment horizontal="center" vertical="top"/>
    </xf>
    <xf numFmtId="0" fontId="13" fillId="13" borderId="73" xfId="9" applyFont="1" applyFill="1" applyBorder="1" applyAlignment="1">
      <alignment horizontal="center" vertical="top"/>
    </xf>
    <xf numFmtId="0" fontId="11" fillId="15" borderId="31" xfId="9" applyFont="1" applyFill="1" applyBorder="1" applyAlignment="1">
      <alignment horizontal="left" vertical="top" wrapText="1"/>
    </xf>
    <xf numFmtId="0" fontId="11" fillId="15" borderId="78" xfId="9" applyFont="1" applyFill="1" applyBorder="1" applyAlignment="1">
      <alignment horizontal="left" vertical="top" wrapText="1"/>
    </xf>
    <xf numFmtId="0" fontId="11" fillId="0" borderId="62" xfId="9" applyFont="1" applyBorder="1" applyAlignment="1">
      <alignment horizontal="center" vertical="top"/>
    </xf>
    <xf numFmtId="0" fontId="11" fillId="0" borderId="71" xfId="9" applyFont="1" applyBorder="1" applyAlignment="1">
      <alignment horizontal="center" vertical="top"/>
    </xf>
    <xf numFmtId="0" fontId="11" fillId="0" borderId="69" xfId="9" applyFont="1" applyBorder="1" applyAlignment="1">
      <alignment horizontal="center" vertical="top"/>
    </xf>
    <xf numFmtId="0" fontId="11" fillId="0" borderId="90" xfId="9" applyFont="1" applyBorder="1" applyAlignment="1">
      <alignment horizontal="center" vertical="top"/>
    </xf>
    <xf numFmtId="0" fontId="11" fillId="0" borderId="28" xfId="9" applyFont="1" applyBorder="1" applyAlignment="1">
      <alignment horizontal="left" vertical="distributed" wrapText="1"/>
    </xf>
    <xf numFmtId="0" fontId="11" fillId="0" borderId="65" xfId="9" applyFont="1" applyBorder="1" applyAlignment="1">
      <alignment horizontal="left" vertical="distributed" wrapText="1"/>
    </xf>
    <xf numFmtId="0" fontId="11" fillId="0" borderId="30" xfId="9" applyFont="1" applyBorder="1" applyAlignment="1">
      <alignment horizontal="left" vertical="distributed" wrapText="1"/>
    </xf>
    <xf numFmtId="0" fontId="11" fillId="0" borderId="60" xfId="9" applyFont="1" applyBorder="1" applyAlignment="1">
      <alignment horizontal="left" vertical="distributed" wrapText="1"/>
    </xf>
    <xf numFmtId="0" fontId="11" fillId="0" borderId="31" xfId="9" applyFont="1" applyBorder="1" applyAlignment="1">
      <alignment horizontal="left" vertical="distributed" wrapText="1"/>
    </xf>
    <xf numFmtId="0" fontId="11" fillId="0" borderId="78" xfId="9" applyFont="1" applyBorder="1" applyAlignment="1">
      <alignment horizontal="left" vertical="distributed" wrapText="1"/>
    </xf>
    <xf numFmtId="0" fontId="38" fillId="0" borderId="0" xfId="25" applyFont="1" applyAlignment="1">
      <alignment horizontal="center" vertical="top"/>
    </xf>
    <xf numFmtId="0" fontId="11" fillId="13" borderId="55" xfId="9" applyFont="1" applyFill="1" applyBorder="1" applyAlignment="1">
      <alignment horizontal="left" vertical="top"/>
    </xf>
    <xf numFmtId="0" fontId="11" fillId="13" borderId="73" xfId="9" applyFont="1" applyFill="1" applyBorder="1" applyAlignment="1">
      <alignment horizontal="left" vertical="top"/>
    </xf>
    <xf numFmtId="9" fontId="28" fillId="9" borderId="55" xfId="9" applyNumberFormat="1" applyFont="1" applyFill="1" applyBorder="1" applyAlignment="1">
      <alignment horizontal="center" vertical="top"/>
    </xf>
    <xf numFmtId="9" fontId="28" fillId="9" borderId="73" xfId="9" applyNumberFormat="1" applyFont="1" applyFill="1" applyBorder="1" applyAlignment="1">
      <alignment horizontal="center" vertical="top"/>
    </xf>
    <xf numFmtId="0" fontId="7" fillId="0" borderId="37" xfId="9" applyFont="1" applyBorder="1" applyAlignment="1">
      <alignment horizontal="center" vertical="top"/>
    </xf>
    <xf numFmtId="0" fontId="7" fillId="0" borderId="82" xfId="9" applyFont="1" applyBorder="1" applyAlignment="1">
      <alignment horizontal="center" vertical="top"/>
    </xf>
    <xf numFmtId="9" fontId="28" fillId="0" borderId="79" xfId="9" applyNumberFormat="1" applyFont="1" applyBorder="1" applyAlignment="1">
      <alignment horizontal="center" vertical="top"/>
    </xf>
    <xf numFmtId="9" fontId="28" fillId="0" borderId="81" xfId="9" applyNumberFormat="1" applyFont="1" applyBorder="1" applyAlignment="1">
      <alignment horizontal="center" vertical="top"/>
    </xf>
    <xf numFmtId="9" fontId="28" fillId="0" borderId="61" xfId="9" applyNumberFormat="1" applyFont="1" applyBorder="1" applyAlignment="1">
      <alignment horizontal="center" vertical="top"/>
    </xf>
    <xf numFmtId="9" fontId="28" fillId="0" borderId="75" xfId="9" applyNumberFormat="1" applyFont="1" applyBorder="1" applyAlignment="1">
      <alignment horizontal="center" vertical="top"/>
    </xf>
    <xf numFmtId="9" fontId="28" fillId="0" borderId="69" xfId="9" applyNumberFormat="1" applyFont="1" applyBorder="1" applyAlignment="1">
      <alignment horizontal="center" vertical="top"/>
    </xf>
    <xf numFmtId="9" fontId="28" fillId="0" borderId="90" xfId="9" applyNumberFormat="1" applyFont="1" applyBorder="1" applyAlignment="1">
      <alignment horizontal="center" vertical="top"/>
    </xf>
    <xf numFmtId="0" fontId="11" fillId="3" borderId="55" xfId="9" applyFont="1" applyFill="1" applyBorder="1" applyAlignment="1">
      <alignment horizontal="left" vertical="top" wrapText="1"/>
    </xf>
    <xf numFmtId="0" fontId="11" fillId="3" borderId="73" xfId="9" applyFont="1" applyFill="1" applyBorder="1" applyAlignment="1">
      <alignment horizontal="left" vertical="top" wrapText="1"/>
    </xf>
    <xf numFmtId="0" fontId="68" fillId="9" borderId="37" xfId="9" applyFont="1" applyFill="1" applyBorder="1" applyAlignment="1">
      <alignment horizontal="left" vertical="top" wrapText="1"/>
    </xf>
    <xf numFmtId="0" fontId="68" fillId="9" borderId="82" xfId="9" applyFont="1" applyFill="1" applyBorder="1" applyAlignment="1">
      <alignment horizontal="left" vertical="top" wrapText="1"/>
    </xf>
    <xf numFmtId="0" fontId="7" fillId="0" borderId="37" xfId="9" applyFont="1" applyFill="1" applyBorder="1" applyAlignment="1">
      <alignment horizontal="left" vertical="top" wrapText="1"/>
    </xf>
    <xf numFmtId="0" fontId="7" fillId="0" borderId="82" xfId="9" applyFont="1" applyFill="1" applyBorder="1" applyAlignment="1">
      <alignment horizontal="left" vertical="top" wrapText="1"/>
    </xf>
    <xf numFmtId="0" fontId="7" fillId="0" borderId="55" xfId="9" applyFont="1" applyBorder="1" applyAlignment="1">
      <alignment horizontal="left" vertical="top" wrapText="1"/>
    </xf>
    <xf numFmtId="0" fontId="7" fillId="0" borderId="73" xfId="9" applyFont="1" applyBorder="1" applyAlignment="1">
      <alignment horizontal="left" vertical="top" wrapText="1"/>
    </xf>
    <xf numFmtId="0" fontId="7" fillId="0" borderId="62" xfId="9" applyFont="1" applyFill="1" applyBorder="1" applyAlignment="1">
      <alignment horizontal="left" vertical="top" wrapText="1"/>
    </xf>
    <xf numFmtId="0" fontId="7" fillId="0" borderId="71" xfId="9" applyFont="1" applyFill="1" applyBorder="1" applyAlignment="1">
      <alignment horizontal="left" vertical="top" wrapText="1"/>
    </xf>
    <xf numFmtId="0" fontId="38" fillId="13" borderId="55" xfId="22" applyFont="1" applyFill="1" applyBorder="1" applyAlignment="1">
      <alignment horizontal="center" vertical="top" wrapText="1"/>
    </xf>
    <xf numFmtId="0" fontId="38" fillId="13" borderId="72" xfId="22" applyFont="1" applyFill="1" applyBorder="1" applyAlignment="1">
      <alignment horizontal="center" vertical="top" wrapText="1"/>
    </xf>
    <xf numFmtId="0" fontId="38" fillId="13" borderId="73" xfId="22" applyFont="1" applyFill="1" applyBorder="1" applyAlignment="1">
      <alignment horizontal="center" vertical="top" wrapText="1"/>
    </xf>
    <xf numFmtId="0" fontId="52" fillId="15" borderId="55" xfId="22" applyFont="1" applyFill="1" applyBorder="1" applyAlignment="1">
      <alignment horizontal="center" vertical="top"/>
    </xf>
    <xf numFmtId="0" fontId="52" fillId="15" borderId="72" xfId="22" applyFont="1" applyFill="1" applyBorder="1" applyAlignment="1">
      <alignment horizontal="center" vertical="top"/>
    </xf>
    <xf numFmtId="0" fontId="52" fillId="15" borderId="73" xfId="22" applyFont="1" applyFill="1" applyBorder="1" applyAlignment="1">
      <alignment horizontal="center" vertical="top"/>
    </xf>
    <xf numFmtId="0" fontId="31" fillId="8" borderId="55" xfId="22" applyFont="1" applyFill="1" applyBorder="1" applyAlignment="1">
      <alignment horizontal="center" vertical="top"/>
    </xf>
    <xf numFmtId="0" fontId="31" fillId="8" borderId="72" xfId="22" applyFont="1" applyFill="1" applyBorder="1" applyAlignment="1">
      <alignment horizontal="center" vertical="top"/>
    </xf>
    <xf numFmtId="0" fontId="31" fillId="8" borderId="73" xfId="22" applyFont="1" applyFill="1" applyBorder="1" applyAlignment="1">
      <alignment horizontal="center" vertical="top"/>
    </xf>
    <xf numFmtId="0" fontId="31" fillId="0" borderId="28" xfId="22" applyFont="1" applyBorder="1" applyAlignment="1">
      <alignment horizontal="left" vertical="top" wrapText="1"/>
    </xf>
    <xf numFmtId="0" fontId="31" fillId="0" borderId="65" xfId="22" applyFont="1" applyBorder="1" applyAlignment="1">
      <alignment horizontal="left" vertical="top" wrapText="1"/>
    </xf>
    <xf numFmtId="0" fontId="31" fillId="0" borderId="30" xfId="22" applyFont="1" applyBorder="1" applyAlignment="1">
      <alignment horizontal="left" vertical="top" wrapText="1"/>
    </xf>
    <xf numFmtId="0" fontId="31" fillId="0" borderId="60" xfId="22" applyFont="1" applyBorder="1" applyAlignment="1">
      <alignment horizontal="left" vertical="top" wrapText="1"/>
    </xf>
    <xf numFmtId="0" fontId="31" fillId="0" borderId="31" xfId="22" applyFont="1" applyBorder="1" applyAlignment="1">
      <alignment horizontal="left" vertical="top" wrapText="1"/>
    </xf>
    <xf numFmtId="0" fontId="31" fillId="0" borderId="78" xfId="22" applyFont="1" applyBorder="1" applyAlignment="1">
      <alignment horizontal="left" vertical="top" wrapText="1"/>
    </xf>
    <xf numFmtId="0" fontId="31" fillId="9" borderId="62" xfId="22" applyFont="1" applyFill="1" applyBorder="1" applyAlignment="1">
      <alignment horizontal="left" vertical="top" wrapText="1"/>
    </xf>
    <xf numFmtId="0" fontId="31" fillId="9" borderId="71" xfId="22" applyFont="1" applyFill="1" applyBorder="1" applyAlignment="1">
      <alignment horizontal="left" vertical="top" wrapText="1"/>
    </xf>
    <xf numFmtId="0" fontId="31" fillId="0" borderId="37" xfId="22" applyFont="1" applyBorder="1" applyAlignment="1">
      <alignment horizontal="left" vertical="top" wrapText="1"/>
    </xf>
    <xf numFmtId="0" fontId="31" fillId="0" borderId="82" xfId="22" applyFont="1" applyBorder="1" applyAlignment="1">
      <alignment horizontal="left" vertical="top" wrapText="1"/>
    </xf>
    <xf numFmtId="0" fontId="38" fillId="13" borderId="55" xfId="22" applyFont="1" applyFill="1" applyBorder="1" applyAlignment="1">
      <alignment horizontal="right" vertical="top" wrapText="1"/>
    </xf>
    <xf numFmtId="0" fontId="38" fillId="13" borderId="72" xfId="22" applyFont="1" applyFill="1" applyBorder="1" applyAlignment="1">
      <alignment horizontal="right" vertical="top" wrapText="1"/>
    </xf>
    <xf numFmtId="0" fontId="38" fillId="13" borderId="73" xfId="22" applyFont="1" applyFill="1" applyBorder="1" applyAlignment="1">
      <alignment horizontal="right" vertical="top" wrapText="1"/>
    </xf>
    <xf numFmtId="0" fontId="38" fillId="15" borderId="55" xfId="22" applyFont="1" applyFill="1" applyBorder="1" applyAlignment="1">
      <alignment horizontal="right" vertical="top" wrapText="1"/>
    </xf>
    <xf numFmtId="0" fontId="38" fillId="15" borderId="72" xfId="22" applyFont="1" applyFill="1" applyBorder="1" applyAlignment="1">
      <alignment horizontal="right" vertical="top" wrapText="1"/>
    </xf>
    <xf numFmtId="0" fontId="38" fillId="15" borderId="73" xfId="22" applyFont="1" applyFill="1" applyBorder="1" applyAlignment="1">
      <alignment horizontal="right" vertical="top" wrapText="1"/>
    </xf>
    <xf numFmtId="49" fontId="38" fillId="8" borderId="55" xfId="22" applyNumberFormat="1" applyFont="1" applyFill="1" applyBorder="1" applyAlignment="1">
      <alignment horizontal="right" vertical="top"/>
    </xf>
    <xf numFmtId="49" fontId="38" fillId="8" borderId="72" xfId="22" applyNumberFormat="1" applyFont="1" applyFill="1" applyBorder="1" applyAlignment="1">
      <alignment horizontal="right" vertical="top"/>
    </xf>
    <xf numFmtId="49" fontId="38" fillId="8" borderId="73" xfId="22" applyNumberFormat="1" applyFont="1" applyFill="1" applyBorder="1" applyAlignment="1">
      <alignment horizontal="right" vertical="top"/>
    </xf>
    <xf numFmtId="0" fontId="31" fillId="9" borderId="62" xfId="22" applyFont="1" applyFill="1" applyBorder="1" applyAlignment="1">
      <alignment horizontal="center" vertical="center"/>
    </xf>
    <xf numFmtId="0" fontId="31" fillId="9" borderId="71" xfId="22" applyFont="1" applyFill="1" applyBorder="1" applyAlignment="1">
      <alignment horizontal="center" vertical="center"/>
    </xf>
    <xf numFmtId="0" fontId="31" fillId="9" borderId="69" xfId="22" applyFont="1" applyFill="1" applyBorder="1" applyAlignment="1">
      <alignment horizontal="center" vertical="center"/>
    </xf>
    <xf numFmtId="0" fontId="31" fillId="9" borderId="90" xfId="22" applyFont="1" applyFill="1" applyBorder="1" applyAlignment="1">
      <alignment horizontal="center" vertical="center"/>
    </xf>
    <xf numFmtId="0" fontId="31" fillId="0" borderId="51" xfId="22" applyFont="1" applyBorder="1" applyAlignment="1">
      <alignment horizontal="left" vertical="top" wrapText="1"/>
    </xf>
    <xf numFmtId="0" fontId="31" fillId="0" borderId="64" xfId="22" applyFont="1" applyBorder="1" applyAlignment="1">
      <alignment horizontal="left" vertical="top" wrapText="1"/>
    </xf>
    <xf numFmtId="0" fontId="31" fillId="0" borderId="71" xfId="22" applyFont="1" applyBorder="1" applyAlignment="1">
      <alignment horizontal="left" vertical="top" wrapText="1"/>
    </xf>
    <xf numFmtId="49" fontId="38" fillId="3" borderId="37" xfId="22" applyNumberFormat="1" applyFont="1" applyFill="1" applyBorder="1" applyAlignment="1">
      <alignment horizontal="center" vertical="top"/>
    </xf>
    <xf numFmtId="49" fontId="38" fillId="3" borderId="69" xfId="22" applyNumberFormat="1" applyFont="1" applyFill="1" applyBorder="1" applyAlignment="1">
      <alignment horizontal="center" vertical="top"/>
    </xf>
    <xf numFmtId="0" fontId="11" fillId="11" borderId="10" xfId="22" applyFont="1" applyFill="1" applyBorder="1" applyAlignment="1">
      <alignment horizontal="left" vertical="top" wrapText="1"/>
    </xf>
    <xf numFmtId="0" fontId="11" fillId="11" borderId="11" xfId="22" applyFont="1" applyFill="1" applyBorder="1" applyAlignment="1">
      <alignment horizontal="left" vertical="top" wrapText="1"/>
    </xf>
    <xf numFmtId="49" fontId="38" fillId="11" borderId="10" xfId="22" applyNumberFormat="1" applyFont="1" applyFill="1" applyBorder="1" applyAlignment="1">
      <alignment horizontal="center" vertical="top" wrapText="1"/>
    </xf>
    <xf numFmtId="0" fontId="44" fillId="11" borderId="11" xfId="22" applyFont="1" applyFill="1" applyBorder="1" applyAlignment="1">
      <alignment horizontal="center" vertical="top" wrapText="1"/>
    </xf>
    <xf numFmtId="49" fontId="31" fillId="9" borderId="10" xfId="22" applyNumberFormat="1" applyFont="1" applyFill="1" applyBorder="1" applyAlignment="1">
      <alignment horizontal="center" vertical="top"/>
    </xf>
    <xf numFmtId="49" fontId="31" fillId="9" borderId="1" xfId="22" applyNumberFormat="1" applyFont="1" applyFill="1" applyBorder="1" applyAlignment="1">
      <alignment horizontal="center" vertical="top"/>
    </xf>
    <xf numFmtId="49" fontId="31" fillId="9" borderId="11" xfId="22" applyNumberFormat="1" applyFont="1" applyFill="1" applyBorder="1" applyAlignment="1">
      <alignment horizontal="center" vertical="top"/>
    </xf>
    <xf numFmtId="0" fontId="31" fillId="10" borderId="10" xfId="22" applyFont="1" applyFill="1" applyBorder="1" applyAlignment="1">
      <alignment horizontal="left" vertical="top" wrapText="1"/>
    </xf>
    <xf numFmtId="0" fontId="31" fillId="10" borderId="1" xfId="22" applyFont="1" applyFill="1" applyBorder="1" applyAlignment="1">
      <alignment horizontal="left" vertical="top" wrapText="1"/>
    </xf>
    <xf numFmtId="0" fontId="31" fillId="10" borderId="11" xfId="22" applyFont="1" applyFill="1" applyBorder="1" applyAlignment="1">
      <alignment horizontal="left" vertical="top" wrapText="1"/>
    </xf>
    <xf numFmtId="0" fontId="9" fillId="0" borderId="62" xfId="22" applyFont="1" applyBorder="1" applyAlignment="1">
      <alignment horizontal="left" vertical="top" wrapText="1"/>
    </xf>
    <xf numFmtId="0" fontId="9" fillId="0" borderId="64" xfId="22" applyFont="1" applyBorder="1" applyAlignment="1">
      <alignment horizontal="left" vertical="top" wrapText="1"/>
    </xf>
    <xf numFmtId="0" fontId="9" fillId="0" borderId="71" xfId="22" applyFont="1" applyBorder="1" applyAlignment="1">
      <alignment horizontal="left" vertical="top" wrapText="1"/>
    </xf>
    <xf numFmtId="0" fontId="13" fillId="10" borderId="10" xfId="22" applyFont="1" applyFill="1" applyBorder="1" applyAlignment="1">
      <alignment horizontal="center" vertical="center" textRotation="90" wrapText="1"/>
    </xf>
    <xf numFmtId="0" fontId="13" fillId="10" borderId="1" xfId="22" applyFont="1" applyFill="1" applyBorder="1" applyAlignment="1">
      <alignment horizontal="center" vertical="center" textRotation="90" wrapText="1"/>
    </xf>
    <xf numFmtId="0" fontId="13" fillId="10" borderId="11" xfId="22" applyFont="1" applyFill="1" applyBorder="1" applyAlignment="1">
      <alignment horizontal="center" vertical="center" textRotation="90" wrapText="1"/>
    </xf>
    <xf numFmtId="0" fontId="38" fillId="9" borderId="28" xfId="22" applyFont="1" applyFill="1" applyBorder="1" applyAlignment="1">
      <alignment horizontal="center" vertical="top"/>
    </xf>
    <xf numFmtId="0" fontId="38" fillId="9" borderId="8" xfId="22" applyFont="1" applyFill="1" applyBorder="1" applyAlignment="1">
      <alignment horizontal="center" vertical="top"/>
    </xf>
    <xf numFmtId="0" fontId="38" fillId="9" borderId="65" xfId="22" applyFont="1" applyFill="1" applyBorder="1" applyAlignment="1">
      <alignment horizontal="center" vertical="top"/>
    </xf>
    <xf numFmtId="0" fontId="38" fillId="9" borderId="31" xfId="22" applyFont="1" applyFill="1" applyBorder="1" applyAlignment="1">
      <alignment horizontal="center" vertical="top"/>
    </xf>
    <xf numFmtId="0" fontId="38" fillId="9" borderId="9" xfId="22" applyFont="1" applyFill="1" applyBorder="1" applyAlignment="1">
      <alignment horizontal="center" vertical="top"/>
    </xf>
    <xf numFmtId="0" fontId="38" fillId="9" borderId="78" xfId="22" applyFont="1" applyFill="1" applyBorder="1" applyAlignment="1">
      <alignment horizontal="center" vertical="top"/>
    </xf>
    <xf numFmtId="49" fontId="38" fillId="2" borderId="67" xfId="22" applyNumberFormat="1" applyFont="1" applyFill="1" applyBorder="1" applyAlignment="1">
      <alignment horizontal="center" vertical="top"/>
    </xf>
    <xf numFmtId="49" fontId="38" fillId="2" borderId="1" xfId="22" applyNumberFormat="1" applyFont="1" applyFill="1" applyBorder="1" applyAlignment="1">
      <alignment horizontal="center" vertical="top"/>
    </xf>
    <xf numFmtId="49" fontId="38" fillId="2" borderId="26" xfId="22" applyNumberFormat="1" applyFont="1" applyFill="1" applyBorder="1" applyAlignment="1">
      <alignment horizontal="center" vertical="top"/>
    </xf>
    <xf numFmtId="49" fontId="38" fillId="10" borderId="10" xfId="22" applyNumberFormat="1" applyFont="1" applyFill="1" applyBorder="1" applyAlignment="1">
      <alignment horizontal="center" vertical="top" wrapText="1"/>
    </xf>
    <xf numFmtId="49" fontId="38" fillId="10" borderId="1" xfId="22" applyNumberFormat="1" applyFont="1" applyFill="1" applyBorder="1" applyAlignment="1">
      <alignment horizontal="center" vertical="top" wrapText="1"/>
    </xf>
    <xf numFmtId="0" fontId="44" fillId="10" borderId="11" xfId="22" applyFont="1" applyFill="1" applyBorder="1" applyAlignment="1">
      <alignment horizontal="center" vertical="top" wrapText="1"/>
    </xf>
    <xf numFmtId="49" fontId="63" fillId="0" borderId="9" xfId="22" applyNumberFormat="1" applyFont="1" applyBorder="1" applyAlignment="1">
      <alignment horizontal="center" vertical="top" wrapText="1"/>
    </xf>
    <xf numFmtId="0" fontId="44" fillId="9" borderId="65" xfId="22" applyFont="1" applyFill="1" applyBorder="1" applyAlignment="1">
      <alignment horizontal="center" vertical="top" wrapText="1"/>
    </xf>
    <xf numFmtId="0" fontId="44" fillId="9" borderId="78" xfId="22" applyFont="1" applyFill="1" applyBorder="1" applyAlignment="1">
      <alignment horizontal="center" vertical="top" wrapText="1"/>
    </xf>
    <xf numFmtId="0" fontId="44" fillId="10" borderId="11" xfId="22" applyFont="1" applyFill="1" applyBorder="1" applyAlignment="1">
      <alignment vertical="top" wrapText="1"/>
    </xf>
    <xf numFmtId="0" fontId="38" fillId="0" borderId="55" xfId="22" applyFont="1" applyBorder="1" applyAlignment="1">
      <alignment horizontal="center" vertical="top"/>
    </xf>
    <xf numFmtId="0" fontId="38" fillId="0" borderId="72" xfId="22" applyFont="1" applyBorder="1" applyAlignment="1">
      <alignment horizontal="center" vertical="top"/>
    </xf>
    <xf numFmtId="0" fontId="38" fillId="0" borderId="73" xfId="22" applyFont="1" applyBorder="1" applyAlignment="1">
      <alignment horizontal="center" vertical="top"/>
    </xf>
    <xf numFmtId="0" fontId="7" fillId="0" borderId="6" xfId="23" applyFont="1" applyFill="1" applyBorder="1" applyAlignment="1">
      <alignment horizontal="center" vertical="center" wrapText="1"/>
    </xf>
    <xf numFmtId="0" fontId="7" fillId="0" borderId="17" xfId="23" applyFont="1" applyFill="1" applyBorder="1" applyAlignment="1">
      <alignment horizontal="center" vertical="center" wrapText="1"/>
    </xf>
    <xf numFmtId="0" fontId="7" fillId="0" borderId="7" xfId="23" applyFont="1" applyFill="1" applyBorder="1" applyAlignment="1">
      <alignment horizontal="center" vertical="center" wrapText="1"/>
    </xf>
    <xf numFmtId="0" fontId="7" fillId="0" borderId="65" xfId="23" applyFont="1" applyFill="1" applyBorder="1" applyAlignment="1">
      <alignment horizontal="center" vertical="center" wrapText="1"/>
    </xf>
    <xf numFmtId="0" fontId="7" fillId="0" borderId="60" xfId="23" applyFont="1" applyFill="1" applyBorder="1" applyAlignment="1">
      <alignment horizontal="center" vertical="center" wrapText="1"/>
    </xf>
    <xf numFmtId="0" fontId="7" fillId="0" borderId="78" xfId="23" applyFont="1" applyFill="1" applyBorder="1" applyAlignment="1">
      <alignment horizontal="center" vertical="center" wrapText="1"/>
    </xf>
    <xf numFmtId="0" fontId="31" fillId="0" borderId="55" xfId="22" applyFont="1" applyBorder="1" applyAlignment="1">
      <alignment horizontal="left" vertical="top" wrapText="1"/>
    </xf>
    <xf numFmtId="0" fontId="31" fillId="0" borderId="73" xfId="22" applyFont="1" applyBorder="1" applyAlignment="1">
      <alignment horizontal="left" vertical="top" wrapText="1"/>
    </xf>
    <xf numFmtId="0" fontId="31" fillId="9" borderId="70" xfId="22" applyFont="1" applyFill="1" applyBorder="1" applyAlignment="1">
      <alignment horizontal="left" vertical="top" wrapText="1"/>
    </xf>
    <xf numFmtId="0" fontId="31" fillId="9" borderId="81" xfId="22" applyFont="1" applyFill="1" applyBorder="1" applyAlignment="1">
      <alignment horizontal="left" vertical="top" wrapText="1"/>
    </xf>
    <xf numFmtId="0" fontId="31" fillId="9" borderId="0" xfId="22" applyFont="1" applyFill="1" applyBorder="1" applyAlignment="1">
      <alignment horizontal="left" vertical="top" wrapText="1"/>
    </xf>
    <xf numFmtId="0" fontId="31" fillId="9" borderId="60" xfId="22" applyFont="1" applyFill="1" applyBorder="1" applyAlignment="1">
      <alignment horizontal="left" vertical="top" wrapText="1"/>
    </xf>
    <xf numFmtId="0" fontId="31" fillId="9" borderId="9" xfId="22" applyFont="1" applyFill="1" applyBorder="1" applyAlignment="1">
      <alignment horizontal="left" vertical="top" wrapText="1"/>
    </xf>
    <xf numFmtId="0" fontId="31" fillId="9" borderId="78" xfId="22" applyFont="1" applyFill="1" applyBorder="1" applyAlignment="1">
      <alignment horizontal="left" vertical="top" wrapText="1"/>
    </xf>
    <xf numFmtId="0" fontId="38" fillId="0" borderId="67" xfId="22" applyFont="1" applyBorder="1" applyAlignment="1">
      <alignment horizontal="center" vertical="center" textRotation="90" wrapText="1"/>
    </xf>
    <xf numFmtId="0" fontId="38" fillId="0" borderId="66" xfId="22" applyFont="1" applyBorder="1" applyAlignment="1">
      <alignment horizontal="center" vertical="center" textRotation="90" wrapText="1"/>
    </xf>
    <xf numFmtId="0" fontId="38" fillId="0" borderId="26" xfId="22" applyFont="1" applyBorder="1" applyAlignment="1">
      <alignment horizontal="center" vertical="center" textRotation="90" wrapText="1"/>
    </xf>
    <xf numFmtId="0" fontId="38" fillId="0" borderId="65" xfId="22" applyFont="1" applyBorder="1" applyAlignment="1">
      <alignment horizontal="center" vertical="center" wrapText="1"/>
    </xf>
    <xf numFmtId="0" fontId="38" fillId="0" borderId="60" xfId="22" applyFont="1" applyBorder="1" applyAlignment="1">
      <alignment horizontal="center" vertical="center" wrapText="1"/>
    </xf>
    <xf numFmtId="0" fontId="38" fillId="0" borderId="78" xfId="22" applyFont="1" applyBorder="1" applyAlignment="1">
      <alignment horizontal="center" vertical="center" wrapText="1"/>
    </xf>
    <xf numFmtId="0" fontId="15" fillId="11" borderId="11" xfId="22" applyFont="1" applyFill="1" applyBorder="1" applyAlignment="1">
      <alignment vertical="top" wrapText="1"/>
    </xf>
    <xf numFmtId="0" fontId="38" fillId="15" borderId="67" xfId="22" applyFont="1" applyFill="1" applyBorder="1" applyAlignment="1">
      <alignment horizontal="center" vertical="center" textRotation="90" wrapText="1"/>
    </xf>
    <xf numFmtId="0" fontId="38" fillId="15" borderId="66" xfId="22" applyFont="1" applyFill="1" applyBorder="1" applyAlignment="1">
      <alignment horizontal="center" vertical="center" textRotation="90" wrapText="1"/>
    </xf>
    <xf numFmtId="0" fontId="38" fillId="15" borderId="26" xfId="22" applyFont="1" applyFill="1" applyBorder="1" applyAlignment="1">
      <alignment horizontal="center" vertical="center" textRotation="90" wrapText="1"/>
    </xf>
    <xf numFmtId="0" fontId="38" fillId="13" borderId="67" xfId="22" applyFont="1" applyFill="1" applyBorder="1" applyAlignment="1">
      <alignment horizontal="center" vertical="center" textRotation="90" wrapText="1"/>
    </xf>
    <xf numFmtId="0" fontId="38" fillId="13" borderId="66" xfId="22" applyFont="1" applyFill="1" applyBorder="1" applyAlignment="1">
      <alignment horizontal="center" vertical="center" textRotation="90" wrapText="1"/>
    </xf>
    <xf numFmtId="0" fontId="38" fillId="13" borderId="26" xfId="22" applyFont="1" applyFill="1" applyBorder="1" applyAlignment="1">
      <alignment horizontal="center" vertical="center" textRotation="90" wrapText="1"/>
    </xf>
    <xf numFmtId="49" fontId="38" fillId="13" borderId="10" xfId="22" applyNumberFormat="1" applyFont="1" applyFill="1" applyBorder="1" applyAlignment="1">
      <alignment horizontal="center" vertical="top"/>
    </xf>
    <xf numFmtId="49" fontId="38" fillId="13" borderId="11" xfId="22" applyNumberFormat="1" applyFont="1" applyFill="1" applyBorder="1" applyAlignment="1">
      <alignment horizontal="center" vertical="top"/>
    </xf>
    <xf numFmtId="0" fontId="23" fillId="0" borderId="0" xfId="21" applyFont="1" applyAlignment="1">
      <alignment horizontal="center" vertical="top" wrapText="1"/>
    </xf>
    <xf numFmtId="0" fontId="38" fillId="0" borderId="0" xfId="25" applyFont="1" applyBorder="1" applyAlignment="1">
      <alignment horizontal="center" vertical="top" wrapText="1"/>
    </xf>
    <xf numFmtId="0" fontId="23" fillId="0" borderId="0" xfId="3" applyFont="1" applyAlignment="1">
      <alignment horizontal="center" vertical="top" wrapText="1"/>
    </xf>
    <xf numFmtId="0" fontId="7" fillId="0" borderId="55" xfId="25" applyFont="1" applyFill="1" applyBorder="1" applyAlignment="1">
      <alignment horizontal="center" vertical="center"/>
    </xf>
    <xf numFmtId="0" fontId="7" fillId="0" borderId="72" xfId="25" applyFont="1" applyFill="1" applyBorder="1" applyAlignment="1">
      <alignment horizontal="center" vertical="center"/>
    </xf>
    <xf numFmtId="0" fontId="7" fillId="0" borderId="73" xfId="25" applyFont="1" applyFill="1" applyBorder="1" applyAlignment="1">
      <alignment horizontal="center" vertical="center"/>
    </xf>
    <xf numFmtId="0" fontId="38" fillId="0" borderId="60" xfId="22" applyFont="1" applyBorder="1" applyAlignment="1">
      <alignment horizontal="center" vertical="center" textRotation="90"/>
    </xf>
    <xf numFmtId="0" fontId="38" fillId="0" borderId="78" xfId="22" applyFont="1" applyBorder="1" applyAlignment="1">
      <alignment horizontal="center" vertical="center" textRotation="90"/>
    </xf>
    <xf numFmtId="0" fontId="38" fillId="11" borderId="10" xfId="22" applyFont="1" applyFill="1" applyBorder="1" applyAlignment="1">
      <alignment horizontal="center" vertical="center" textRotation="90" wrapText="1"/>
    </xf>
    <xf numFmtId="0" fontId="38" fillId="11" borderId="1" xfId="22" applyFont="1" applyFill="1" applyBorder="1" applyAlignment="1">
      <alignment horizontal="center" vertical="center" textRotation="90" wrapText="1"/>
    </xf>
    <xf numFmtId="0" fontId="38" fillId="11" borderId="11" xfId="22" applyFont="1" applyFill="1" applyBorder="1" applyAlignment="1">
      <alignment horizontal="center" vertical="center" textRotation="90" wrapText="1"/>
    </xf>
    <xf numFmtId="0" fontId="38" fillId="10" borderId="10" xfId="22" applyFont="1" applyFill="1" applyBorder="1" applyAlignment="1">
      <alignment horizontal="center" vertical="center" textRotation="90" wrapText="1"/>
    </xf>
    <xf numFmtId="0" fontId="38" fillId="10" borderId="1" xfId="22" applyFont="1" applyFill="1" applyBorder="1" applyAlignment="1">
      <alignment horizontal="center" vertical="center" textRotation="90" wrapText="1"/>
    </xf>
    <xf numFmtId="0" fontId="38" fillId="10" borderId="11" xfId="22" applyFont="1" applyFill="1" applyBorder="1" applyAlignment="1">
      <alignment horizontal="center" vertical="center" textRotation="90" wrapText="1"/>
    </xf>
    <xf numFmtId="0" fontId="38" fillId="0" borderId="33" xfId="22" applyFont="1" applyBorder="1" applyAlignment="1">
      <alignment horizontal="center" vertical="center" textRotation="90"/>
    </xf>
    <xf numFmtId="0" fontId="38" fillId="0" borderId="20" xfId="22" applyFont="1" applyBorder="1" applyAlignment="1">
      <alignment horizontal="center" vertical="center" textRotation="90"/>
    </xf>
    <xf numFmtId="0" fontId="38" fillId="10" borderId="51" xfId="22" applyFont="1" applyFill="1" applyBorder="1" applyAlignment="1">
      <alignment horizontal="center" vertical="center" textRotation="90" wrapText="1"/>
    </xf>
    <xf numFmtId="0" fontId="38" fillId="10" borderId="64" xfId="22" applyFont="1" applyFill="1" applyBorder="1" applyAlignment="1">
      <alignment horizontal="center" vertical="center" textRotation="90" wrapText="1"/>
    </xf>
    <xf numFmtId="0" fontId="38" fillId="10" borderId="52" xfId="22" applyFont="1" applyFill="1" applyBorder="1" applyAlignment="1">
      <alignment horizontal="center" vertical="center" textRotation="90" wrapText="1"/>
    </xf>
    <xf numFmtId="49" fontId="38" fillId="3" borderId="30" xfId="22" applyNumberFormat="1" applyFont="1" applyFill="1" applyBorder="1" applyAlignment="1">
      <alignment horizontal="center" vertical="top"/>
    </xf>
    <xf numFmtId="0" fontId="38" fillId="0" borderId="33" xfId="22" applyFont="1" applyBorder="1" applyAlignment="1">
      <alignment horizontal="center" vertical="center" wrapText="1"/>
    </xf>
    <xf numFmtId="0" fontId="38" fillId="0" borderId="20" xfId="22" applyFont="1" applyBorder="1" applyAlignment="1">
      <alignment horizontal="center" vertical="center" wrapText="1"/>
    </xf>
    <xf numFmtId="0" fontId="38" fillId="0" borderId="10" xfId="22" applyFont="1" applyBorder="1" applyAlignment="1">
      <alignment horizontal="center" vertical="center" textRotation="90" wrapText="1"/>
    </xf>
    <xf numFmtId="0" fontId="38" fillId="0" borderId="1" xfId="22" applyFont="1" applyBorder="1" applyAlignment="1">
      <alignment horizontal="center" vertical="center" textRotation="90" wrapText="1"/>
    </xf>
    <xf numFmtId="0" fontId="38" fillId="0" borderId="11" xfId="22" applyFont="1" applyBorder="1" applyAlignment="1">
      <alignment horizontal="center" vertical="center" textRotation="90" wrapText="1"/>
    </xf>
    <xf numFmtId="0" fontId="38" fillId="0" borderId="17" xfId="22" applyFont="1" applyBorder="1" applyAlignment="1">
      <alignment horizontal="center" vertical="center" wrapText="1"/>
    </xf>
    <xf numFmtId="0" fontId="38" fillId="0" borderId="7" xfId="22" applyFont="1" applyBorder="1" applyAlignment="1">
      <alignment horizontal="center" vertical="center" wrapText="1"/>
    </xf>
    <xf numFmtId="0" fontId="36" fillId="0" borderId="0" xfId="22" applyFont="1" applyAlignment="1">
      <alignment horizontal="center" vertical="top" wrapText="1"/>
    </xf>
    <xf numFmtId="0" fontId="11" fillId="0" borderId="28" xfId="21" applyFont="1" applyFill="1" applyBorder="1" applyAlignment="1">
      <alignment horizontal="center" vertical="top" wrapText="1"/>
    </xf>
    <xf numFmtId="0" fontId="11" fillId="0" borderId="65" xfId="21" applyFont="1" applyFill="1" applyBorder="1" applyAlignment="1">
      <alignment horizontal="center" vertical="top" wrapText="1"/>
    </xf>
    <xf numFmtId="0" fontId="11" fillId="0" borderId="30" xfId="21" applyFont="1" applyFill="1" applyBorder="1" applyAlignment="1">
      <alignment horizontal="center" vertical="top" wrapText="1"/>
    </xf>
    <xf numFmtId="0" fontId="11" fillId="0" borderId="60" xfId="21" applyFont="1" applyFill="1" applyBorder="1" applyAlignment="1">
      <alignment horizontal="center" vertical="top" wrapText="1"/>
    </xf>
    <xf numFmtId="0" fontId="11" fillId="0" borderId="31" xfId="21" applyFont="1" applyFill="1" applyBorder="1" applyAlignment="1">
      <alignment horizontal="center" vertical="top" wrapText="1"/>
    </xf>
    <xf numFmtId="0" fontId="11" fillId="0" borderId="78" xfId="21" applyFont="1" applyFill="1" applyBorder="1" applyAlignment="1">
      <alignment horizontal="center" vertical="top" wrapText="1"/>
    </xf>
    <xf numFmtId="0" fontId="11" fillId="0" borderId="28" xfId="3" applyFont="1" applyBorder="1" applyAlignment="1">
      <alignment horizontal="center" vertical="top"/>
    </xf>
    <xf numFmtId="0" fontId="11" fillId="0" borderId="65" xfId="3" applyFont="1" applyBorder="1" applyAlignment="1">
      <alignment horizontal="center" vertical="top"/>
    </xf>
    <xf numFmtId="0" fontId="11" fillId="0" borderId="31" xfId="3" applyFont="1" applyBorder="1" applyAlignment="1">
      <alignment horizontal="center" vertical="top"/>
    </xf>
    <xf numFmtId="0" fontId="11" fillId="0" borderId="78" xfId="3" applyFont="1" applyBorder="1" applyAlignment="1">
      <alignment horizontal="center" vertical="top"/>
    </xf>
    <xf numFmtId="0" fontId="11" fillId="0" borderId="62" xfId="3" applyFont="1" applyBorder="1" applyAlignment="1">
      <alignment horizontal="center" vertical="top"/>
    </xf>
    <xf numFmtId="0" fontId="11" fillId="0" borderId="71" xfId="3" applyFont="1" applyBorder="1" applyAlignment="1">
      <alignment horizontal="center" vertical="top"/>
    </xf>
    <xf numFmtId="0" fontId="11" fillId="9" borderId="55" xfId="21" applyFont="1" applyFill="1" applyBorder="1" applyAlignment="1">
      <alignment horizontal="center" vertical="center"/>
    </xf>
    <xf numFmtId="0" fontId="11" fillId="9" borderId="73" xfId="21" applyFont="1" applyFill="1" applyBorder="1" applyAlignment="1">
      <alignment horizontal="center" vertical="center"/>
    </xf>
    <xf numFmtId="0" fontId="38" fillId="13" borderId="31" xfId="21" applyFont="1" applyFill="1" applyBorder="1" applyAlignment="1">
      <alignment horizontal="left" vertical="center"/>
    </xf>
    <xf numFmtId="0" fontId="38" fillId="13" borderId="9" xfId="21" applyFont="1" applyFill="1" applyBorder="1" applyAlignment="1">
      <alignment horizontal="left" vertical="center"/>
    </xf>
    <xf numFmtId="0" fontId="38" fillId="13" borderId="78" xfId="21" applyFont="1" applyFill="1" applyBorder="1" applyAlignment="1">
      <alignment horizontal="left" vertical="center"/>
    </xf>
    <xf numFmtId="0" fontId="11" fillId="0" borderId="79" xfId="21" applyFont="1" applyBorder="1" applyAlignment="1">
      <alignment horizontal="left" vertical="top" wrapText="1"/>
    </xf>
    <xf numFmtId="0" fontId="11" fillId="0" borderId="81" xfId="21" applyFont="1" applyBorder="1" applyAlignment="1">
      <alignment horizontal="left" vertical="top" wrapText="1"/>
    </xf>
    <xf numFmtId="0" fontId="11" fillId="0" borderId="30" xfId="21" applyFont="1" applyBorder="1" applyAlignment="1">
      <alignment horizontal="left" vertical="top" wrapText="1"/>
    </xf>
    <xf numFmtId="0" fontId="11" fillId="0" borderId="60" xfId="21" applyFont="1" applyBorder="1" applyAlignment="1">
      <alignment horizontal="left" vertical="top" wrapText="1"/>
    </xf>
    <xf numFmtId="0" fontId="11" fillId="0" borderId="61" xfId="21" applyFont="1" applyBorder="1" applyAlignment="1">
      <alignment horizontal="left" vertical="top" wrapText="1"/>
    </xf>
    <xf numFmtId="0" fontId="11" fillId="0" borderId="75" xfId="21" applyFont="1" applyBorder="1" applyAlignment="1">
      <alignment horizontal="left" vertical="top" wrapText="1"/>
    </xf>
    <xf numFmtId="0" fontId="11" fillId="0" borderId="37" xfId="21" applyFont="1" applyBorder="1" applyAlignment="1">
      <alignment horizontal="center" vertical="top"/>
    </xf>
    <xf numFmtId="0" fontId="11" fillId="0" borderId="82" xfId="21" applyFont="1" applyBorder="1" applyAlignment="1">
      <alignment horizontal="center" vertical="top"/>
    </xf>
    <xf numFmtId="0" fontId="11" fillId="0" borderId="28" xfId="21" applyFont="1" applyFill="1" applyBorder="1" applyAlignment="1">
      <alignment horizontal="left" vertical="center" wrapText="1"/>
    </xf>
    <xf numFmtId="0" fontId="11" fillId="0" borderId="61" xfId="21" applyFont="1" applyFill="1" applyBorder="1" applyAlignment="1">
      <alignment horizontal="left" vertical="center" wrapText="1"/>
    </xf>
    <xf numFmtId="0" fontId="11" fillId="0" borderId="15" xfId="21" applyFont="1" applyFill="1" applyBorder="1" applyAlignment="1">
      <alignment horizontal="center" vertical="center" wrapText="1"/>
    </xf>
    <xf numFmtId="0" fontId="11" fillId="0" borderId="29" xfId="21" applyFont="1" applyFill="1" applyBorder="1" applyAlignment="1">
      <alignment horizontal="center" vertical="center" wrapText="1"/>
    </xf>
    <xf numFmtId="0" fontId="11" fillId="9" borderId="55" xfId="21" applyFont="1" applyFill="1" applyBorder="1" applyAlignment="1">
      <alignment horizontal="left" vertical="top" wrapText="1"/>
    </xf>
    <xf numFmtId="0" fontId="11" fillId="9" borderId="73" xfId="21" applyFont="1" applyFill="1" applyBorder="1" applyAlignment="1">
      <alignment horizontal="left" vertical="top" wrapText="1"/>
    </xf>
    <xf numFmtId="0" fontId="11" fillId="11" borderId="10" xfId="3" applyFont="1" applyFill="1" applyBorder="1" applyAlignment="1">
      <alignment horizontal="left" vertical="top" wrapText="1"/>
    </xf>
    <xf numFmtId="0" fontId="11" fillId="11" borderId="1" xfId="3" applyFont="1" applyFill="1" applyBorder="1" applyAlignment="1">
      <alignment horizontal="left" vertical="top" wrapText="1"/>
    </xf>
    <xf numFmtId="49" fontId="11" fillId="0" borderId="10" xfId="3" applyNumberFormat="1" applyFont="1" applyBorder="1" applyAlignment="1">
      <alignment horizontal="center" vertical="center" textRotation="90"/>
    </xf>
    <xf numFmtId="49" fontId="11" fillId="0" borderId="1" xfId="3" applyNumberFormat="1" applyFont="1" applyBorder="1" applyAlignment="1">
      <alignment horizontal="center" vertical="center" textRotation="90"/>
    </xf>
    <xf numFmtId="49" fontId="11" fillId="0" borderId="11" xfId="3" applyNumberFormat="1" applyFont="1" applyBorder="1" applyAlignment="1">
      <alignment horizontal="center" vertical="center" textRotation="90"/>
    </xf>
    <xf numFmtId="0" fontId="23" fillId="0" borderId="37" xfId="21" applyFont="1" applyFill="1" applyBorder="1" applyAlignment="1">
      <alignment horizontal="center" vertical="top" wrapText="1"/>
    </xf>
    <xf numFmtId="0" fontId="23" fillId="0" borderId="82" xfId="21" applyFont="1" applyFill="1" applyBorder="1" applyAlignment="1">
      <alignment horizontal="center" vertical="top" wrapText="1"/>
    </xf>
    <xf numFmtId="0" fontId="23" fillId="0" borderId="62" xfId="21" applyFont="1" applyFill="1" applyBorder="1" applyAlignment="1">
      <alignment horizontal="center" vertical="top" wrapText="1"/>
    </xf>
    <xf numFmtId="0" fontId="23" fillId="0" borderId="71" xfId="21" applyFont="1" applyFill="1" applyBorder="1" applyAlignment="1">
      <alignment horizontal="center" vertical="top" wrapText="1"/>
    </xf>
    <xf numFmtId="49" fontId="11" fillId="0" borderId="10" xfId="3" applyNumberFormat="1" applyFont="1" applyFill="1" applyBorder="1" applyAlignment="1">
      <alignment horizontal="center" vertical="center" textRotation="90"/>
    </xf>
    <xf numFmtId="49" fontId="11" fillId="0" borderId="1" xfId="3" applyNumberFormat="1" applyFont="1" applyFill="1" applyBorder="1" applyAlignment="1">
      <alignment horizontal="center" vertical="center" textRotation="90"/>
    </xf>
    <xf numFmtId="49" fontId="11" fillId="0" borderId="11" xfId="3" applyNumberFormat="1" applyFont="1" applyFill="1" applyBorder="1" applyAlignment="1">
      <alignment horizontal="center" vertical="center" textRotation="90"/>
    </xf>
    <xf numFmtId="49" fontId="13" fillId="10" borderId="10" xfId="3" applyNumberFormat="1" applyFont="1" applyFill="1" applyBorder="1" applyAlignment="1">
      <alignment horizontal="center" vertical="center" textRotation="90"/>
    </xf>
    <xf numFmtId="49" fontId="13" fillId="10" borderId="1" xfId="3" applyNumberFormat="1" applyFont="1" applyFill="1" applyBorder="1" applyAlignment="1">
      <alignment horizontal="center" vertical="center" textRotation="90"/>
    </xf>
    <xf numFmtId="49" fontId="13" fillId="10" borderId="11" xfId="3" applyNumberFormat="1" applyFont="1" applyFill="1" applyBorder="1" applyAlignment="1">
      <alignment horizontal="center" vertical="center" textRotation="90"/>
    </xf>
    <xf numFmtId="0" fontId="11" fillId="11" borderId="10" xfId="21" applyFont="1" applyFill="1" applyBorder="1" applyAlignment="1">
      <alignment horizontal="left" vertical="top" wrapText="1"/>
    </xf>
    <xf numFmtId="0" fontId="11" fillId="11" borderId="11" xfId="21" applyFont="1" applyFill="1" applyBorder="1" applyAlignment="1">
      <alignment horizontal="left" vertical="top" wrapText="1"/>
    </xf>
    <xf numFmtId="0" fontId="11" fillId="11" borderId="28" xfId="21" applyFont="1" applyFill="1" applyBorder="1" applyAlignment="1">
      <alignment horizontal="left" vertical="top" wrapText="1"/>
    </xf>
    <xf numFmtId="0" fontId="11" fillId="11" borderId="30" xfId="21" applyFont="1" applyFill="1" applyBorder="1" applyAlignment="1">
      <alignment horizontal="left" vertical="top" wrapText="1"/>
    </xf>
    <xf numFmtId="0" fontId="11" fillId="11" borderId="31" xfId="21" applyFont="1" applyFill="1" applyBorder="1" applyAlignment="1">
      <alignment horizontal="left" vertical="top" wrapText="1"/>
    </xf>
    <xf numFmtId="49" fontId="13" fillId="11" borderId="65" xfId="3" applyNumberFormat="1" applyFont="1" applyFill="1" applyBorder="1" applyAlignment="1">
      <alignment horizontal="center" vertical="top"/>
    </xf>
    <xf numFmtId="49" fontId="13" fillId="11" borderId="78" xfId="3" applyNumberFormat="1" applyFont="1" applyFill="1" applyBorder="1" applyAlignment="1">
      <alignment horizontal="center" vertical="top"/>
    </xf>
    <xf numFmtId="0" fontId="8" fillId="10" borderId="10" xfId="3" applyFont="1" applyFill="1" applyBorder="1" applyAlignment="1">
      <alignment horizontal="center" vertical="center" textRotation="90" wrapText="1"/>
    </xf>
    <xf numFmtId="0" fontId="8" fillId="10" borderId="1" xfId="3" applyFont="1" applyFill="1" applyBorder="1" applyAlignment="1">
      <alignment horizontal="center" vertical="center" textRotation="90" wrapText="1"/>
    </xf>
    <xf numFmtId="0" fontId="8" fillId="10" borderId="11" xfId="3" applyFont="1" applyFill="1" applyBorder="1" applyAlignment="1">
      <alignment horizontal="center" vertical="center" textRotation="90" wrapText="1"/>
    </xf>
    <xf numFmtId="0" fontId="13" fillId="10" borderId="28" xfId="21" applyFont="1" applyFill="1" applyBorder="1" applyAlignment="1">
      <alignment horizontal="left" vertical="top" wrapText="1"/>
    </xf>
    <xf numFmtId="0" fontId="13" fillId="10" borderId="8" xfId="21" applyFont="1" applyFill="1" applyBorder="1" applyAlignment="1">
      <alignment horizontal="left" vertical="top" wrapText="1"/>
    </xf>
    <xf numFmtId="0" fontId="13" fillId="10" borderId="65" xfId="21" applyFont="1" applyFill="1" applyBorder="1" applyAlignment="1">
      <alignment horizontal="left" vertical="top" wrapText="1"/>
    </xf>
    <xf numFmtId="0" fontId="13" fillId="10" borderId="30" xfId="21" applyFont="1" applyFill="1" applyBorder="1" applyAlignment="1">
      <alignment horizontal="left" vertical="top" wrapText="1"/>
    </xf>
    <xf numFmtId="0" fontId="13" fillId="10" borderId="0" xfId="21" applyFont="1" applyFill="1" applyBorder="1" applyAlignment="1">
      <alignment horizontal="left" vertical="top" wrapText="1"/>
    </xf>
    <xf numFmtId="0" fontId="13" fillId="10" borderId="60" xfId="21" applyFont="1" applyFill="1" applyBorder="1" applyAlignment="1">
      <alignment horizontal="left" vertical="top" wrapText="1"/>
    </xf>
    <xf numFmtId="49" fontId="13" fillId="2" borderId="63" xfId="3" applyNumberFormat="1" applyFont="1" applyFill="1" applyBorder="1" applyAlignment="1">
      <alignment horizontal="right" vertical="top"/>
    </xf>
    <xf numFmtId="0" fontId="1" fillId="0" borderId="72" xfId="21" applyBorder="1" applyAlignment="1">
      <alignment horizontal="right" vertical="top"/>
    </xf>
    <xf numFmtId="0" fontId="1" fillId="0" borderId="73" xfId="21" applyBorder="1" applyAlignment="1">
      <alignment horizontal="right" vertical="top"/>
    </xf>
    <xf numFmtId="0" fontId="11" fillId="11" borderId="1" xfId="21" applyFont="1" applyFill="1" applyBorder="1" applyAlignment="1">
      <alignment horizontal="left" vertical="top" wrapText="1"/>
    </xf>
    <xf numFmtId="49" fontId="13" fillId="11" borderId="1" xfId="3" applyNumberFormat="1" applyFont="1" applyFill="1" applyBorder="1" applyAlignment="1">
      <alignment horizontal="center" vertical="top"/>
    </xf>
    <xf numFmtId="49" fontId="13" fillId="11" borderId="11" xfId="3" applyNumberFormat="1" applyFont="1" applyFill="1" applyBorder="1" applyAlignment="1">
      <alignment horizontal="center" vertical="top"/>
    </xf>
    <xf numFmtId="49" fontId="13" fillId="11" borderId="10" xfId="3" applyNumberFormat="1" applyFont="1" applyFill="1" applyBorder="1" applyAlignment="1">
      <alignment horizontal="center" vertical="top"/>
    </xf>
    <xf numFmtId="0" fontId="13" fillId="10" borderId="31" xfId="21" applyFont="1" applyFill="1" applyBorder="1" applyAlignment="1">
      <alignment horizontal="left" vertical="top" wrapText="1"/>
    </xf>
    <xf numFmtId="0" fontId="13" fillId="10" borderId="9" xfId="21" applyFont="1" applyFill="1" applyBorder="1" applyAlignment="1">
      <alignment horizontal="left" vertical="top" wrapText="1"/>
    </xf>
    <xf numFmtId="0" fontId="13" fillId="10" borderId="78" xfId="21" applyFont="1" applyFill="1" applyBorder="1" applyAlignment="1">
      <alignment horizontal="left" vertical="top" wrapText="1"/>
    </xf>
    <xf numFmtId="49" fontId="11" fillId="0" borderId="10" xfId="3" applyNumberFormat="1" applyFont="1" applyBorder="1" applyAlignment="1">
      <alignment horizontal="center" vertical="top"/>
    </xf>
    <xf numFmtId="49" fontId="11" fillId="0" borderId="1" xfId="3" applyNumberFormat="1" applyFont="1" applyBorder="1" applyAlignment="1">
      <alignment horizontal="center" vertical="top"/>
    </xf>
    <xf numFmtId="49" fontId="11" fillId="0" borderId="11" xfId="3" applyNumberFormat="1" applyFont="1" applyBorder="1" applyAlignment="1">
      <alignment horizontal="center" vertical="top"/>
    </xf>
    <xf numFmtId="49" fontId="13" fillId="0" borderId="10" xfId="3" applyNumberFormat="1" applyFont="1" applyBorder="1" applyAlignment="1">
      <alignment horizontal="center" vertical="top"/>
    </xf>
    <xf numFmtId="49" fontId="13" fillId="0" borderId="1" xfId="3" applyNumberFormat="1" applyFont="1" applyBorder="1" applyAlignment="1">
      <alignment horizontal="center" vertical="top"/>
    </xf>
    <xf numFmtId="49" fontId="13" fillId="0" borderId="11" xfId="3" applyNumberFormat="1" applyFont="1" applyBorder="1" applyAlignment="1">
      <alignment horizontal="center" vertical="top"/>
    </xf>
    <xf numFmtId="49" fontId="11" fillId="0" borderId="28" xfId="3" applyNumberFormat="1" applyFont="1" applyFill="1" applyBorder="1" applyAlignment="1">
      <alignment horizontal="center" vertical="center" textRotation="90"/>
    </xf>
    <xf numFmtId="49" fontId="11" fillId="0" borderId="30" xfId="3" applyNumberFormat="1" applyFont="1" applyFill="1" applyBorder="1" applyAlignment="1">
      <alignment horizontal="center" vertical="center" textRotation="90"/>
    </xf>
    <xf numFmtId="49" fontId="11" fillId="0" borderId="31" xfId="3" applyNumberFormat="1" applyFont="1" applyFill="1" applyBorder="1" applyAlignment="1">
      <alignment horizontal="center" vertical="center" textRotation="90"/>
    </xf>
    <xf numFmtId="0" fontId="38" fillId="10" borderId="28" xfId="21" applyFont="1" applyFill="1" applyBorder="1" applyAlignment="1">
      <alignment horizontal="left" vertical="top" wrapText="1"/>
    </xf>
    <xf numFmtId="0" fontId="38" fillId="10" borderId="8" xfId="21" applyFont="1" applyFill="1" applyBorder="1" applyAlignment="1">
      <alignment horizontal="left" vertical="top" wrapText="1"/>
    </xf>
    <xf numFmtId="0" fontId="38" fillId="10" borderId="65" xfId="21" applyFont="1" applyFill="1" applyBorder="1" applyAlignment="1">
      <alignment horizontal="left" vertical="top" wrapText="1"/>
    </xf>
    <xf numFmtId="0" fontId="38" fillId="10" borderId="30" xfId="21" applyFont="1" applyFill="1" applyBorder="1" applyAlignment="1">
      <alignment horizontal="left" vertical="top" wrapText="1"/>
    </xf>
    <xf numFmtId="0" fontId="38" fillId="10" borderId="0" xfId="21" applyFont="1" applyFill="1" applyBorder="1" applyAlignment="1">
      <alignment horizontal="left" vertical="top" wrapText="1"/>
    </xf>
    <xf numFmtId="0" fontId="38" fillId="10" borderId="60" xfId="21" applyFont="1" applyFill="1" applyBorder="1" applyAlignment="1">
      <alignment horizontal="left" vertical="top" wrapText="1"/>
    </xf>
    <xf numFmtId="0" fontId="8" fillId="10" borderId="65" xfId="3" applyFont="1" applyFill="1" applyBorder="1" applyAlignment="1">
      <alignment horizontal="center" vertical="center" textRotation="90" wrapText="1"/>
    </xf>
    <xf numFmtId="0" fontId="8" fillId="10" borderId="60" xfId="3" applyFont="1" applyFill="1" applyBorder="1" applyAlignment="1">
      <alignment horizontal="center" vertical="center" textRotation="90" wrapText="1"/>
    </xf>
    <xf numFmtId="0" fontId="8" fillId="10" borderId="78" xfId="3" applyFont="1" applyFill="1" applyBorder="1" applyAlignment="1">
      <alignment horizontal="center" vertical="center" textRotation="90" wrapText="1"/>
    </xf>
    <xf numFmtId="49" fontId="13" fillId="11" borderId="60" xfId="3" applyNumberFormat="1" applyFont="1" applyFill="1" applyBorder="1" applyAlignment="1">
      <alignment horizontal="center" vertical="top"/>
    </xf>
    <xf numFmtId="49" fontId="13" fillId="23" borderId="10" xfId="3" applyNumberFormat="1" applyFont="1" applyFill="1" applyBorder="1" applyAlignment="1">
      <alignment horizontal="center" vertical="top"/>
    </xf>
    <xf numFmtId="49" fontId="13" fillId="23" borderId="1" xfId="3" applyNumberFormat="1" applyFont="1" applyFill="1" applyBorder="1" applyAlignment="1">
      <alignment horizontal="center" vertical="top"/>
    </xf>
    <xf numFmtId="49" fontId="13" fillId="23" borderId="11" xfId="3" applyNumberFormat="1" applyFont="1" applyFill="1" applyBorder="1" applyAlignment="1">
      <alignment horizontal="center" vertical="top"/>
    </xf>
    <xf numFmtId="49" fontId="13" fillId="2" borderId="65" xfId="3" applyNumberFormat="1" applyFont="1" applyFill="1" applyBorder="1" applyAlignment="1">
      <alignment horizontal="center" vertical="top"/>
    </xf>
    <xf numFmtId="49" fontId="13" fillId="2" borderId="60" xfId="3" applyNumberFormat="1" applyFont="1" applyFill="1" applyBorder="1" applyAlignment="1">
      <alignment horizontal="center" vertical="top"/>
    </xf>
    <xf numFmtId="49" fontId="13" fillId="2" borderId="78" xfId="3" applyNumberFormat="1" applyFont="1" applyFill="1" applyBorder="1" applyAlignment="1">
      <alignment horizontal="center" vertical="top"/>
    </xf>
    <xf numFmtId="49" fontId="13" fillId="10" borderId="10" xfId="3" applyNumberFormat="1" applyFont="1" applyFill="1" applyBorder="1" applyAlignment="1">
      <alignment horizontal="center" vertical="top"/>
    </xf>
    <xf numFmtId="49" fontId="13" fillId="10" borderId="1" xfId="3" applyNumberFormat="1" applyFont="1" applyFill="1" applyBorder="1" applyAlignment="1">
      <alignment horizontal="center" vertical="top"/>
    </xf>
    <xf numFmtId="49" fontId="13" fillId="10" borderId="11" xfId="3" applyNumberFormat="1" applyFont="1" applyFill="1" applyBorder="1" applyAlignment="1">
      <alignment horizontal="center" vertical="top"/>
    </xf>
    <xf numFmtId="49" fontId="13" fillId="10" borderId="65" xfId="3" applyNumberFormat="1" applyFont="1" applyFill="1" applyBorder="1" applyAlignment="1">
      <alignment horizontal="center" vertical="top"/>
    </xf>
    <xf numFmtId="49" fontId="13" fillId="10" borderId="60" xfId="3" applyNumberFormat="1" applyFont="1" applyFill="1" applyBorder="1" applyAlignment="1">
      <alignment horizontal="center" vertical="top"/>
    </xf>
    <xf numFmtId="49" fontId="13" fillId="10" borderId="78" xfId="3" applyNumberFormat="1" applyFont="1" applyFill="1" applyBorder="1" applyAlignment="1">
      <alignment horizontal="center" vertical="top"/>
    </xf>
    <xf numFmtId="0" fontId="38" fillId="13" borderId="55" xfId="21" applyFont="1" applyFill="1" applyBorder="1" applyAlignment="1">
      <alignment horizontal="left" vertical="top" wrapText="1"/>
    </xf>
    <xf numFmtId="0" fontId="38" fillId="13" borderId="72" xfId="21" applyFont="1" applyFill="1" applyBorder="1" applyAlignment="1">
      <alignment horizontal="left" vertical="top" wrapText="1"/>
    </xf>
    <xf numFmtId="0" fontId="38" fillId="13" borderId="73" xfId="21" applyFont="1" applyFill="1" applyBorder="1" applyAlignment="1">
      <alignment horizontal="left" vertical="top" wrapText="1"/>
    </xf>
    <xf numFmtId="49" fontId="13" fillId="0" borderId="55" xfId="3" applyNumberFormat="1" applyFont="1" applyFill="1" applyBorder="1" applyAlignment="1">
      <alignment horizontal="center" vertical="top"/>
    </xf>
    <xf numFmtId="49" fontId="13" fillId="0" borderId="72" xfId="3" applyNumberFormat="1" applyFont="1" applyFill="1" applyBorder="1" applyAlignment="1">
      <alignment horizontal="center" vertical="top"/>
    </xf>
    <xf numFmtId="49" fontId="13" fillId="0" borderId="73" xfId="3" applyNumberFormat="1" applyFont="1" applyFill="1" applyBorder="1" applyAlignment="1">
      <alignment horizontal="center" vertical="top"/>
    </xf>
    <xf numFmtId="49" fontId="13" fillId="2" borderId="10" xfId="3" applyNumberFormat="1" applyFont="1" applyFill="1" applyBorder="1" applyAlignment="1">
      <alignment horizontal="center" vertical="top"/>
    </xf>
    <xf numFmtId="49" fontId="13" fillId="2" borderId="1" xfId="3" applyNumberFormat="1" applyFont="1" applyFill="1" applyBorder="1" applyAlignment="1">
      <alignment horizontal="center" vertical="top"/>
    </xf>
    <xf numFmtId="49" fontId="13" fillId="2" borderId="11" xfId="3" applyNumberFormat="1" applyFont="1" applyFill="1" applyBorder="1" applyAlignment="1">
      <alignment horizontal="center" vertical="top"/>
    </xf>
    <xf numFmtId="49" fontId="13" fillId="2" borderId="88" xfId="3" applyNumberFormat="1" applyFont="1" applyFill="1" applyBorder="1" applyAlignment="1">
      <alignment horizontal="center" vertical="top"/>
    </xf>
    <xf numFmtId="49" fontId="13" fillId="2" borderId="86" xfId="3" applyNumberFormat="1" applyFont="1" applyFill="1" applyBorder="1" applyAlignment="1">
      <alignment horizontal="center" vertical="top"/>
    </xf>
    <xf numFmtId="49" fontId="13" fillId="10" borderId="34" xfId="3" applyNumberFormat="1" applyFont="1" applyFill="1" applyBorder="1" applyAlignment="1">
      <alignment horizontal="center" vertical="top"/>
    </xf>
    <xf numFmtId="49" fontId="13" fillId="10" borderId="21" xfId="3" applyNumberFormat="1" applyFont="1" applyFill="1" applyBorder="1" applyAlignment="1">
      <alignment horizontal="center" vertical="top"/>
    </xf>
    <xf numFmtId="49" fontId="13" fillId="2" borderId="87" xfId="3" applyNumberFormat="1" applyFont="1" applyFill="1" applyBorder="1" applyAlignment="1">
      <alignment horizontal="center" vertical="top"/>
    </xf>
    <xf numFmtId="0" fontId="11" fillId="0" borderId="1" xfId="21" applyFont="1" applyFill="1" applyBorder="1" applyAlignment="1">
      <alignment horizontal="left" vertical="top" wrapText="1"/>
    </xf>
    <xf numFmtId="0" fontId="11" fillId="0" borderId="22" xfId="21" applyFont="1" applyFill="1" applyBorder="1" applyAlignment="1">
      <alignment horizontal="left" vertical="top" wrapText="1"/>
    </xf>
    <xf numFmtId="0" fontId="11" fillId="0" borderId="10" xfId="21" applyFont="1" applyFill="1" applyBorder="1" applyAlignment="1">
      <alignment horizontal="left" vertical="top" wrapText="1"/>
    </xf>
    <xf numFmtId="0" fontId="11" fillId="11" borderId="8" xfId="21" applyFont="1" applyFill="1" applyBorder="1" applyAlignment="1">
      <alignment horizontal="left" vertical="top" wrapText="1"/>
    </xf>
    <xf numFmtId="0" fontId="11" fillId="11" borderId="0" xfId="21" applyFont="1" applyFill="1" applyBorder="1" applyAlignment="1">
      <alignment horizontal="left" vertical="top" wrapText="1"/>
    </xf>
    <xf numFmtId="0" fontId="11" fillId="11" borderId="9" xfId="21" applyFont="1" applyFill="1" applyBorder="1" applyAlignment="1">
      <alignment horizontal="left" vertical="top" wrapText="1"/>
    </xf>
    <xf numFmtId="0" fontId="11" fillId="0" borderId="68" xfId="21" applyFont="1" applyFill="1" applyBorder="1" applyAlignment="1">
      <alignment horizontal="left" vertical="top" wrapText="1"/>
    </xf>
    <xf numFmtId="0" fontId="31" fillId="11" borderId="10" xfId="21" applyFont="1" applyFill="1" applyBorder="1" applyAlignment="1">
      <alignment horizontal="left" vertical="top" wrapText="1"/>
    </xf>
    <xf numFmtId="0" fontId="31" fillId="11" borderId="11" xfId="21" applyFont="1" applyFill="1" applyBorder="1" applyAlignment="1">
      <alignment horizontal="left" vertical="top" wrapText="1"/>
    </xf>
    <xf numFmtId="49" fontId="13" fillId="0" borderId="10" xfId="3" applyNumberFormat="1" applyFont="1" applyFill="1" applyBorder="1" applyAlignment="1">
      <alignment horizontal="center" vertical="top"/>
    </xf>
    <xf numFmtId="49" fontId="13" fillId="0" borderId="1" xfId="3" applyNumberFormat="1" applyFont="1" applyFill="1" applyBorder="1" applyAlignment="1">
      <alignment horizontal="center" vertical="top"/>
    </xf>
    <xf numFmtId="49" fontId="13" fillId="0" borderId="11" xfId="3" applyNumberFormat="1" applyFont="1" applyFill="1" applyBorder="1" applyAlignment="1">
      <alignment horizontal="center" vertical="top"/>
    </xf>
    <xf numFmtId="0" fontId="8" fillId="10" borderId="28" xfId="3" applyFont="1" applyFill="1" applyBorder="1" applyAlignment="1">
      <alignment horizontal="center" vertical="center" textRotation="90" wrapText="1"/>
    </xf>
    <xf numFmtId="0" fontId="8" fillId="10" borderId="30" xfId="3" applyFont="1" applyFill="1" applyBorder="1" applyAlignment="1">
      <alignment horizontal="center" vertical="center" textRotation="90" wrapText="1"/>
    </xf>
    <xf numFmtId="0" fontId="8" fillId="10" borderId="31" xfId="3" applyFont="1" applyFill="1" applyBorder="1" applyAlignment="1">
      <alignment horizontal="center" vertical="center" textRotation="90" wrapText="1"/>
    </xf>
    <xf numFmtId="0" fontId="38" fillId="13" borderId="55" xfId="21" applyFont="1" applyFill="1" applyBorder="1" applyAlignment="1">
      <alignment horizontal="left" vertical="top"/>
    </xf>
    <xf numFmtId="0" fontId="38" fillId="13" borderId="72" xfId="21" applyFont="1" applyFill="1" applyBorder="1" applyAlignment="1">
      <alignment horizontal="left" vertical="top"/>
    </xf>
    <xf numFmtId="0" fontId="38" fillId="13" borderId="73" xfId="21" applyFont="1" applyFill="1" applyBorder="1" applyAlignment="1">
      <alignment horizontal="left" vertical="top"/>
    </xf>
    <xf numFmtId="164" fontId="11" fillId="5" borderId="23" xfId="21" applyNumberFormat="1" applyFont="1" applyFill="1" applyBorder="1" applyAlignment="1">
      <alignment horizontal="left" vertical="top" wrapText="1"/>
    </xf>
    <xf numFmtId="164" fontId="11" fillId="5" borderId="32" xfId="21" applyNumberFormat="1" applyFont="1" applyFill="1" applyBorder="1" applyAlignment="1">
      <alignment horizontal="left" vertical="top" wrapText="1"/>
    </xf>
    <xf numFmtId="0" fontId="11" fillId="0" borderId="23" xfId="21" applyFont="1" applyFill="1" applyBorder="1" applyAlignment="1">
      <alignment horizontal="left" vertical="top"/>
    </xf>
    <xf numFmtId="0" fontId="11" fillId="0" borderId="32" xfId="21" applyFont="1" applyFill="1" applyBorder="1" applyAlignment="1">
      <alignment horizontal="left" vertical="top"/>
    </xf>
    <xf numFmtId="164" fontId="11" fillId="0" borderId="24" xfId="21" applyNumberFormat="1" applyFont="1" applyFill="1" applyBorder="1" applyAlignment="1">
      <alignment horizontal="center" vertical="top" wrapText="1"/>
    </xf>
    <xf numFmtId="164" fontId="11" fillId="0" borderId="29" xfId="21" applyNumberFormat="1" applyFont="1" applyFill="1" applyBorder="1" applyAlignment="1">
      <alignment horizontal="center" vertical="top" wrapText="1"/>
    </xf>
    <xf numFmtId="49" fontId="13" fillId="13" borderId="10" xfId="3" applyNumberFormat="1" applyFont="1" applyFill="1" applyBorder="1" applyAlignment="1">
      <alignment horizontal="center" vertical="top"/>
    </xf>
    <xf numFmtId="49" fontId="13" fillId="13" borderId="1" xfId="3" applyNumberFormat="1" applyFont="1" applyFill="1" applyBorder="1" applyAlignment="1">
      <alignment horizontal="center" vertical="top"/>
    </xf>
    <xf numFmtId="49" fontId="13" fillId="13" borderId="11" xfId="3" applyNumberFormat="1" applyFont="1" applyFill="1" applyBorder="1" applyAlignment="1">
      <alignment horizontal="center" vertical="top"/>
    </xf>
    <xf numFmtId="49" fontId="13" fillId="11" borderId="10" xfId="3" applyNumberFormat="1" applyFont="1" applyFill="1" applyBorder="1" applyAlignment="1">
      <alignment horizontal="left" vertical="top"/>
    </xf>
    <xf numFmtId="49" fontId="13" fillId="11" borderId="1" xfId="3" applyNumberFormat="1" applyFont="1" applyFill="1" applyBorder="1" applyAlignment="1">
      <alignment horizontal="left" vertical="top"/>
    </xf>
    <xf numFmtId="49" fontId="13" fillId="11" borderId="11" xfId="3" applyNumberFormat="1" applyFont="1" applyFill="1" applyBorder="1" applyAlignment="1">
      <alignment horizontal="left" vertical="top"/>
    </xf>
    <xf numFmtId="0" fontId="11" fillId="11" borderId="65" xfId="21" applyFont="1" applyFill="1" applyBorder="1" applyAlignment="1">
      <alignment horizontal="left" vertical="top" wrapText="1"/>
    </xf>
    <xf numFmtId="0" fontId="11" fillId="11" borderId="60" xfId="21" applyFont="1" applyFill="1" applyBorder="1" applyAlignment="1">
      <alignment horizontal="left" vertical="top" wrapText="1"/>
    </xf>
    <xf numFmtId="49" fontId="13" fillId="2" borderId="72" xfId="3" applyNumberFormat="1" applyFont="1" applyFill="1" applyBorder="1" applyAlignment="1">
      <alignment horizontal="right" vertical="top"/>
    </xf>
    <xf numFmtId="49" fontId="13" fillId="2" borderId="73" xfId="3" applyNumberFormat="1" applyFont="1" applyFill="1" applyBorder="1" applyAlignment="1">
      <alignment horizontal="right" vertical="top"/>
    </xf>
    <xf numFmtId="49" fontId="13" fillId="11" borderId="28" xfId="3" applyNumberFormat="1" applyFont="1" applyFill="1" applyBorder="1" applyAlignment="1">
      <alignment horizontal="center" vertical="top" wrapText="1"/>
    </xf>
    <xf numFmtId="49" fontId="13" fillId="11" borderId="30" xfId="3" applyNumberFormat="1" applyFont="1" applyFill="1" applyBorder="1" applyAlignment="1">
      <alignment horizontal="center" vertical="top" wrapText="1"/>
    </xf>
    <xf numFmtId="49" fontId="13" fillId="11" borderId="31" xfId="3" applyNumberFormat="1" applyFont="1" applyFill="1" applyBorder="1" applyAlignment="1">
      <alignment horizontal="center" vertical="top" wrapText="1"/>
    </xf>
    <xf numFmtId="49" fontId="13" fillId="0" borderId="10" xfId="3" applyNumberFormat="1" applyFont="1" applyFill="1" applyBorder="1" applyAlignment="1">
      <alignment horizontal="center" vertical="top" wrapText="1"/>
    </xf>
    <xf numFmtId="49" fontId="13" fillId="0" borderId="1" xfId="3" applyNumberFormat="1" applyFont="1" applyFill="1" applyBorder="1" applyAlignment="1">
      <alignment horizontal="center" vertical="top" wrapText="1"/>
    </xf>
    <xf numFmtId="49" fontId="13" fillId="0" borderId="11" xfId="3" applyNumberFormat="1" applyFont="1" applyFill="1" applyBorder="1" applyAlignment="1">
      <alignment horizontal="center" vertical="top" wrapText="1"/>
    </xf>
    <xf numFmtId="49" fontId="13" fillId="0" borderId="28" xfId="3" applyNumberFormat="1" applyFont="1" applyFill="1" applyBorder="1" applyAlignment="1">
      <alignment horizontal="center" vertical="top"/>
    </xf>
    <xf numFmtId="49" fontId="13" fillId="0" borderId="8" xfId="3" applyNumberFormat="1" applyFont="1" applyFill="1" applyBorder="1" applyAlignment="1">
      <alignment horizontal="center" vertical="top"/>
    </xf>
    <xf numFmtId="49" fontId="13" fillId="0" borderId="65" xfId="3" applyNumberFormat="1" applyFont="1" applyFill="1" applyBorder="1" applyAlignment="1">
      <alignment horizontal="center" vertical="top"/>
    </xf>
    <xf numFmtId="49" fontId="13" fillId="0" borderId="31" xfId="3" applyNumberFormat="1" applyFont="1" applyFill="1" applyBorder="1" applyAlignment="1">
      <alignment horizontal="center" vertical="top"/>
    </xf>
    <xf numFmtId="49" fontId="13" fillId="0" borderId="9" xfId="3" applyNumberFormat="1" applyFont="1" applyFill="1" applyBorder="1" applyAlignment="1">
      <alignment horizontal="center" vertical="top"/>
    </xf>
    <xf numFmtId="49" fontId="13" fillId="0" borderId="78" xfId="3" applyNumberFormat="1" applyFont="1" applyFill="1" applyBorder="1" applyAlignment="1">
      <alignment horizontal="center" vertical="top"/>
    </xf>
    <xf numFmtId="49" fontId="38" fillId="2" borderId="55" xfId="3" applyNumberFormat="1" applyFont="1" applyFill="1" applyBorder="1" applyAlignment="1">
      <alignment horizontal="left" vertical="top"/>
    </xf>
    <xf numFmtId="49" fontId="38" fillId="2" borderId="72" xfId="3" applyNumberFormat="1" applyFont="1" applyFill="1" applyBorder="1" applyAlignment="1">
      <alignment horizontal="left" vertical="top"/>
    </xf>
    <xf numFmtId="49" fontId="38" fillId="2" borderId="73" xfId="3" applyNumberFormat="1" applyFont="1" applyFill="1" applyBorder="1" applyAlignment="1">
      <alignment horizontal="left" vertical="top"/>
    </xf>
    <xf numFmtId="0" fontId="11" fillId="0" borderId="79" xfId="3" applyFont="1" applyBorder="1" applyAlignment="1">
      <alignment horizontal="center" vertical="top"/>
    </xf>
    <xf numFmtId="0" fontId="11" fillId="0" borderId="81" xfId="3" applyFont="1" applyBorder="1" applyAlignment="1">
      <alignment horizontal="center" vertical="top"/>
    </xf>
    <xf numFmtId="0" fontId="11" fillId="0" borderId="30" xfId="3" applyFont="1" applyBorder="1" applyAlignment="1">
      <alignment horizontal="center" vertical="top"/>
    </xf>
    <xf numFmtId="0" fontId="11" fillId="0" borderId="60" xfId="3" applyFont="1" applyBorder="1" applyAlignment="1">
      <alignment horizontal="center" vertical="top"/>
    </xf>
    <xf numFmtId="49" fontId="13" fillId="10" borderId="58" xfId="3" applyNumberFormat="1" applyFont="1" applyFill="1" applyBorder="1" applyAlignment="1">
      <alignment horizontal="center" vertical="top"/>
    </xf>
    <xf numFmtId="49" fontId="11" fillId="11" borderId="8" xfId="3" applyNumberFormat="1" applyFont="1" applyFill="1" applyBorder="1" applyAlignment="1">
      <alignment horizontal="left" vertical="top" wrapText="1"/>
    </xf>
    <xf numFmtId="49" fontId="11" fillId="11" borderId="0" xfId="3" applyNumberFormat="1" applyFont="1" applyFill="1" applyBorder="1" applyAlignment="1">
      <alignment horizontal="left" vertical="top" wrapText="1"/>
    </xf>
    <xf numFmtId="49" fontId="11" fillId="11" borderId="9" xfId="3" applyNumberFormat="1" applyFont="1" applyFill="1" applyBorder="1" applyAlignment="1">
      <alignment horizontal="left" vertical="top" wrapText="1"/>
    </xf>
    <xf numFmtId="49" fontId="13" fillId="10" borderId="28" xfId="3" applyNumberFormat="1" applyFont="1" applyFill="1" applyBorder="1" applyAlignment="1">
      <alignment horizontal="left" vertical="top" wrapText="1"/>
    </xf>
    <xf numFmtId="49" fontId="13" fillId="10" borderId="8" xfId="3" applyNumberFormat="1" applyFont="1" applyFill="1" applyBorder="1" applyAlignment="1">
      <alignment horizontal="left" vertical="top" wrapText="1"/>
    </xf>
    <xf numFmtId="49" fontId="13" fillId="10" borderId="65" xfId="3" applyNumberFormat="1" applyFont="1" applyFill="1" applyBorder="1" applyAlignment="1">
      <alignment horizontal="left" vertical="top" wrapText="1"/>
    </xf>
    <xf numFmtId="49" fontId="13" fillId="10" borderId="30" xfId="3" applyNumberFormat="1" applyFont="1" applyFill="1" applyBorder="1" applyAlignment="1">
      <alignment horizontal="left" vertical="top" wrapText="1"/>
    </xf>
    <xf numFmtId="49" fontId="13" fillId="10" borderId="0" xfId="3" applyNumberFormat="1" applyFont="1" applyFill="1" applyBorder="1" applyAlignment="1">
      <alignment horizontal="left" vertical="top" wrapText="1"/>
    </xf>
    <xf numFmtId="49" fontId="13" fillId="10" borderId="60" xfId="3" applyNumberFormat="1" applyFont="1" applyFill="1" applyBorder="1" applyAlignment="1">
      <alignment horizontal="left" vertical="top" wrapText="1"/>
    </xf>
    <xf numFmtId="49" fontId="13" fillId="10" borderId="31" xfId="3" applyNumberFormat="1" applyFont="1" applyFill="1" applyBorder="1" applyAlignment="1">
      <alignment horizontal="left" vertical="top" wrapText="1"/>
    </xf>
    <xf numFmtId="49" fontId="13" fillId="10" borderId="9" xfId="3" applyNumberFormat="1" applyFont="1" applyFill="1" applyBorder="1" applyAlignment="1">
      <alignment horizontal="left" vertical="top" wrapText="1"/>
    </xf>
    <xf numFmtId="49" fontId="13" fillId="10" borderId="78" xfId="3" applyNumberFormat="1" applyFont="1" applyFill="1" applyBorder="1" applyAlignment="1">
      <alignment horizontal="left" vertical="top" wrapText="1"/>
    </xf>
    <xf numFmtId="0" fontId="13" fillId="10" borderId="10" xfId="3" applyFont="1" applyFill="1" applyBorder="1" applyAlignment="1">
      <alignment horizontal="center" vertical="center" textRotation="90" wrapText="1"/>
    </xf>
    <xf numFmtId="0" fontId="13" fillId="10" borderId="1" xfId="3" applyFont="1" applyFill="1" applyBorder="1" applyAlignment="1">
      <alignment horizontal="center" vertical="center" textRotation="90" wrapText="1"/>
    </xf>
    <xf numFmtId="0" fontId="13" fillId="10" borderId="11" xfId="3" applyFont="1" applyFill="1" applyBorder="1" applyAlignment="1">
      <alignment horizontal="center" vertical="center" textRotation="90" wrapText="1"/>
    </xf>
    <xf numFmtId="0" fontId="13" fillId="8" borderId="55" xfId="3" applyFont="1" applyFill="1" applyBorder="1" applyAlignment="1">
      <alignment horizontal="center" vertical="top" wrapText="1"/>
    </xf>
    <xf numFmtId="0" fontId="13" fillId="8" borderId="72" xfId="3" applyFont="1" applyFill="1" applyBorder="1" applyAlignment="1">
      <alignment horizontal="center" vertical="top" wrapText="1"/>
    </xf>
    <xf numFmtId="0" fontId="13" fillId="8" borderId="73" xfId="3" applyFont="1" applyFill="1" applyBorder="1" applyAlignment="1">
      <alignment horizontal="center" vertical="top" wrapText="1"/>
    </xf>
    <xf numFmtId="0" fontId="13" fillId="14" borderId="55" xfId="3" applyFont="1" applyFill="1" applyBorder="1" applyAlignment="1">
      <alignment horizontal="center" vertical="top" wrapText="1"/>
    </xf>
    <xf numFmtId="0" fontId="13" fillId="14" borderId="72" xfId="3" applyFont="1" applyFill="1" applyBorder="1" applyAlignment="1">
      <alignment horizontal="center" vertical="top" wrapText="1"/>
    </xf>
    <xf numFmtId="0" fontId="13" fillId="14" borderId="73" xfId="3" applyFont="1" applyFill="1" applyBorder="1" applyAlignment="1">
      <alignment horizontal="center" vertical="top" wrapText="1"/>
    </xf>
    <xf numFmtId="0" fontId="11" fillId="0" borderId="1" xfId="9" applyFont="1" applyFill="1" applyBorder="1" applyAlignment="1">
      <alignment horizontal="left" vertical="top" wrapText="1"/>
    </xf>
    <xf numFmtId="0" fontId="11" fillId="0" borderId="11" xfId="9" applyFont="1" applyFill="1" applyBorder="1" applyAlignment="1">
      <alignment horizontal="left" vertical="top" wrapText="1"/>
    </xf>
    <xf numFmtId="49" fontId="13" fillId="10" borderId="55" xfId="3" applyNumberFormat="1" applyFont="1" applyFill="1" applyBorder="1" applyAlignment="1">
      <alignment horizontal="left" vertical="top" wrapText="1"/>
    </xf>
    <xf numFmtId="49" fontId="13" fillId="10" borderId="72" xfId="3" applyNumberFormat="1" applyFont="1" applyFill="1" applyBorder="1" applyAlignment="1">
      <alignment horizontal="left" vertical="top" wrapText="1"/>
    </xf>
    <xf numFmtId="49" fontId="13" fillId="10" borderId="73" xfId="3" applyNumberFormat="1" applyFont="1" applyFill="1" applyBorder="1" applyAlignment="1">
      <alignment horizontal="left" vertical="top" wrapText="1"/>
    </xf>
    <xf numFmtId="49" fontId="13" fillId="0" borderId="30" xfId="3" applyNumberFormat="1" applyFont="1" applyFill="1" applyBorder="1" applyAlignment="1">
      <alignment horizontal="center" vertical="top"/>
    </xf>
    <xf numFmtId="49" fontId="13" fillId="0" borderId="0" xfId="3" applyNumberFormat="1" applyFont="1" applyFill="1" applyBorder="1" applyAlignment="1">
      <alignment horizontal="center" vertical="top"/>
    </xf>
    <xf numFmtId="49" fontId="13" fillId="0" borderId="60" xfId="3" applyNumberFormat="1" applyFont="1" applyFill="1" applyBorder="1" applyAlignment="1">
      <alignment horizontal="center" vertical="top"/>
    </xf>
    <xf numFmtId="49" fontId="13" fillId="10" borderId="8" xfId="3" applyNumberFormat="1" applyFont="1" applyFill="1" applyBorder="1" applyAlignment="1">
      <alignment horizontal="center" vertical="top"/>
    </xf>
    <xf numFmtId="49" fontId="13" fillId="10" borderId="0" xfId="3" applyNumberFormat="1" applyFont="1" applyFill="1" applyBorder="1" applyAlignment="1">
      <alignment horizontal="center" vertical="top"/>
    </xf>
    <xf numFmtId="49" fontId="13" fillId="10" borderId="9" xfId="3" applyNumberFormat="1" applyFont="1" applyFill="1" applyBorder="1" applyAlignment="1">
      <alignment horizontal="center" vertical="top"/>
    </xf>
    <xf numFmtId="49" fontId="11" fillId="10" borderId="0" xfId="3" applyNumberFormat="1" applyFont="1" applyFill="1" applyBorder="1" applyAlignment="1">
      <alignment horizontal="center" vertical="center" textRotation="90"/>
    </xf>
    <xf numFmtId="49" fontId="13" fillId="10" borderId="8" xfId="3" applyNumberFormat="1" applyFont="1" applyFill="1" applyBorder="1" applyAlignment="1">
      <alignment horizontal="center" vertical="center" textRotation="90"/>
    </xf>
    <xf numFmtId="49" fontId="13" fillId="10" borderId="0" xfId="3" applyNumberFormat="1" applyFont="1" applyFill="1" applyBorder="1" applyAlignment="1">
      <alignment horizontal="center" vertical="center" textRotation="90"/>
    </xf>
    <xf numFmtId="49" fontId="13" fillId="10" borderId="9" xfId="3" applyNumberFormat="1" applyFont="1" applyFill="1" applyBorder="1" applyAlignment="1">
      <alignment horizontal="center" vertical="center" textRotation="90"/>
    </xf>
    <xf numFmtId="0" fontId="23" fillId="0" borderId="68" xfId="21" applyFont="1" applyFill="1" applyBorder="1" applyAlignment="1">
      <alignment horizontal="left" vertical="top" wrapText="1"/>
    </xf>
    <xf numFmtId="0" fontId="23" fillId="0" borderId="1" xfId="21" applyFont="1" applyFill="1" applyBorder="1" applyAlignment="1">
      <alignment horizontal="left" vertical="top" wrapText="1"/>
    </xf>
    <xf numFmtId="49" fontId="13" fillId="23" borderId="55" xfId="3" applyNumberFormat="1" applyFont="1" applyFill="1" applyBorder="1" applyAlignment="1">
      <alignment horizontal="right" vertical="top"/>
    </xf>
    <xf numFmtId="49" fontId="13" fillId="10" borderId="60" xfId="3" applyNumberFormat="1" applyFont="1" applyFill="1" applyBorder="1" applyAlignment="1">
      <alignment horizontal="center" vertical="center" textRotation="90"/>
    </xf>
    <xf numFmtId="49" fontId="13" fillId="10" borderId="78" xfId="3" applyNumberFormat="1" applyFont="1" applyFill="1" applyBorder="1" applyAlignment="1">
      <alignment horizontal="center" vertical="center" textRotation="90"/>
    </xf>
    <xf numFmtId="49" fontId="13" fillId="2" borderId="55" xfId="3" applyNumberFormat="1" applyFont="1" applyFill="1" applyBorder="1" applyAlignment="1">
      <alignment horizontal="right" vertical="top"/>
    </xf>
    <xf numFmtId="49" fontId="13" fillId="10" borderId="28" xfId="3" applyNumberFormat="1" applyFont="1" applyFill="1" applyBorder="1" applyAlignment="1">
      <alignment horizontal="center" vertical="center" textRotation="90"/>
    </xf>
    <xf numFmtId="49" fontId="13" fillId="10" borderId="30" xfId="3" applyNumberFormat="1" applyFont="1" applyFill="1" applyBorder="1" applyAlignment="1">
      <alignment horizontal="center" vertical="center" textRotation="90"/>
    </xf>
    <xf numFmtId="49" fontId="13" fillId="10" borderId="31" xfId="3" applyNumberFormat="1" applyFont="1" applyFill="1" applyBorder="1" applyAlignment="1">
      <alignment horizontal="center" vertical="center" textRotation="90"/>
    </xf>
    <xf numFmtId="49" fontId="11" fillId="0" borderId="60" xfId="3" applyNumberFormat="1" applyFont="1" applyFill="1" applyBorder="1" applyAlignment="1">
      <alignment horizontal="center" vertical="center" textRotation="90"/>
    </xf>
    <xf numFmtId="49" fontId="11" fillId="0" borderId="78" xfId="3" applyNumberFormat="1" applyFont="1" applyFill="1" applyBorder="1" applyAlignment="1">
      <alignment horizontal="center" vertical="center" textRotation="90"/>
    </xf>
    <xf numFmtId="0" fontId="11" fillId="0" borderId="32" xfId="21" applyFont="1" applyBorder="1" applyAlignment="1">
      <alignment horizontal="left" vertical="top" wrapText="1"/>
    </xf>
    <xf numFmtId="164" fontId="11" fillId="5" borderId="29" xfId="21" applyNumberFormat="1" applyFont="1" applyFill="1" applyBorder="1" applyAlignment="1">
      <alignment horizontal="center" vertical="center" wrapText="1"/>
    </xf>
    <xf numFmtId="0" fontId="11" fillId="0" borderId="66" xfId="21" applyFont="1" applyBorder="1" applyAlignment="1">
      <alignment horizontal="center" vertical="center" wrapText="1"/>
    </xf>
    <xf numFmtId="0" fontId="13" fillId="11" borderId="10" xfId="21" applyFont="1" applyFill="1" applyBorder="1" applyAlignment="1">
      <alignment horizontal="left" vertical="top" wrapText="1"/>
    </xf>
    <xf numFmtId="0" fontId="13" fillId="11" borderId="1" xfId="21" applyFont="1" applyFill="1" applyBorder="1" applyAlignment="1">
      <alignment horizontal="left" vertical="top" wrapText="1"/>
    </xf>
    <xf numFmtId="0" fontId="13" fillId="11" borderId="11" xfId="21" applyFont="1" applyFill="1" applyBorder="1" applyAlignment="1">
      <alignment horizontal="left" vertical="top" wrapText="1"/>
    </xf>
    <xf numFmtId="0" fontId="11" fillId="0" borderId="22" xfId="21" applyFont="1" applyFill="1" applyBorder="1" applyAlignment="1">
      <alignment horizontal="center" vertical="center" wrapText="1"/>
    </xf>
    <xf numFmtId="0" fontId="11" fillId="0" borderId="66" xfId="21" applyFont="1" applyFill="1" applyBorder="1" applyAlignment="1">
      <alignment horizontal="center" vertical="center" wrapText="1"/>
    </xf>
    <xf numFmtId="0" fontId="11" fillId="0" borderId="48" xfId="21" applyFont="1" applyBorder="1" applyAlignment="1">
      <alignment horizontal="left" vertical="top" wrapText="1"/>
    </xf>
    <xf numFmtId="0" fontId="11" fillId="0" borderId="23" xfId="21" applyFont="1" applyBorder="1" applyAlignment="1">
      <alignment horizontal="left" vertical="top" wrapText="1"/>
    </xf>
    <xf numFmtId="164" fontId="11" fillId="5" borderId="2" xfId="21" applyNumberFormat="1" applyFont="1" applyFill="1" applyBorder="1" applyAlignment="1">
      <alignment horizontal="center" vertical="center" wrapText="1"/>
    </xf>
    <xf numFmtId="164" fontId="11" fillId="5" borderId="24" xfId="21" applyNumberFormat="1" applyFont="1" applyFill="1" applyBorder="1" applyAlignment="1">
      <alignment horizontal="center" vertical="center" wrapText="1"/>
    </xf>
    <xf numFmtId="0" fontId="11" fillId="0" borderId="68" xfId="21" applyFont="1" applyBorder="1" applyAlignment="1">
      <alignment horizontal="center" vertical="center" wrapText="1"/>
    </xf>
    <xf numFmtId="0" fontId="11" fillId="0" borderId="22" xfId="21" applyFont="1" applyBorder="1" applyAlignment="1">
      <alignment horizontal="center" vertical="center" wrapText="1"/>
    </xf>
    <xf numFmtId="0" fontId="11" fillId="0" borderId="32" xfId="21" applyFont="1" applyFill="1" applyBorder="1" applyAlignment="1">
      <alignment horizontal="left" vertical="top" wrapText="1"/>
    </xf>
    <xf numFmtId="0" fontId="11" fillId="11" borderId="11" xfId="3" applyFont="1" applyFill="1" applyBorder="1" applyAlignment="1">
      <alignment horizontal="left" vertical="top" wrapText="1"/>
    </xf>
    <xf numFmtId="9" fontId="11" fillId="11" borderId="10" xfId="26" applyFont="1" applyFill="1" applyBorder="1" applyAlignment="1">
      <alignment horizontal="left" vertical="top" wrapText="1"/>
    </xf>
    <xf numFmtId="9" fontId="11" fillId="11" borderId="1" xfId="26" applyFont="1" applyFill="1" applyBorder="1" applyAlignment="1">
      <alignment horizontal="left" vertical="top" wrapText="1"/>
    </xf>
    <xf numFmtId="9" fontId="11" fillId="11" borderId="11" xfId="26" applyFont="1" applyFill="1" applyBorder="1" applyAlignment="1">
      <alignment horizontal="left" vertical="top" wrapText="1"/>
    </xf>
    <xf numFmtId="0" fontId="11" fillId="0" borderId="68" xfId="9" applyFont="1" applyFill="1" applyBorder="1" applyAlignment="1">
      <alignment horizontal="left" vertical="top" wrapText="1"/>
    </xf>
    <xf numFmtId="0" fontId="11" fillId="0" borderId="22" xfId="9" applyFont="1" applyFill="1" applyBorder="1" applyAlignment="1">
      <alignment horizontal="left" vertical="top" wrapText="1"/>
    </xf>
    <xf numFmtId="0" fontId="11" fillId="0" borderId="6" xfId="21" applyFont="1" applyBorder="1" applyAlignment="1">
      <alignment horizontal="left" vertical="top" wrapText="1"/>
    </xf>
    <xf numFmtId="164" fontId="71" fillId="12" borderId="55" xfId="3" applyNumberFormat="1" applyFont="1" applyFill="1" applyBorder="1" applyAlignment="1">
      <alignment horizontal="center" vertical="top"/>
    </xf>
    <xf numFmtId="164" fontId="71" fillId="12" borderId="72" xfId="3" applyNumberFormat="1" applyFont="1" applyFill="1" applyBorder="1" applyAlignment="1">
      <alignment horizontal="center" vertical="top"/>
    </xf>
    <xf numFmtId="164" fontId="71" fillId="12" borderId="73" xfId="3" applyNumberFormat="1" applyFont="1" applyFill="1" applyBorder="1" applyAlignment="1">
      <alignment horizontal="center" vertical="top"/>
    </xf>
    <xf numFmtId="164" fontId="13" fillId="2" borderId="55" xfId="3" applyNumberFormat="1" applyFont="1" applyFill="1" applyBorder="1" applyAlignment="1">
      <alignment horizontal="center" vertical="top"/>
    </xf>
    <xf numFmtId="164" fontId="13" fillId="2" borderId="72" xfId="3" applyNumberFormat="1" applyFont="1" applyFill="1" applyBorder="1" applyAlignment="1">
      <alignment horizontal="center" vertical="top"/>
    </xf>
    <xf numFmtId="164" fontId="13" fillId="2" borderId="73" xfId="3" applyNumberFormat="1" applyFont="1" applyFill="1" applyBorder="1" applyAlignment="1">
      <alignment horizontal="center" vertical="top"/>
    </xf>
    <xf numFmtId="0" fontId="9" fillId="0" borderId="61" xfId="3" applyFont="1" applyBorder="1" applyAlignment="1">
      <alignment horizontal="left" vertical="top" wrapText="1"/>
    </xf>
    <xf numFmtId="0" fontId="9" fillId="0" borderId="74" xfId="3" applyFont="1" applyBorder="1" applyAlignment="1">
      <alignment horizontal="left" vertical="top" wrapText="1"/>
    </xf>
    <xf numFmtId="0" fontId="9" fillId="0" borderId="75" xfId="3" applyFont="1" applyBorder="1" applyAlignment="1">
      <alignment horizontal="left" vertical="top" wrapText="1"/>
    </xf>
    <xf numFmtId="49" fontId="11" fillId="0" borderId="8" xfId="3" applyNumberFormat="1" applyFont="1" applyFill="1" applyBorder="1" applyAlignment="1">
      <alignment horizontal="left" vertical="top" wrapText="1"/>
    </xf>
    <xf numFmtId="49" fontId="13" fillId="12" borderId="55" xfId="3" applyNumberFormat="1" applyFont="1" applyFill="1" applyBorder="1" applyAlignment="1">
      <alignment horizontal="right" vertical="top"/>
    </xf>
    <xf numFmtId="49" fontId="13" fillId="2" borderId="6" xfId="3" applyNumberFormat="1" applyFont="1" applyFill="1" applyBorder="1" applyAlignment="1">
      <alignment horizontal="center" vertical="top"/>
    </xf>
    <xf numFmtId="49" fontId="13" fillId="2" borderId="17" xfId="3" applyNumberFormat="1" applyFont="1" applyFill="1" applyBorder="1" applyAlignment="1">
      <alignment horizontal="center" vertical="top"/>
    </xf>
    <xf numFmtId="49" fontId="13" fillId="2" borderId="7" xfId="3" applyNumberFormat="1" applyFont="1" applyFill="1" applyBorder="1" applyAlignment="1">
      <alignment horizontal="center" vertical="top"/>
    </xf>
    <xf numFmtId="164" fontId="13" fillId="23" borderId="55" xfId="3" applyNumberFormat="1" applyFont="1" applyFill="1" applyBorder="1" applyAlignment="1">
      <alignment horizontal="center" vertical="top"/>
    </xf>
    <xf numFmtId="164" fontId="13" fillId="23" borderId="72" xfId="3" applyNumberFormat="1" applyFont="1" applyFill="1" applyBorder="1" applyAlignment="1">
      <alignment horizontal="center" vertical="top"/>
    </xf>
    <xf numFmtId="164" fontId="13" fillId="23" borderId="73" xfId="3" applyNumberFormat="1" applyFont="1" applyFill="1" applyBorder="1" applyAlignment="1">
      <alignment horizontal="center" vertical="top"/>
    </xf>
    <xf numFmtId="0" fontId="11" fillId="0" borderId="2" xfId="3" applyFont="1" applyBorder="1" applyAlignment="1">
      <alignment horizontal="center" vertical="top"/>
    </xf>
    <xf numFmtId="0" fontId="11" fillId="0" borderId="46" xfId="3" applyFont="1" applyBorder="1" applyAlignment="1">
      <alignment horizontal="center" vertical="top"/>
    </xf>
    <xf numFmtId="0" fontId="11" fillId="0" borderId="20" xfId="3" applyFont="1" applyBorder="1" applyAlignment="1">
      <alignment horizontal="center" vertical="top"/>
    </xf>
    <xf numFmtId="0" fontId="11" fillId="0" borderId="59" xfId="3" applyFont="1" applyBorder="1" applyAlignment="1">
      <alignment horizontal="center" vertical="top"/>
    </xf>
    <xf numFmtId="0" fontId="11" fillId="0" borderId="58" xfId="3" applyFont="1" applyBorder="1" applyAlignment="1">
      <alignment horizontal="center" vertical="top"/>
    </xf>
    <xf numFmtId="0" fontId="11" fillId="0" borderId="21" xfId="3" applyFont="1" applyBorder="1" applyAlignment="1">
      <alignment horizontal="center" vertical="top"/>
    </xf>
    <xf numFmtId="0" fontId="11" fillId="0" borderId="25" xfId="21" applyFont="1" applyBorder="1" applyAlignment="1">
      <alignment horizontal="center" vertical="center" wrapText="1"/>
    </xf>
    <xf numFmtId="0" fontId="11" fillId="0" borderId="83" xfId="21" applyFont="1" applyBorder="1" applyAlignment="1">
      <alignment horizontal="center" vertical="center" wrapText="1"/>
    </xf>
    <xf numFmtId="0" fontId="11" fillId="0" borderId="79" xfId="21" applyFont="1" applyBorder="1" applyAlignment="1">
      <alignment horizontal="center" vertical="center" wrapText="1"/>
    </xf>
    <xf numFmtId="0" fontId="11" fillId="0" borderId="81" xfId="21" applyFont="1" applyBorder="1" applyAlignment="1">
      <alignment horizontal="center" vertical="center" wrapText="1"/>
    </xf>
    <xf numFmtId="0" fontId="11" fillId="0" borderId="61" xfId="21" applyFont="1" applyBorder="1" applyAlignment="1">
      <alignment horizontal="center" vertical="center" wrapText="1"/>
    </xf>
    <xf numFmtId="0" fontId="11" fillId="0" borderId="75" xfId="21" applyFont="1" applyBorder="1" applyAlignment="1">
      <alignment horizontal="center" vertical="center" wrapText="1"/>
    </xf>
    <xf numFmtId="0" fontId="11" fillId="0" borderId="79" xfId="21" applyFont="1" applyFill="1" applyBorder="1" applyAlignment="1">
      <alignment horizontal="center" vertical="center" wrapText="1"/>
    </xf>
    <xf numFmtId="0" fontId="11" fillId="0" borderId="81" xfId="21" applyFont="1" applyFill="1" applyBorder="1" applyAlignment="1">
      <alignment horizontal="center" vertical="center" wrapText="1"/>
    </xf>
    <xf numFmtId="0" fontId="11" fillId="0" borderId="61" xfId="21" applyFont="1" applyFill="1" applyBorder="1" applyAlignment="1">
      <alignment horizontal="center" vertical="center" wrapText="1"/>
    </xf>
    <xf numFmtId="0" fontId="11" fillId="0" borderId="75" xfId="21" applyFont="1" applyFill="1" applyBorder="1" applyAlignment="1">
      <alignment horizontal="center" vertical="center" wrapText="1"/>
    </xf>
    <xf numFmtId="0" fontId="11" fillId="0" borderId="68" xfId="21" applyFont="1" applyBorder="1" applyAlignment="1">
      <alignment horizontal="center" vertical="top" wrapText="1"/>
    </xf>
    <xf numFmtId="0" fontId="11" fillId="0" borderId="22" xfId="21" applyFont="1" applyBorder="1" applyAlignment="1">
      <alignment horizontal="center" vertical="top" wrapText="1"/>
    </xf>
    <xf numFmtId="0" fontId="11" fillId="9" borderId="66" xfId="21" applyFont="1" applyFill="1" applyBorder="1" applyAlignment="1">
      <alignment horizontal="center" vertical="center" wrapText="1"/>
    </xf>
    <xf numFmtId="0" fontId="11" fillId="0" borderId="79" xfId="21" applyFont="1" applyFill="1" applyBorder="1" applyAlignment="1">
      <alignment horizontal="left" vertical="top" wrapText="1"/>
    </xf>
    <xf numFmtId="0" fontId="11" fillId="0" borderId="81" xfId="21" applyFont="1" applyFill="1" applyBorder="1" applyAlignment="1">
      <alignment horizontal="left" vertical="top" wrapText="1"/>
    </xf>
    <xf numFmtId="0" fontId="11" fillId="0" borderId="61" xfId="21" applyFont="1" applyFill="1" applyBorder="1" applyAlignment="1">
      <alignment horizontal="left" vertical="top" wrapText="1"/>
    </xf>
    <xf numFmtId="0" fontId="11" fillId="0" borderId="75" xfId="21" applyFont="1" applyFill="1" applyBorder="1" applyAlignment="1">
      <alignment horizontal="left" vertical="top" wrapText="1"/>
    </xf>
    <xf numFmtId="0" fontId="11" fillId="9" borderId="79" xfId="21" applyFont="1" applyFill="1" applyBorder="1" applyAlignment="1">
      <alignment horizontal="left" vertical="top" wrapText="1"/>
    </xf>
    <xf numFmtId="0" fontId="11" fillId="9" borderId="81" xfId="21" applyFont="1" applyFill="1" applyBorder="1" applyAlignment="1">
      <alignment horizontal="left" vertical="top" wrapText="1"/>
    </xf>
    <xf numFmtId="0" fontId="11" fillId="9" borderId="61" xfId="21" applyFont="1" applyFill="1" applyBorder="1" applyAlignment="1">
      <alignment horizontal="left" vertical="top" wrapText="1"/>
    </xf>
    <xf numFmtId="0" fontId="11" fillId="9" borderId="75" xfId="21" applyFont="1" applyFill="1" applyBorder="1" applyAlignment="1">
      <alignment horizontal="left" vertical="top" wrapText="1"/>
    </xf>
    <xf numFmtId="164" fontId="11" fillId="5" borderId="33" xfId="21" applyNumberFormat="1" applyFont="1" applyFill="1" applyBorder="1" applyAlignment="1">
      <alignment horizontal="left" vertical="top" wrapText="1"/>
    </xf>
    <xf numFmtId="164" fontId="11" fillId="5" borderId="24" xfId="21" applyNumberFormat="1" applyFont="1" applyFill="1" applyBorder="1" applyAlignment="1">
      <alignment horizontal="left" vertical="top" wrapText="1"/>
    </xf>
    <xf numFmtId="0" fontId="11" fillId="0" borderId="34" xfId="21" applyFont="1" applyBorder="1" applyAlignment="1">
      <alignment horizontal="center" vertical="top" wrapText="1"/>
    </xf>
    <xf numFmtId="0" fontId="11" fillId="0" borderId="25" xfId="21" applyFont="1" applyBorder="1" applyAlignment="1">
      <alignment horizontal="center" vertical="top" wrapText="1"/>
    </xf>
    <xf numFmtId="0" fontId="11" fillId="0" borderId="10" xfId="21" applyFont="1" applyBorder="1" applyAlignment="1">
      <alignment horizontal="center" vertical="top" wrapText="1"/>
    </xf>
    <xf numFmtId="0" fontId="11" fillId="0" borderId="69" xfId="3" applyFont="1" applyBorder="1" applyAlignment="1">
      <alignment horizontal="center" vertical="top"/>
    </xf>
    <xf numFmtId="0" fontId="11" fillId="0" borderId="90" xfId="3" applyFont="1" applyBorder="1" applyAlignment="1">
      <alignment horizontal="center" vertical="top"/>
    </xf>
    <xf numFmtId="0" fontId="11" fillId="9" borderId="37" xfId="21" applyFont="1" applyFill="1" applyBorder="1" applyAlignment="1">
      <alignment horizontal="left" vertical="top" wrapText="1"/>
    </xf>
    <xf numFmtId="0" fontId="11" fillId="9" borderId="82" xfId="21" applyFont="1" applyFill="1" applyBorder="1" applyAlignment="1">
      <alignment horizontal="left" vertical="top" wrapText="1"/>
    </xf>
    <xf numFmtId="0" fontId="11" fillId="0" borderId="25" xfId="21" applyFont="1" applyFill="1" applyBorder="1" applyAlignment="1">
      <alignment horizontal="center" vertical="top" wrapText="1"/>
    </xf>
    <xf numFmtId="0" fontId="11" fillId="0" borderId="83" xfId="21" applyFont="1" applyFill="1" applyBorder="1" applyAlignment="1">
      <alignment horizontal="center" vertical="top" wrapText="1"/>
    </xf>
    <xf numFmtId="9" fontId="11" fillId="9" borderId="30" xfId="21" applyNumberFormat="1" applyFont="1" applyFill="1" applyBorder="1" applyAlignment="1">
      <alignment horizontal="left" vertical="center" wrapText="1"/>
    </xf>
    <xf numFmtId="9" fontId="11" fillId="9" borderId="60" xfId="21" applyNumberFormat="1" applyFont="1" applyFill="1" applyBorder="1" applyAlignment="1">
      <alignment horizontal="left" vertical="center" wrapText="1"/>
    </xf>
    <xf numFmtId="9" fontId="11" fillId="9" borderId="61" xfId="21" applyNumberFormat="1" applyFont="1" applyFill="1" applyBorder="1" applyAlignment="1">
      <alignment horizontal="left" vertical="center" wrapText="1"/>
    </xf>
    <xf numFmtId="9" fontId="11" fillId="9" borderId="75" xfId="21" applyNumberFormat="1" applyFont="1" applyFill="1" applyBorder="1" applyAlignment="1">
      <alignment horizontal="left" vertical="center" wrapText="1"/>
    </xf>
    <xf numFmtId="0" fontId="11" fillId="9" borderId="28" xfId="21" applyFont="1" applyFill="1" applyBorder="1" applyAlignment="1">
      <alignment horizontal="left" vertical="top" wrapText="1"/>
    </xf>
    <xf numFmtId="0" fontId="11" fillId="9" borderId="65" xfId="21" applyFont="1" applyFill="1" applyBorder="1" applyAlignment="1">
      <alignment horizontal="left" vertical="top" wrapText="1"/>
    </xf>
    <xf numFmtId="0" fontId="15" fillId="0" borderId="10" xfId="21" applyFont="1" applyBorder="1" applyAlignment="1">
      <alignment horizontal="center" vertical="top"/>
    </xf>
    <xf numFmtId="0" fontId="15" fillId="0" borderId="22" xfId="21" applyFont="1" applyBorder="1" applyAlignment="1">
      <alignment horizontal="center" vertical="top"/>
    </xf>
    <xf numFmtId="0" fontId="11" fillId="9" borderId="30" xfId="21" applyFont="1" applyFill="1" applyBorder="1" applyAlignment="1">
      <alignment horizontal="left" vertical="top" wrapText="1"/>
    </xf>
    <xf numFmtId="0" fontId="11" fillId="9" borderId="60" xfId="21" applyFont="1" applyFill="1" applyBorder="1" applyAlignment="1">
      <alignment horizontal="left" vertical="top" wrapText="1"/>
    </xf>
    <xf numFmtId="0" fontId="11" fillId="9" borderId="31" xfId="21" applyFont="1" applyFill="1" applyBorder="1" applyAlignment="1">
      <alignment horizontal="left" vertical="top" wrapText="1"/>
    </xf>
    <xf numFmtId="0" fontId="11" fillId="9" borderId="78" xfId="21" applyFont="1" applyFill="1" applyBorder="1" applyAlignment="1">
      <alignment horizontal="left" vertical="top" wrapText="1"/>
    </xf>
    <xf numFmtId="0" fontId="11" fillId="0" borderId="28" xfId="3" applyFont="1" applyBorder="1" applyAlignment="1">
      <alignment horizontal="left" vertical="top"/>
    </xf>
    <xf numFmtId="0" fontId="11" fillId="0" borderId="65" xfId="3" applyFont="1" applyBorder="1" applyAlignment="1">
      <alignment horizontal="left" vertical="top"/>
    </xf>
    <xf numFmtId="0" fontId="11" fillId="0" borderId="30" xfId="3" applyFont="1" applyBorder="1" applyAlignment="1">
      <alignment horizontal="left" vertical="top"/>
    </xf>
    <xf numFmtId="0" fontId="11" fillId="0" borderId="60" xfId="3" applyFont="1" applyBorder="1" applyAlignment="1">
      <alignment horizontal="left" vertical="top"/>
    </xf>
    <xf numFmtId="0" fontId="11" fillId="0" borderId="31" xfId="3" applyFont="1" applyBorder="1" applyAlignment="1">
      <alignment horizontal="left" vertical="top"/>
    </xf>
    <xf numFmtId="0" fontId="11" fillId="0" borderId="78" xfId="3" applyFont="1" applyBorder="1" applyAlignment="1">
      <alignment horizontal="left" vertical="top"/>
    </xf>
    <xf numFmtId="0" fontId="15" fillId="0" borderId="28" xfId="21" applyFont="1" applyBorder="1" applyAlignment="1">
      <alignment horizontal="center" vertical="top"/>
    </xf>
    <xf numFmtId="0" fontId="15" fillId="0" borderId="65" xfId="21" applyFont="1" applyBorder="1" applyAlignment="1">
      <alignment horizontal="center" vertical="top"/>
    </xf>
    <xf numFmtId="0" fontId="15" fillId="0" borderId="61" xfId="21" applyFont="1" applyBorder="1" applyAlignment="1">
      <alignment horizontal="center" vertical="top"/>
    </xf>
    <xf numFmtId="0" fontId="15" fillId="0" borderId="75" xfId="21" applyFont="1" applyBorder="1" applyAlignment="1">
      <alignment horizontal="center" vertical="top"/>
    </xf>
    <xf numFmtId="0" fontId="11" fillId="0" borderId="8" xfId="3" applyFont="1" applyBorder="1" applyAlignment="1">
      <alignment horizontal="center" vertical="top"/>
    </xf>
    <xf numFmtId="0" fontId="11" fillId="0" borderId="0" xfId="3" applyFont="1" applyBorder="1" applyAlignment="1">
      <alignment horizontal="center" vertical="top"/>
    </xf>
    <xf numFmtId="0" fontId="11" fillId="0" borderId="9" xfId="3" applyFont="1" applyBorder="1" applyAlignment="1">
      <alignment horizontal="center" vertical="top"/>
    </xf>
    <xf numFmtId="0" fontId="11" fillId="0" borderId="59" xfId="21" applyFont="1" applyBorder="1" applyAlignment="1">
      <alignment horizontal="center" vertical="center" wrapText="1"/>
    </xf>
    <xf numFmtId="0" fontId="11" fillId="0" borderId="6" xfId="21" applyFont="1" applyBorder="1" applyAlignment="1">
      <alignment horizontal="left" vertical="top"/>
    </xf>
    <xf numFmtId="0" fontId="11" fillId="0" borderId="23" xfId="21" applyFont="1" applyBorder="1" applyAlignment="1">
      <alignment horizontal="left" vertical="top"/>
    </xf>
    <xf numFmtId="164" fontId="11" fillId="5" borderId="33" xfId="21" applyNumberFormat="1" applyFont="1" applyFill="1" applyBorder="1" applyAlignment="1">
      <alignment horizontal="center" vertical="top" wrapText="1"/>
    </xf>
    <xf numFmtId="164" fontId="11" fillId="5" borderId="24" xfId="21" applyNumberFormat="1" applyFont="1" applyFill="1" applyBorder="1" applyAlignment="1">
      <alignment horizontal="center" vertical="top" wrapText="1"/>
    </xf>
    <xf numFmtId="0" fontId="15" fillId="0" borderId="34" xfId="21" applyFont="1" applyBorder="1" applyAlignment="1">
      <alignment horizontal="center" vertical="top"/>
    </xf>
    <xf numFmtId="0" fontId="15" fillId="0" borderId="25" xfId="21" applyFont="1" applyBorder="1" applyAlignment="1">
      <alignment horizontal="center" vertical="top"/>
    </xf>
    <xf numFmtId="0" fontId="11" fillId="9" borderId="32" xfId="21" applyFont="1" applyFill="1" applyBorder="1" applyAlignment="1">
      <alignment horizontal="left" vertical="top" wrapText="1"/>
    </xf>
    <xf numFmtId="164" fontId="11" fillId="9" borderId="29" xfId="21" applyNumberFormat="1" applyFont="1" applyFill="1" applyBorder="1" applyAlignment="1">
      <alignment horizontal="center" vertical="center" wrapText="1"/>
    </xf>
    <xf numFmtId="0" fontId="11" fillId="0" borderId="48" xfId="21" applyFont="1" applyFill="1" applyBorder="1" applyAlignment="1">
      <alignment horizontal="left" vertical="center" wrapText="1"/>
    </xf>
    <xf numFmtId="0" fontId="11" fillId="0" borderId="23" xfId="21" applyFont="1" applyFill="1" applyBorder="1" applyAlignment="1">
      <alignment horizontal="left" vertical="center" wrapText="1"/>
    </xf>
    <xf numFmtId="0" fontId="11" fillId="9" borderId="83" xfId="21" applyFont="1" applyFill="1" applyBorder="1" applyAlignment="1">
      <alignment horizontal="center" vertical="center" wrapText="1"/>
    </xf>
    <xf numFmtId="164" fontId="11" fillId="5" borderId="2" xfId="21" applyNumberFormat="1" applyFont="1" applyFill="1" applyBorder="1" applyAlignment="1">
      <alignment horizontal="center" vertical="top" wrapText="1"/>
    </xf>
    <xf numFmtId="0" fontId="11" fillId="0" borderId="59" xfId="21" applyFont="1" applyBorder="1" applyAlignment="1">
      <alignment horizontal="center" vertical="top" wrapText="1"/>
    </xf>
    <xf numFmtId="0" fontId="11" fillId="0" borderId="6" xfId="21" applyFont="1" applyFill="1" applyBorder="1" applyAlignment="1">
      <alignment horizontal="left" vertical="top" wrapText="1"/>
    </xf>
    <xf numFmtId="0" fontId="11" fillId="0" borderId="17" xfId="21" applyFont="1" applyFill="1" applyBorder="1" applyAlignment="1">
      <alignment horizontal="left" vertical="top" wrapText="1"/>
    </xf>
    <xf numFmtId="0" fontId="11" fillId="0" borderId="23" xfId="21" applyFont="1" applyFill="1" applyBorder="1" applyAlignment="1">
      <alignment horizontal="left" vertical="top" wrapText="1"/>
    </xf>
    <xf numFmtId="0" fontId="11" fillId="0" borderId="65" xfId="3" applyFont="1" applyBorder="1" applyAlignment="1">
      <alignment horizontal="center" vertical="center"/>
    </xf>
    <xf numFmtId="0" fontId="11" fillId="0" borderId="75" xfId="3" applyFont="1" applyBorder="1" applyAlignment="1">
      <alignment horizontal="center" vertical="center"/>
    </xf>
    <xf numFmtId="0" fontId="11" fillId="0" borderId="65" xfId="3" applyFont="1" applyFill="1" applyBorder="1" applyAlignment="1">
      <alignment horizontal="center" vertical="center"/>
    </xf>
    <xf numFmtId="0" fontId="11" fillId="0" borderId="75" xfId="3" applyFont="1" applyFill="1" applyBorder="1" applyAlignment="1">
      <alignment horizontal="center" vertical="center"/>
    </xf>
    <xf numFmtId="0" fontId="11" fillId="0" borderId="34" xfId="21" applyFont="1" applyBorder="1" applyAlignment="1">
      <alignment horizontal="center" vertical="center" wrapText="1"/>
    </xf>
    <xf numFmtId="0" fontId="11" fillId="0" borderId="65" xfId="21" applyFont="1" applyFill="1" applyBorder="1" applyAlignment="1">
      <alignment horizontal="center" vertical="center" wrapText="1"/>
    </xf>
    <xf numFmtId="0" fontId="11" fillId="0" borderId="55" xfId="3" applyFont="1" applyFill="1" applyBorder="1" applyAlignment="1">
      <alignment horizontal="center" vertical="top"/>
    </xf>
    <xf numFmtId="0" fontId="11" fillId="0" borderId="73" xfId="3" applyFont="1" applyFill="1" applyBorder="1" applyAlignment="1">
      <alignment horizontal="center" vertical="top"/>
    </xf>
    <xf numFmtId="0" fontId="11" fillId="0" borderId="28" xfId="21" applyFont="1" applyFill="1" applyBorder="1" applyAlignment="1">
      <alignment horizontal="center" vertical="center" wrapText="1"/>
    </xf>
    <xf numFmtId="0" fontId="11" fillId="0" borderId="30" xfId="21" applyFont="1" applyFill="1" applyBorder="1" applyAlignment="1">
      <alignment horizontal="center" vertical="center" wrapText="1"/>
    </xf>
    <xf numFmtId="0" fontId="11" fillId="0" borderId="60" xfId="21" applyFont="1" applyFill="1" applyBorder="1" applyAlignment="1">
      <alignment horizontal="center" vertical="center" wrapText="1"/>
    </xf>
    <xf numFmtId="0" fontId="11" fillId="0" borderId="31" xfId="21" applyFont="1" applyFill="1" applyBorder="1" applyAlignment="1">
      <alignment horizontal="center" vertical="center" wrapText="1"/>
    </xf>
    <xf numFmtId="0" fontId="11" fillId="0" borderId="78" xfId="21" applyFont="1" applyFill="1" applyBorder="1" applyAlignment="1">
      <alignment horizontal="center" vertical="center" wrapText="1"/>
    </xf>
    <xf numFmtId="0" fontId="11" fillId="0" borderId="79" xfId="21" applyFont="1" applyBorder="1" applyAlignment="1">
      <alignment horizontal="center" vertical="top"/>
    </xf>
    <xf numFmtId="0" fontId="11" fillId="0" borderId="81" xfId="21" applyFont="1" applyBorder="1" applyAlignment="1">
      <alignment horizontal="center" vertical="top"/>
    </xf>
    <xf numFmtId="0" fontId="11" fillId="0" borderId="30" xfId="21" applyFont="1" applyBorder="1" applyAlignment="1">
      <alignment horizontal="center" vertical="top"/>
    </xf>
    <xf numFmtId="0" fontId="11" fillId="0" borderId="60" xfId="21" applyFont="1" applyBorder="1" applyAlignment="1">
      <alignment horizontal="center" vertical="top"/>
    </xf>
    <xf numFmtId="0" fontId="11" fillId="0" borderId="31" xfId="21" applyFont="1" applyBorder="1" applyAlignment="1">
      <alignment horizontal="center" vertical="top"/>
    </xf>
    <xf numFmtId="0" fontId="11" fillId="0" borderId="78" xfId="21" applyFont="1" applyBorder="1" applyAlignment="1">
      <alignment horizontal="center" vertical="top"/>
    </xf>
    <xf numFmtId="0" fontId="11" fillId="0" borderId="28" xfId="3" applyFont="1" applyBorder="1" applyAlignment="1">
      <alignment horizontal="left" vertical="top" wrapText="1"/>
    </xf>
    <xf numFmtId="0" fontId="11" fillId="0" borderId="65" xfId="3" applyFont="1" applyBorder="1" applyAlignment="1">
      <alignment horizontal="left" vertical="top" wrapText="1"/>
    </xf>
    <xf numFmtId="0" fontId="11" fillId="0" borderId="30" xfId="3" applyFont="1" applyBorder="1" applyAlignment="1">
      <alignment horizontal="left" vertical="top" wrapText="1"/>
    </xf>
    <xf numFmtId="0" fontId="11" fillId="0" borderId="60" xfId="3" applyFont="1" applyBorder="1" applyAlignment="1">
      <alignment horizontal="left" vertical="top" wrapText="1"/>
    </xf>
    <xf numFmtId="0" fontId="11" fillId="0" borderId="31" xfId="3" applyFont="1" applyBorder="1" applyAlignment="1">
      <alignment horizontal="left" vertical="top" wrapText="1"/>
    </xf>
    <xf numFmtId="0" fontId="11" fillId="0" borderId="78" xfId="3" applyFont="1" applyBorder="1" applyAlignment="1">
      <alignment horizontal="left" vertical="top" wrapText="1"/>
    </xf>
    <xf numFmtId="0" fontId="11" fillId="0" borderId="28" xfId="21" applyFont="1" applyFill="1" applyBorder="1" applyAlignment="1">
      <alignment horizontal="left" vertical="top" wrapText="1"/>
    </xf>
    <xf numFmtId="0" fontId="11" fillId="0" borderId="65" xfId="21" applyFont="1" applyFill="1" applyBorder="1" applyAlignment="1">
      <alignment horizontal="left" vertical="top" wrapText="1"/>
    </xf>
    <xf numFmtId="0" fontId="11" fillId="0" borderId="30" xfId="21" applyFont="1" applyFill="1" applyBorder="1" applyAlignment="1">
      <alignment horizontal="left" vertical="top" wrapText="1"/>
    </xf>
    <xf numFmtId="0" fontId="11" fillId="0" borderId="60" xfId="21" applyFont="1" applyFill="1" applyBorder="1" applyAlignment="1">
      <alignment horizontal="left" vertical="top" wrapText="1"/>
    </xf>
    <xf numFmtId="0" fontId="11" fillId="0" borderId="31" xfId="21" applyFont="1" applyFill="1" applyBorder="1" applyAlignment="1">
      <alignment horizontal="left" vertical="top" wrapText="1"/>
    </xf>
    <xf numFmtId="0" fontId="11" fillId="0" borderId="78" xfId="21" applyFont="1" applyFill="1" applyBorder="1" applyAlignment="1">
      <alignment horizontal="left" vertical="top" wrapText="1"/>
    </xf>
    <xf numFmtId="0" fontId="11" fillId="9" borderId="28" xfId="21" applyFont="1" applyFill="1" applyBorder="1" applyAlignment="1">
      <alignment horizontal="center" vertical="center" wrapText="1"/>
    </xf>
    <xf numFmtId="0" fontId="11" fillId="9" borderId="65" xfId="21" applyFont="1" applyFill="1" applyBorder="1" applyAlignment="1">
      <alignment horizontal="center" vertical="center" wrapText="1"/>
    </xf>
    <xf numFmtId="0" fontId="11" fillId="9" borderId="30" xfId="21" applyFont="1" applyFill="1" applyBorder="1" applyAlignment="1">
      <alignment horizontal="center" vertical="center" wrapText="1"/>
    </xf>
    <xf numFmtId="0" fontId="11" fillId="9" borderId="60" xfId="21" applyFont="1" applyFill="1" applyBorder="1" applyAlignment="1">
      <alignment horizontal="center" vertical="center" wrapText="1"/>
    </xf>
    <xf numFmtId="0" fontId="11" fillId="9" borderId="31" xfId="21" applyFont="1" applyFill="1" applyBorder="1" applyAlignment="1">
      <alignment horizontal="center" vertical="center" wrapText="1"/>
    </xf>
    <xf numFmtId="0" fontId="11" fillId="9" borderId="78" xfId="21" applyFont="1" applyFill="1" applyBorder="1" applyAlignment="1">
      <alignment horizontal="center" vertical="center" wrapText="1"/>
    </xf>
    <xf numFmtId="49" fontId="13" fillId="2" borderId="3" xfId="3" applyNumberFormat="1" applyFont="1" applyFill="1" applyBorder="1" applyAlignment="1">
      <alignment horizontal="right" vertical="top"/>
    </xf>
    <xf numFmtId="49" fontId="13" fillId="2" borderId="8" xfId="3" applyNumberFormat="1" applyFont="1" applyFill="1" applyBorder="1" applyAlignment="1">
      <alignment horizontal="right" vertical="top"/>
    </xf>
    <xf numFmtId="49" fontId="13" fillId="2" borderId="65" xfId="3" applyNumberFormat="1" applyFont="1" applyFill="1" applyBorder="1" applyAlignment="1">
      <alignment horizontal="right" vertical="top"/>
    </xf>
    <xf numFmtId="0" fontId="31" fillId="0" borderId="67" xfId="21" applyFont="1" applyFill="1" applyBorder="1" applyAlignment="1">
      <alignment vertical="center" wrapText="1"/>
    </xf>
    <xf numFmtId="0" fontId="31" fillId="0" borderId="66" xfId="21" applyFont="1" applyFill="1" applyBorder="1" applyAlignment="1">
      <alignment vertical="center" wrapText="1"/>
    </xf>
    <xf numFmtId="0" fontId="31" fillId="0" borderId="68" xfId="21" applyFont="1" applyFill="1" applyBorder="1" applyAlignment="1">
      <alignment vertical="center" wrapText="1"/>
    </xf>
    <xf numFmtId="0" fontId="31" fillId="0" borderId="26" xfId="21" applyFont="1" applyFill="1" applyBorder="1" applyAlignment="1">
      <alignment vertical="center" wrapText="1"/>
    </xf>
    <xf numFmtId="0" fontId="11" fillId="0" borderId="37" xfId="21" applyFont="1" applyFill="1" applyBorder="1" applyAlignment="1">
      <alignment horizontal="left" vertical="top" wrapText="1"/>
    </xf>
    <xf numFmtId="0" fontId="11" fillId="0" borderId="82" xfId="21" applyFont="1" applyFill="1" applyBorder="1" applyAlignment="1">
      <alignment horizontal="left" vertical="top" wrapText="1"/>
    </xf>
    <xf numFmtId="0" fontId="11" fillId="0" borderId="55" xfId="21" applyFont="1" applyFill="1" applyBorder="1" applyAlignment="1">
      <alignment horizontal="left" vertical="top" wrapText="1"/>
    </xf>
    <xf numFmtId="0" fontId="11" fillId="0" borderId="73" xfId="21" applyFont="1" applyFill="1" applyBorder="1" applyAlignment="1">
      <alignment horizontal="left" vertical="top" wrapText="1"/>
    </xf>
    <xf numFmtId="0" fontId="11" fillId="0" borderId="37" xfId="3" applyFont="1" applyBorder="1" applyAlignment="1">
      <alignment horizontal="center" vertical="top"/>
    </xf>
    <xf numFmtId="0" fontId="11" fillId="0" borderId="82" xfId="3" applyFont="1" applyBorder="1" applyAlignment="1">
      <alignment horizontal="center" vertical="top"/>
    </xf>
    <xf numFmtId="0" fontId="11" fillId="0" borderId="55" xfId="3" applyFont="1" applyBorder="1" applyAlignment="1">
      <alignment horizontal="center" vertical="top"/>
    </xf>
    <xf numFmtId="0" fontId="11" fillId="0" borderId="73" xfId="3" applyFont="1" applyBorder="1" applyAlignment="1">
      <alignment horizontal="center" vertical="top"/>
    </xf>
    <xf numFmtId="0" fontId="23" fillId="0" borderId="69" xfId="21" applyFont="1" applyFill="1" applyBorder="1" applyAlignment="1">
      <alignment horizontal="center" vertical="top"/>
    </xf>
    <xf numFmtId="0" fontId="23" fillId="0" borderId="90" xfId="21" applyFont="1" applyFill="1" applyBorder="1" applyAlignment="1">
      <alignment horizontal="center" vertical="top"/>
    </xf>
    <xf numFmtId="0" fontId="11" fillId="0" borderId="28" xfId="3" applyFont="1" applyFill="1" applyBorder="1" applyAlignment="1">
      <alignment horizontal="left" vertical="top"/>
    </xf>
    <xf numFmtId="0" fontId="11" fillId="0" borderId="65" xfId="3" applyFont="1" applyFill="1" applyBorder="1" applyAlignment="1">
      <alignment horizontal="left" vertical="top"/>
    </xf>
    <xf numFmtId="0" fontId="11" fillId="0" borderId="30" xfId="3" applyFont="1" applyFill="1" applyBorder="1" applyAlignment="1">
      <alignment horizontal="left" vertical="top"/>
    </xf>
    <xf numFmtId="0" fontId="11" fillId="0" borderId="60" xfId="3" applyFont="1" applyFill="1" applyBorder="1" applyAlignment="1">
      <alignment horizontal="left" vertical="top"/>
    </xf>
    <xf numFmtId="0" fontId="11" fillId="0" borderId="31" xfId="3" applyFont="1" applyFill="1" applyBorder="1" applyAlignment="1">
      <alignment horizontal="left" vertical="top"/>
    </xf>
    <xf numFmtId="0" fontId="11" fillId="0" borderId="78" xfId="3" applyFont="1" applyFill="1" applyBorder="1" applyAlignment="1">
      <alignment horizontal="left" vertical="top"/>
    </xf>
    <xf numFmtId="0" fontId="11" fillId="9" borderId="79" xfId="13" applyFont="1" applyFill="1" applyBorder="1" applyAlignment="1">
      <alignment horizontal="left" vertical="top" wrapText="1"/>
    </xf>
    <xf numFmtId="0" fontId="11" fillId="9" borderId="81" xfId="13" applyFont="1" applyFill="1" applyBorder="1" applyAlignment="1">
      <alignment horizontal="left" vertical="top" wrapText="1"/>
    </xf>
    <xf numFmtId="0" fontId="11" fillId="9" borderId="30" xfId="13" applyFont="1" applyFill="1" applyBorder="1" applyAlignment="1">
      <alignment horizontal="left" vertical="top" wrapText="1"/>
    </xf>
    <xf numFmtId="0" fontId="11" fillId="9" borderId="60" xfId="13" applyFont="1" applyFill="1" applyBorder="1" applyAlignment="1">
      <alignment horizontal="left" vertical="top" wrapText="1"/>
    </xf>
    <xf numFmtId="0" fontId="11" fillId="0" borderId="28" xfId="3" applyFont="1" applyFill="1" applyBorder="1" applyAlignment="1">
      <alignment horizontal="left" vertical="top" wrapText="1"/>
    </xf>
    <xf numFmtId="0" fontId="11" fillId="0" borderId="65" xfId="3" applyFont="1" applyFill="1" applyBorder="1" applyAlignment="1">
      <alignment horizontal="left" vertical="top" wrapText="1"/>
    </xf>
    <xf numFmtId="0" fontId="11" fillId="0" borderId="30" xfId="3" applyFont="1" applyFill="1" applyBorder="1" applyAlignment="1">
      <alignment horizontal="left" vertical="top" wrapText="1"/>
    </xf>
    <xf numFmtId="0" fontId="11" fillId="0" borderId="60" xfId="3" applyFont="1" applyFill="1" applyBorder="1" applyAlignment="1">
      <alignment horizontal="left" vertical="top" wrapText="1"/>
    </xf>
    <xf numFmtId="0" fontId="11" fillId="0" borderId="31" xfId="3" applyFont="1" applyFill="1" applyBorder="1" applyAlignment="1">
      <alignment horizontal="left" vertical="top" wrapText="1"/>
    </xf>
    <xf numFmtId="0" fontId="11" fillId="0" borderId="78" xfId="3" applyFont="1" applyFill="1" applyBorder="1" applyAlignment="1">
      <alignment horizontal="left" vertical="top" wrapText="1"/>
    </xf>
    <xf numFmtId="49" fontId="11" fillId="9" borderId="37" xfId="21" applyNumberFormat="1" applyFont="1" applyFill="1" applyBorder="1" applyAlignment="1">
      <alignment horizontal="left" vertical="top" wrapText="1"/>
    </xf>
    <xf numFmtId="49" fontId="11" fillId="9" borderId="82" xfId="21" applyNumberFormat="1" applyFont="1" applyFill="1" applyBorder="1" applyAlignment="1">
      <alignment horizontal="left" vertical="top" wrapText="1"/>
    </xf>
    <xf numFmtId="49" fontId="11" fillId="9" borderId="62" xfId="21" applyNumberFormat="1" applyFont="1" applyFill="1" applyBorder="1" applyAlignment="1">
      <alignment horizontal="left" vertical="top" wrapText="1"/>
    </xf>
    <xf numFmtId="49" fontId="11" fillId="9" borderId="71" xfId="21" applyNumberFormat="1" applyFont="1" applyFill="1" applyBorder="1" applyAlignment="1">
      <alignment horizontal="left" vertical="top" wrapText="1"/>
    </xf>
    <xf numFmtId="49" fontId="11" fillId="9" borderId="79" xfId="21" applyNumberFormat="1" applyFont="1" applyFill="1" applyBorder="1" applyAlignment="1">
      <alignment horizontal="left" vertical="top" wrapText="1"/>
    </xf>
    <xf numFmtId="49" fontId="11" fillId="9" borderId="81" xfId="21" applyNumberFormat="1" applyFont="1" applyFill="1" applyBorder="1" applyAlignment="1">
      <alignment horizontal="left" vertical="top" wrapText="1"/>
    </xf>
    <xf numFmtId="49" fontId="11" fillId="9" borderId="55" xfId="21" applyNumberFormat="1" applyFont="1" applyFill="1" applyBorder="1" applyAlignment="1">
      <alignment horizontal="left" vertical="top" wrapText="1"/>
    </xf>
    <xf numFmtId="49" fontId="11" fillId="9" borderId="73" xfId="21" applyNumberFormat="1" applyFont="1" applyFill="1" applyBorder="1" applyAlignment="1">
      <alignment horizontal="left" vertical="top" wrapText="1"/>
    </xf>
    <xf numFmtId="0" fontId="11" fillId="0" borderId="37" xfId="21" applyFont="1" applyFill="1" applyBorder="1" applyAlignment="1">
      <alignment horizontal="center" vertical="center"/>
    </xf>
    <xf numFmtId="0" fontId="11" fillId="0" borderId="82" xfId="21" applyFont="1" applyFill="1" applyBorder="1" applyAlignment="1">
      <alignment horizontal="center" vertical="center"/>
    </xf>
    <xf numFmtId="0" fontId="11" fillId="0" borderId="62" xfId="21" applyFont="1" applyFill="1" applyBorder="1" applyAlignment="1">
      <alignment horizontal="center" vertical="center"/>
    </xf>
    <xf numFmtId="0" fontId="11" fillId="0" borderId="71" xfId="21" applyFont="1" applyFill="1" applyBorder="1" applyAlignment="1">
      <alignment horizontal="center" vertical="center"/>
    </xf>
    <xf numFmtId="164" fontId="7" fillId="9" borderId="28" xfId="21" applyNumberFormat="1" applyFont="1" applyFill="1" applyBorder="1" applyAlignment="1">
      <alignment horizontal="center" vertical="center" wrapText="1"/>
    </xf>
    <xf numFmtId="164" fontId="7" fillId="9" borderId="65" xfId="21" applyNumberFormat="1" applyFont="1" applyFill="1" applyBorder="1" applyAlignment="1">
      <alignment horizontal="center" vertical="center" wrapText="1"/>
    </xf>
    <xf numFmtId="164" fontId="7" fillId="9" borderId="30" xfId="21" applyNumberFormat="1" applyFont="1" applyFill="1" applyBorder="1" applyAlignment="1">
      <alignment horizontal="center" vertical="center" wrapText="1"/>
    </xf>
    <xf numFmtId="164" fontId="7" fillId="9" borderId="60" xfId="21" applyNumberFormat="1" applyFont="1" applyFill="1" applyBorder="1" applyAlignment="1">
      <alignment horizontal="center" vertical="center" wrapText="1"/>
    </xf>
    <xf numFmtId="164" fontId="7" fillId="9" borderId="31" xfId="21" applyNumberFormat="1" applyFont="1" applyFill="1" applyBorder="1" applyAlignment="1">
      <alignment horizontal="center" vertical="center" wrapText="1"/>
    </xf>
    <xf numFmtId="164" fontId="7" fillId="9" borderId="78" xfId="21" applyNumberFormat="1" applyFont="1" applyFill="1" applyBorder="1" applyAlignment="1">
      <alignment horizontal="center" vertical="center" wrapText="1"/>
    </xf>
    <xf numFmtId="0" fontId="7" fillId="9" borderId="28" xfId="21" applyFont="1" applyFill="1" applyBorder="1" applyAlignment="1">
      <alignment horizontal="center" vertical="center" wrapText="1"/>
    </xf>
    <xf numFmtId="0" fontId="7" fillId="9" borderId="65" xfId="21" applyFont="1" applyFill="1" applyBorder="1" applyAlignment="1">
      <alignment horizontal="center" vertical="center" wrapText="1"/>
    </xf>
    <xf numFmtId="0" fontId="7" fillId="9" borderId="30" xfId="21" applyFont="1" applyFill="1" applyBorder="1" applyAlignment="1">
      <alignment horizontal="center" vertical="center" wrapText="1"/>
    </xf>
    <xf numFmtId="0" fontId="7" fillId="9" borderId="60" xfId="21" applyFont="1" applyFill="1" applyBorder="1" applyAlignment="1">
      <alignment horizontal="center" vertical="center" wrapText="1"/>
    </xf>
    <xf numFmtId="0" fontId="7" fillId="9" borderId="31" xfId="21" applyFont="1" applyFill="1" applyBorder="1" applyAlignment="1">
      <alignment horizontal="center" vertical="center" wrapText="1"/>
    </xf>
    <xf numFmtId="0" fontId="7" fillId="9" borderId="78" xfId="21" applyFont="1" applyFill="1" applyBorder="1" applyAlignment="1">
      <alignment horizontal="center" vertical="center" wrapText="1"/>
    </xf>
    <xf numFmtId="164" fontId="7" fillId="9" borderId="79" xfId="21" applyNumberFormat="1" applyFont="1" applyFill="1" applyBorder="1" applyAlignment="1">
      <alignment horizontal="left" vertical="top" wrapText="1"/>
    </xf>
    <xf numFmtId="164" fontId="7" fillId="9" borderId="81" xfId="21" applyNumberFormat="1" applyFont="1" applyFill="1" applyBorder="1" applyAlignment="1">
      <alignment horizontal="left" vertical="top" wrapText="1"/>
    </xf>
    <xf numFmtId="164" fontId="7" fillId="9" borderId="30" xfId="21" applyNumberFormat="1" applyFont="1" applyFill="1" applyBorder="1" applyAlignment="1">
      <alignment horizontal="left" vertical="top" wrapText="1"/>
    </xf>
    <xf numFmtId="164" fontId="7" fillId="9" borderId="60" xfId="21" applyNumberFormat="1" applyFont="1" applyFill="1" applyBorder="1" applyAlignment="1">
      <alignment horizontal="left" vertical="top" wrapText="1"/>
    </xf>
    <xf numFmtId="0" fontId="11" fillId="0" borderId="58" xfId="21" applyFont="1" applyFill="1" applyBorder="1" applyAlignment="1">
      <alignment horizontal="center" vertical="center" wrapText="1"/>
    </xf>
    <xf numFmtId="0" fontId="11" fillId="0" borderId="25" xfId="21" applyFont="1" applyFill="1" applyBorder="1" applyAlignment="1">
      <alignment horizontal="center" vertical="center" wrapText="1"/>
    </xf>
    <xf numFmtId="0" fontId="11" fillId="24" borderId="15" xfId="21" applyFont="1" applyFill="1" applyBorder="1" applyAlignment="1">
      <alignment horizontal="center" vertical="center" wrapText="1"/>
    </xf>
    <xf numFmtId="0" fontId="11" fillId="24" borderId="29" xfId="21" applyFont="1" applyFill="1" applyBorder="1" applyAlignment="1">
      <alignment horizontal="center" vertical="center" wrapText="1"/>
    </xf>
    <xf numFmtId="0" fontId="11" fillId="0" borderId="70" xfId="3" applyFont="1" applyBorder="1" applyAlignment="1">
      <alignment horizontal="center" vertical="top"/>
    </xf>
    <xf numFmtId="0" fontId="11" fillId="0" borderId="72" xfId="3" applyFont="1" applyBorder="1" applyAlignment="1">
      <alignment horizontal="center" vertical="top"/>
    </xf>
    <xf numFmtId="0" fontId="11" fillId="9" borderId="74" xfId="21" applyFont="1" applyFill="1" applyBorder="1" applyAlignment="1">
      <alignment horizontal="left" vertical="top" wrapText="1"/>
    </xf>
    <xf numFmtId="0" fontId="72" fillId="0" borderId="28" xfId="21" applyFont="1" applyBorder="1" applyAlignment="1">
      <alignment horizontal="left" vertical="top" wrapText="1"/>
    </xf>
    <xf numFmtId="0" fontId="72" fillId="0" borderId="65" xfId="21" applyFont="1" applyBorder="1" applyAlignment="1">
      <alignment horizontal="left" vertical="top" wrapText="1"/>
    </xf>
    <xf numFmtId="0" fontId="72" fillId="0" borderId="30" xfId="21" applyFont="1" applyBorder="1" applyAlignment="1">
      <alignment horizontal="left" vertical="top" wrapText="1"/>
    </xf>
    <xf numFmtId="0" fontId="72" fillId="0" borderId="60" xfId="21" applyFont="1" applyBorder="1" applyAlignment="1">
      <alignment horizontal="left" vertical="top" wrapText="1"/>
    </xf>
    <xf numFmtId="0" fontId="72" fillId="0" borderId="31" xfId="21" applyFont="1" applyBorder="1" applyAlignment="1">
      <alignment horizontal="left" vertical="top" wrapText="1"/>
    </xf>
    <xf numFmtId="0" fontId="72" fillId="0" borderId="78" xfId="21" applyFont="1" applyBorder="1" applyAlignment="1">
      <alignment horizontal="left" vertical="top" wrapText="1"/>
    </xf>
    <xf numFmtId="49" fontId="11" fillId="0" borderId="55" xfId="13" applyNumberFormat="1" applyFont="1" applyFill="1" applyBorder="1" applyAlignment="1">
      <alignment horizontal="center" vertical="top"/>
    </xf>
    <xf numFmtId="49" fontId="11" fillId="0" borderId="73" xfId="13" applyNumberFormat="1" applyFont="1" applyFill="1" applyBorder="1" applyAlignment="1">
      <alignment horizontal="center" vertical="top"/>
    </xf>
    <xf numFmtId="0" fontId="11" fillId="0" borderId="30" xfId="21" applyFont="1" applyFill="1" applyBorder="1" applyAlignment="1">
      <alignment horizontal="left" vertical="center" wrapText="1"/>
    </xf>
    <xf numFmtId="0" fontId="11" fillId="0" borderId="24" xfId="21" applyFont="1" applyFill="1" applyBorder="1" applyAlignment="1">
      <alignment horizontal="center" vertical="center" wrapText="1"/>
    </xf>
    <xf numFmtId="0" fontId="11" fillId="9" borderId="61" xfId="13" applyFont="1" applyFill="1" applyBorder="1" applyAlignment="1">
      <alignment horizontal="left" vertical="top" wrapText="1"/>
    </xf>
    <xf numFmtId="0" fontId="11" fillId="9" borderId="75" xfId="13" applyFont="1" applyFill="1" applyBorder="1" applyAlignment="1">
      <alignment horizontal="left" vertical="top" wrapText="1"/>
    </xf>
    <xf numFmtId="49" fontId="38" fillId="10" borderId="28" xfId="3" applyNumberFormat="1" applyFont="1" applyFill="1" applyBorder="1" applyAlignment="1">
      <alignment horizontal="left" vertical="top" wrapText="1"/>
    </xf>
    <xf numFmtId="49" fontId="38" fillId="10" borderId="8" xfId="3" applyNumberFormat="1" applyFont="1" applyFill="1" applyBorder="1" applyAlignment="1">
      <alignment horizontal="left" vertical="top" wrapText="1"/>
    </xf>
    <xf numFmtId="49" fontId="38" fillId="10" borderId="65" xfId="3" applyNumberFormat="1" applyFont="1" applyFill="1" applyBorder="1" applyAlignment="1">
      <alignment horizontal="left" vertical="top" wrapText="1"/>
    </xf>
    <xf numFmtId="49" fontId="38" fillId="10" borderId="30" xfId="3" applyNumberFormat="1" applyFont="1" applyFill="1" applyBorder="1" applyAlignment="1">
      <alignment horizontal="left" vertical="top" wrapText="1"/>
    </xf>
    <xf numFmtId="49" fontId="38" fillId="10" borderId="0" xfId="3" applyNumberFormat="1" applyFont="1" applyFill="1" applyBorder="1" applyAlignment="1">
      <alignment horizontal="left" vertical="top" wrapText="1"/>
    </xf>
    <xf numFmtId="49" fontId="38" fillId="10" borderId="60" xfId="3" applyNumberFormat="1" applyFont="1" applyFill="1" applyBorder="1" applyAlignment="1">
      <alignment horizontal="left" vertical="top" wrapText="1"/>
    </xf>
    <xf numFmtId="49" fontId="38" fillId="10" borderId="31" xfId="3" applyNumberFormat="1" applyFont="1" applyFill="1" applyBorder="1" applyAlignment="1">
      <alignment horizontal="left" vertical="top" wrapText="1"/>
    </xf>
    <xf numFmtId="49" fontId="38" fillId="10" borderId="9" xfId="3" applyNumberFormat="1" applyFont="1" applyFill="1" applyBorder="1" applyAlignment="1">
      <alignment horizontal="left" vertical="top" wrapText="1"/>
    </xf>
    <xf numFmtId="49" fontId="38" fillId="10" borderId="78" xfId="3" applyNumberFormat="1" applyFont="1" applyFill="1" applyBorder="1" applyAlignment="1">
      <alignment horizontal="left" vertical="top" wrapText="1"/>
    </xf>
    <xf numFmtId="0" fontId="11" fillId="24" borderId="28" xfId="21" applyFont="1" applyFill="1" applyBorder="1" applyAlignment="1">
      <alignment horizontal="left" vertical="center" wrapText="1"/>
    </xf>
    <xf numFmtId="0" fontId="11" fillId="24" borderId="61" xfId="21" applyFont="1" applyFill="1" applyBorder="1" applyAlignment="1">
      <alignment horizontal="left" vertical="center" wrapText="1"/>
    </xf>
    <xf numFmtId="0" fontId="11" fillId="11" borderId="22" xfId="21" applyFont="1" applyFill="1" applyBorder="1" applyAlignment="1">
      <alignment horizontal="left" vertical="top" wrapText="1"/>
    </xf>
    <xf numFmtId="0" fontId="11" fillId="11" borderId="68" xfId="21" applyFont="1" applyFill="1" applyBorder="1" applyAlignment="1">
      <alignment horizontal="left" vertical="top" wrapText="1"/>
    </xf>
    <xf numFmtId="0" fontId="26" fillId="23" borderId="55" xfId="3" applyFont="1" applyFill="1" applyBorder="1" applyAlignment="1">
      <alignment horizontal="left" vertical="top" wrapText="1"/>
    </xf>
    <xf numFmtId="0" fontId="26" fillId="23" borderId="72" xfId="3" applyFont="1" applyFill="1" applyBorder="1" applyAlignment="1">
      <alignment horizontal="left" vertical="top" wrapText="1"/>
    </xf>
    <xf numFmtId="0" fontId="26" fillId="23" borderId="73" xfId="3" applyFont="1" applyFill="1" applyBorder="1" applyAlignment="1">
      <alignment horizontal="left" vertical="top" wrapText="1"/>
    </xf>
    <xf numFmtId="0" fontId="38" fillId="13" borderId="55" xfId="3" applyFont="1" applyFill="1" applyBorder="1" applyAlignment="1">
      <alignment horizontal="left" vertical="top" wrapText="1"/>
    </xf>
    <xf numFmtId="0" fontId="38" fillId="13" borderId="72" xfId="3" applyFont="1" applyFill="1" applyBorder="1" applyAlignment="1">
      <alignment horizontal="left" vertical="top" wrapText="1"/>
    </xf>
    <xf numFmtId="0" fontId="38" fillId="13" borderId="73" xfId="3" applyFont="1" applyFill="1" applyBorder="1" applyAlignment="1">
      <alignment horizontal="left" vertical="top" wrapText="1"/>
    </xf>
    <xf numFmtId="0" fontId="37" fillId="0" borderId="28" xfId="21" applyFont="1" applyBorder="1" applyAlignment="1">
      <alignment horizontal="center" vertical="center" textRotation="90" wrapText="1"/>
    </xf>
    <xf numFmtId="0" fontId="37" fillId="0" borderId="31" xfId="21" applyFont="1" applyBorder="1" applyAlignment="1">
      <alignment horizontal="center" vertical="center" textRotation="90" wrapText="1"/>
    </xf>
    <xf numFmtId="0" fontId="37" fillId="0" borderId="10" xfId="21" applyFont="1" applyFill="1" applyBorder="1" applyAlignment="1">
      <alignment horizontal="center" vertical="center" textRotation="90" wrapText="1"/>
    </xf>
    <xf numFmtId="0" fontId="37" fillId="0" borderId="11" xfId="21" applyFont="1" applyFill="1" applyBorder="1" applyAlignment="1">
      <alignment horizontal="center" vertical="center" textRotation="90" wrapText="1"/>
    </xf>
    <xf numFmtId="0" fontId="37" fillId="0" borderId="10" xfId="21" applyFont="1" applyBorder="1" applyAlignment="1">
      <alignment horizontal="center" vertical="center" wrapText="1"/>
    </xf>
    <xf numFmtId="0" fontId="37" fillId="0" borderId="11" xfId="21" applyFont="1" applyBorder="1" applyAlignment="1">
      <alignment horizontal="center" vertical="center" wrapText="1"/>
    </xf>
    <xf numFmtId="0" fontId="11" fillId="10" borderId="10" xfId="3" applyFont="1" applyFill="1" applyBorder="1" applyAlignment="1">
      <alignment horizontal="center" vertical="center" textRotation="90" wrapText="1"/>
    </xf>
    <xf numFmtId="0" fontId="11" fillId="10" borderId="1" xfId="3" applyFont="1" applyFill="1" applyBorder="1" applyAlignment="1">
      <alignment horizontal="center" vertical="center" textRotation="90" wrapText="1"/>
    </xf>
    <xf numFmtId="0" fontId="11" fillId="10" borderId="11" xfId="3" applyFont="1" applyFill="1" applyBorder="1" applyAlignment="1">
      <alignment horizontal="center" vertical="center" textRotation="90" wrapText="1"/>
    </xf>
    <xf numFmtId="0" fontId="11" fillId="13" borderId="10" xfId="3" applyFont="1" applyFill="1" applyBorder="1" applyAlignment="1">
      <alignment horizontal="center" vertical="center" textRotation="90" wrapText="1"/>
    </xf>
    <xf numFmtId="0" fontId="11" fillId="13" borderId="1" xfId="3" applyFont="1" applyFill="1" applyBorder="1" applyAlignment="1">
      <alignment horizontal="center" vertical="center" textRotation="90" wrapText="1"/>
    </xf>
    <xf numFmtId="0" fontId="11" fillId="13" borderId="11" xfId="3" applyFont="1" applyFill="1" applyBorder="1" applyAlignment="1">
      <alignment horizontal="center" vertical="center" textRotation="90" wrapText="1"/>
    </xf>
    <xf numFmtId="0" fontId="31" fillId="0" borderId="82" xfId="21" applyFont="1" applyFill="1" applyBorder="1" applyAlignment="1">
      <alignment vertical="center" wrapText="1"/>
    </xf>
    <xf numFmtId="0" fontId="31" fillId="0" borderId="71" xfId="21" applyFont="1" applyFill="1" applyBorder="1" applyAlignment="1">
      <alignment vertical="center" wrapText="1"/>
    </xf>
    <xf numFmtId="0" fontId="31" fillId="0" borderId="81" xfId="21" applyFont="1" applyFill="1" applyBorder="1" applyAlignment="1">
      <alignment vertical="center" wrapText="1"/>
    </xf>
    <xf numFmtId="0" fontId="31" fillId="0" borderId="90" xfId="21" applyFont="1" applyFill="1" applyBorder="1" applyAlignment="1">
      <alignment vertical="center" wrapText="1"/>
    </xf>
    <xf numFmtId="0" fontId="13" fillId="0" borderId="55" xfId="3" applyFont="1" applyFill="1" applyBorder="1" applyAlignment="1">
      <alignment horizontal="center" vertical="top" wrapText="1"/>
    </xf>
    <xf numFmtId="0" fontId="13" fillId="0" borderId="72" xfId="3" applyFont="1" applyFill="1" applyBorder="1" applyAlignment="1">
      <alignment horizontal="center" vertical="top" wrapText="1"/>
    </xf>
    <xf numFmtId="0" fontId="13" fillId="0" borderId="73" xfId="3" applyFont="1" applyFill="1" applyBorder="1" applyAlignment="1">
      <alignment horizontal="center" vertical="top" wrapText="1"/>
    </xf>
    <xf numFmtId="0" fontId="11" fillId="9" borderId="6" xfId="21" applyFont="1" applyFill="1" applyBorder="1" applyAlignment="1">
      <alignment horizontal="left" vertical="top" wrapText="1"/>
    </xf>
    <xf numFmtId="0" fontId="11" fillId="9" borderId="23" xfId="21" applyFont="1" applyFill="1" applyBorder="1" applyAlignment="1">
      <alignment horizontal="left" vertical="top" wrapText="1"/>
    </xf>
    <xf numFmtId="164" fontId="11" fillId="5" borderId="33" xfId="21" applyNumberFormat="1" applyFont="1" applyFill="1" applyBorder="1" applyAlignment="1">
      <alignment horizontal="center" vertical="center" wrapText="1"/>
    </xf>
    <xf numFmtId="0" fontId="11" fillId="0" borderId="34" xfId="21" applyFont="1" applyBorder="1" applyAlignment="1">
      <alignment horizontal="center" vertical="center"/>
    </xf>
    <xf numFmtId="0" fontId="11" fillId="0" borderId="25" xfId="21" applyFont="1" applyBorder="1" applyAlignment="1">
      <alignment horizontal="center" vertical="center"/>
    </xf>
    <xf numFmtId="0" fontId="11" fillId="0" borderId="10" xfId="21" applyFont="1" applyBorder="1" applyAlignment="1">
      <alignment horizontal="center" vertical="center"/>
    </xf>
    <xf numFmtId="0" fontId="11" fillId="0" borderId="22" xfId="21" applyFont="1" applyBorder="1" applyAlignment="1">
      <alignment horizontal="center" vertical="center"/>
    </xf>
    <xf numFmtId="0" fontId="11" fillId="23" borderId="10" xfId="3" applyFont="1" applyFill="1" applyBorder="1" applyAlignment="1">
      <alignment horizontal="center" vertical="center" textRotation="90" wrapText="1"/>
    </xf>
    <xf numFmtId="0" fontId="11" fillId="23" borderId="1" xfId="3" applyFont="1" applyFill="1" applyBorder="1" applyAlignment="1">
      <alignment horizontal="center" vertical="center" textRotation="90" wrapText="1"/>
    </xf>
    <xf numFmtId="0" fontId="11" fillId="23" borderId="11" xfId="3" applyFont="1" applyFill="1" applyBorder="1" applyAlignment="1">
      <alignment horizontal="center" vertical="center" textRotation="90" wrapText="1"/>
    </xf>
    <xf numFmtId="0" fontId="11" fillId="0" borderId="8" xfId="3" applyFont="1" applyBorder="1" applyAlignment="1">
      <alignment horizontal="center" vertical="center" wrapText="1"/>
    </xf>
    <xf numFmtId="0" fontId="11" fillId="0" borderId="0" xfId="3" applyFont="1" applyBorder="1" applyAlignment="1">
      <alignment horizontal="center" vertical="center" wrapText="1"/>
    </xf>
    <xf numFmtId="0" fontId="11" fillId="0" borderId="0" xfId="3" applyFont="1" applyAlignment="1">
      <alignment horizontal="center" vertical="top" wrapText="1"/>
    </xf>
    <xf numFmtId="0" fontId="37" fillId="0" borderId="10" xfId="21" applyFont="1" applyFill="1" applyBorder="1" applyAlignment="1">
      <alignment horizontal="center" vertical="center" textRotation="90"/>
    </xf>
    <xf numFmtId="0" fontId="37" fillId="0" borderId="11" xfId="21" applyFont="1" applyFill="1" applyBorder="1" applyAlignment="1">
      <alignment horizontal="center" vertical="center" textRotation="90"/>
    </xf>
    <xf numFmtId="0" fontId="31" fillId="0" borderId="55" xfId="21" applyFont="1" applyFill="1" applyBorder="1" applyAlignment="1">
      <alignment horizontal="center" vertical="center" wrapText="1"/>
    </xf>
    <xf numFmtId="0" fontId="31" fillId="0" borderId="72" xfId="21" applyFont="1" applyFill="1" applyBorder="1" applyAlignment="1">
      <alignment horizontal="center" vertical="center" wrapText="1"/>
    </xf>
    <xf numFmtId="0" fontId="31" fillId="0" borderId="73" xfId="21" applyFont="1" applyFill="1" applyBorder="1" applyAlignment="1">
      <alignment horizontal="center" vertical="center" wrapText="1"/>
    </xf>
    <xf numFmtId="0" fontId="37" fillId="0" borderId="10" xfId="21" applyFont="1" applyBorder="1" applyAlignment="1">
      <alignment horizontal="center" vertical="center" textRotation="90" wrapText="1"/>
    </xf>
    <xf numFmtId="0" fontId="37" fillId="0" borderId="11" xfId="21" applyFont="1" applyBorder="1" applyAlignment="1">
      <alignment horizontal="center" vertical="center" textRotation="90" wrapText="1"/>
    </xf>
    <xf numFmtId="0" fontId="37" fillId="0" borderId="28" xfId="21" applyFont="1" applyBorder="1" applyAlignment="1">
      <alignment horizontal="center" vertical="center" textRotation="90"/>
    </xf>
    <xf numFmtId="0" fontId="37" fillId="0" borderId="31" xfId="21" applyFont="1" applyBorder="1" applyAlignment="1">
      <alignment horizontal="center" vertical="center" textRotation="90"/>
    </xf>
    <xf numFmtId="0" fontId="11" fillId="0" borderId="10" xfId="3" applyNumberFormat="1" applyFont="1" applyBorder="1" applyAlignment="1">
      <alignment horizontal="center" vertical="center" textRotation="90" wrapText="1"/>
    </xf>
    <xf numFmtId="0" fontId="11" fillId="0" borderId="1" xfId="3" applyNumberFormat="1" applyFont="1" applyBorder="1" applyAlignment="1">
      <alignment horizontal="center" vertical="center" textRotation="90" wrapText="1"/>
    </xf>
    <xf numFmtId="0" fontId="11" fillId="0" borderId="11" xfId="3" applyNumberFormat="1" applyFont="1" applyBorder="1" applyAlignment="1">
      <alignment horizontal="center" vertical="center" textRotation="90" wrapText="1"/>
    </xf>
    <xf numFmtId="0" fontId="11" fillId="0" borderId="10" xfId="3" applyFont="1" applyBorder="1" applyAlignment="1">
      <alignment horizontal="center" vertical="center" textRotation="90" wrapText="1"/>
    </xf>
    <xf numFmtId="0" fontId="11" fillId="0" borderId="1" xfId="3" applyFont="1" applyBorder="1" applyAlignment="1">
      <alignment horizontal="center" vertical="center" textRotation="90" wrapText="1"/>
    </xf>
    <xf numFmtId="0" fontId="11" fillId="0" borderId="11" xfId="3" applyFont="1" applyBorder="1" applyAlignment="1">
      <alignment horizontal="center" vertical="center" textRotation="90" wrapText="1"/>
    </xf>
    <xf numFmtId="0" fontId="9" fillId="10" borderId="10" xfId="3" applyFont="1" applyFill="1" applyBorder="1" applyAlignment="1">
      <alignment horizontal="center" vertical="center" textRotation="90" wrapText="1"/>
    </xf>
    <xf numFmtId="0" fontId="9" fillId="10" borderId="1" xfId="3" applyFont="1" applyFill="1" applyBorder="1" applyAlignment="1">
      <alignment horizontal="center" vertical="center" textRotation="90" wrapText="1"/>
    </xf>
    <xf numFmtId="0" fontId="9" fillId="10" borderId="11" xfId="3" applyFont="1" applyFill="1" applyBorder="1" applyAlignment="1">
      <alignment horizontal="center" vertical="center" textRotation="90" wrapText="1"/>
    </xf>
    <xf numFmtId="0" fontId="11" fillId="0" borderId="1" xfId="3" applyFont="1" applyFill="1" applyBorder="1" applyAlignment="1">
      <alignment horizontal="center" vertical="center" textRotation="90" wrapText="1"/>
    </xf>
    <xf numFmtId="0" fontId="11" fillId="11" borderId="10" xfId="3" applyFont="1" applyFill="1" applyBorder="1" applyAlignment="1">
      <alignment horizontal="center" vertical="center" textRotation="90" wrapText="1"/>
    </xf>
    <xf numFmtId="0" fontId="11" fillId="11" borderId="1" xfId="3" applyFont="1" applyFill="1" applyBorder="1" applyAlignment="1">
      <alignment horizontal="center" vertical="center" textRotation="90" wrapText="1"/>
    </xf>
    <xf numFmtId="0" fontId="11" fillId="11" borderId="11" xfId="3" applyFont="1" applyFill="1" applyBorder="1" applyAlignment="1">
      <alignment horizontal="center" vertical="center" textRotation="90" wrapText="1"/>
    </xf>
    <xf numFmtId="0" fontId="11" fillId="0" borderId="48" xfId="3" applyFont="1" applyBorder="1" applyAlignment="1">
      <alignment horizontal="center" vertical="top"/>
    </xf>
    <xf numFmtId="0" fontId="11" fillId="0" borderId="17" xfId="3" applyFont="1" applyBorder="1" applyAlignment="1">
      <alignment horizontal="center" vertical="top"/>
    </xf>
    <xf numFmtId="0" fontId="11" fillId="0" borderId="7" xfId="3" applyFont="1" applyBorder="1" applyAlignment="1">
      <alignment horizontal="center" vertical="top"/>
    </xf>
    <xf numFmtId="0" fontId="11" fillId="0" borderId="68" xfId="3" applyFont="1" applyBorder="1" applyAlignment="1">
      <alignment horizontal="center" vertical="top"/>
    </xf>
    <xf numFmtId="0" fontId="11" fillId="0" borderId="1" xfId="3" applyFont="1" applyBorder="1" applyAlignment="1">
      <alignment horizontal="center" vertical="top"/>
    </xf>
    <xf numFmtId="0" fontId="11" fillId="0" borderId="11" xfId="3" applyFont="1" applyBorder="1" applyAlignment="1">
      <alignment horizontal="center" vertical="top"/>
    </xf>
    <xf numFmtId="164" fontId="11" fillId="0" borderId="2" xfId="21" applyNumberFormat="1" applyFont="1" applyFill="1" applyBorder="1" applyAlignment="1">
      <alignment horizontal="center" vertical="center" wrapText="1"/>
    </xf>
    <xf numFmtId="164" fontId="11" fillId="0" borderId="24" xfId="21" applyNumberFormat="1" applyFont="1" applyFill="1" applyBorder="1" applyAlignment="1">
      <alignment horizontal="center" vertical="center" wrapText="1"/>
    </xf>
    <xf numFmtId="0" fontId="11" fillId="0" borderId="59" xfId="21" applyFont="1" applyFill="1" applyBorder="1" applyAlignment="1">
      <alignment horizontal="center" vertical="center" wrapText="1"/>
    </xf>
    <xf numFmtId="0" fontId="11" fillId="0" borderId="68" xfId="21" applyFont="1" applyFill="1" applyBorder="1" applyAlignment="1">
      <alignment horizontal="center" vertical="center" wrapText="1"/>
    </xf>
    <xf numFmtId="0" fontId="11" fillId="9" borderId="62" xfId="21" applyFont="1" applyFill="1" applyBorder="1" applyAlignment="1">
      <alignment horizontal="left" vertical="top" wrapText="1"/>
    </xf>
    <xf numFmtId="0" fontId="11" fillId="9" borderId="71" xfId="21" applyFont="1" applyFill="1" applyBorder="1" applyAlignment="1">
      <alignment horizontal="left" vertical="top" wrapText="1"/>
    </xf>
    <xf numFmtId="0" fontId="7" fillId="9" borderId="37" xfId="21" applyFont="1" applyFill="1" applyBorder="1" applyAlignment="1">
      <alignment horizontal="left" vertical="top" wrapText="1"/>
    </xf>
    <xf numFmtId="0" fontId="7" fillId="9" borderId="82" xfId="21" applyFont="1" applyFill="1" applyBorder="1" applyAlignment="1">
      <alignment horizontal="left" vertical="top" wrapText="1"/>
    </xf>
    <xf numFmtId="164" fontId="7" fillId="9" borderId="28" xfId="21" applyNumberFormat="1" applyFont="1" applyFill="1" applyBorder="1" applyAlignment="1">
      <alignment horizontal="left" vertical="top" wrapText="1"/>
    </xf>
    <xf numFmtId="164" fontId="7" fillId="9" borderId="65" xfId="21" applyNumberFormat="1" applyFont="1" applyFill="1" applyBorder="1" applyAlignment="1">
      <alignment horizontal="left" vertical="top" wrapText="1"/>
    </xf>
    <xf numFmtId="164" fontId="7" fillId="9" borderId="31" xfId="21" applyNumberFormat="1" applyFont="1" applyFill="1" applyBorder="1" applyAlignment="1">
      <alignment horizontal="left" vertical="top" wrapText="1"/>
    </xf>
    <xf numFmtId="164" fontId="7" fillId="9" borderId="78" xfId="21" applyNumberFormat="1" applyFont="1" applyFill="1" applyBorder="1" applyAlignment="1">
      <alignment horizontal="left" vertical="top" wrapText="1"/>
    </xf>
    <xf numFmtId="2" fontId="7" fillId="9" borderId="30" xfId="21" applyNumberFormat="1" applyFont="1" applyFill="1" applyBorder="1" applyAlignment="1">
      <alignment horizontal="left" vertical="top" wrapText="1"/>
    </xf>
    <xf numFmtId="2" fontId="7" fillId="9" borderId="60" xfId="21" applyNumberFormat="1" applyFont="1" applyFill="1" applyBorder="1" applyAlignment="1">
      <alignment horizontal="left" vertical="top" wrapText="1"/>
    </xf>
    <xf numFmtId="2" fontId="7" fillId="9" borderId="31" xfId="21" applyNumberFormat="1" applyFont="1" applyFill="1" applyBorder="1" applyAlignment="1">
      <alignment horizontal="left" vertical="top" wrapText="1"/>
    </xf>
    <xf numFmtId="2" fontId="7" fillId="9" borderId="78" xfId="21" applyNumberFormat="1" applyFont="1" applyFill="1" applyBorder="1" applyAlignment="1">
      <alignment horizontal="left" vertical="top" wrapText="1"/>
    </xf>
    <xf numFmtId="0" fontId="7" fillId="9" borderId="28" xfId="21" applyFont="1" applyFill="1" applyBorder="1" applyAlignment="1">
      <alignment horizontal="left" vertical="top" wrapText="1"/>
    </xf>
    <xf numFmtId="0" fontId="7" fillId="9" borderId="65" xfId="21" applyFont="1" applyFill="1" applyBorder="1" applyAlignment="1">
      <alignment horizontal="left" vertical="top" wrapText="1"/>
    </xf>
    <xf numFmtId="0" fontId="7" fillId="9" borderId="30" xfId="21" applyFont="1" applyFill="1" applyBorder="1" applyAlignment="1">
      <alignment horizontal="left" vertical="top" wrapText="1"/>
    </xf>
    <xf numFmtId="0" fontId="7" fillId="9" borderId="60" xfId="21" applyFont="1" applyFill="1" applyBorder="1" applyAlignment="1">
      <alignment horizontal="left" vertical="top" wrapText="1"/>
    </xf>
    <xf numFmtId="0" fontId="7" fillId="9" borderId="31" xfId="21" applyFont="1" applyFill="1" applyBorder="1" applyAlignment="1">
      <alignment horizontal="left" vertical="top" wrapText="1"/>
    </xf>
    <xf numFmtId="0" fontId="7" fillId="9" borderId="78" xfId="21" applyFont="1" applyFill="1" applyBorder="1" applyAlignment="1">
      <alignment horizontal="left" vertical="top" wrapText="1"/>
    </xf>
    <xf numFmtId="0" fontId="7" fillId="9" borderId="79" xfId="21" applyFont="1" applyFill="1" applyBorder="1" applyAlignment="1">
      <alignment horizontal="left" vertical="top" wrapText="1"/>
    </xf>
    <xf numFmtId="0" fontId="7" fillId="9" borderId="81" xfId="21" applyFont="1" applyFill="1" applyBorder="1" applyAlignment="1">
      <alignment horizontal="left" vertical="top" wrapText="1"/>
    </xf>
    <xf numFmtId="0" fontId="7" fillId="0" borderId="28" xfId="21" applyFont="1" applyFill="1" applyBorder="1" applyAlignment="1">
      <alignment horizontal="left" vertical="top" wrapText="1"/>
    </xf>
    <xf numFmtId="0" fontId="7" fillId="0" borderId="65" xfId="21" applyFont="1" applyFill="1" applyBorder="1" applyAlignment="1">
      <alignment horizontal="left" vertical="top" wrapText="1"/>
    </xf>
    <xf numFmtId="0" fontId="7" fillId="0" borderId="30" xfId="21" applyFont="1" applyFill="1" applyBorder="1" applyAlignment="1">
      <alignment horizontal="left" vertical="top" wrapText="1"/>
    </xf>
    <xf numFmtId="0" fontId="7" fillId="0" borderId="60" xfId="21" applyFont="1" applyFill="1" applyBorder="1" applyAlignment="1">
      <alignment horizontal="left" vertical="top" wrapText="1"/>
    </xf>
    <xf numFmtId="0" fontId="7" fillId="0" borderId="31" xfId="21" applyFont="1" applyFill="1" applyBorder="1" applyAlignment="1">
      <alignment horizontal="left" vertical="top" wrapText="1"/>
    </xf>
    <xf numFmtId="0" fontId="7" fillId="0" borderId="78" xfId="21" applyFont="1" applyFill="1" applyBorder="1" applyAlignment="1">
      <alignment horizontal="left" vertical="top" wrapText="1"/>
    </xf>
    <xf numFmtId="164" fontId="7" fillId="9" borderId="61" xfId="21" applyNumberFormat="1" applyFont="1" applyFill="1" applyBorder="1" applyAlignment="1">
      <alignment horizontal="left" vertical="top" wrapText="1"/>
    </xf>
    <xf numFmtId="164" fontId="7" fillId="9" borderId="75" xfId="21" applyNumberFormat="1" applyFont="1" applyFill="1" applyBorder="1" applyAlignment="1">
      <alignment horizontal="left" vertical="top" wrapText="1"/>
    </xf>
    <xf numFmtId="0" fontId="7" fillId="9" borderId="30" xfId="13" applyFont="1" applyFill="1" applyBorder="1" applyAlignment="1">
      <alignment horizontal="left" vertical="top" wrapText="1"/>
    </xf>
    <xf numFmtId="0" fontId="7" fillId="9" borderId="60" xfId="13" applyFont="1" applyFill="1" applyBorder="1" applyAlignment="1">
      <alignment horizontal="left" vertical="top" wrapText="1"/>
    </xf>
    <xf numFmtId="0" fontId="7" fillId="9" borderId="61" xfId="13" applyFont="1" applyFill="1" applyBorder="1" applyAlignment="1">
      <alignment horizontal="left" vertical="top" wrapText="1"/>
    </xf>
    <xf numFmtId="0" fontId="7" fillId="9" borderId="75" xfId="13" applyFont="1" applyFill="1" applyBorder="1" applyAlignment="1">
      <alignment horizontal="left" vertical="top" wrapText="1"/>
    </xf>
    <xf numFmtId="49" fontId="38" fillId="23" borderId="55" xfId="3" applyNumberFormat="1" applyFont="1" applyFill="1" applyBorder="1" applyAlignment="1">
      <alignment horizontal="left" vertical="top"/>
    </xf>
    <xf numFmtId="49" fontId="38" fillId="23" borderId="72" xfId="3" applyNumberFormat="1" applyFont="1" applyFill="1" applyBorder="1" applyAlignment="1">
      <alignment horizontal="left" vertical="top"/>
    </xf>
    <xf numFmtId="49" fontId="38" fillId="23" borderId="73" xfId="3" applyNumberFormat="1" applyFont="1" applyFill="1" applyBorder="1" applyAlignment="1">
      <alignment horizontal="left" vertical="top"/>
    </xf>
    <xf numFmtId="0" fontId="7" fillId="9" borderId="28" xfId="13" applyFont="1" applyFill="1" applyBorder="1" applyAlignment="1">
      <alignment horizontal="left" vertical="top" wrapText="1"/>
    </xf>
    <xf numFmtId="0" fontId="7" fillId="9" borderId="65" xfId="13" applyFont="1" applyFill="1" applyBorder="1" applyAlignment="1">
      <alignment horizontal="left" vertical="top" wrapText="1"/>
    </xf>
    <xf numFmtId="0" fontId="7" fillId="9" borderId="31" xfId="13" applyFont="1" applyFill="1" applyBorder="1" applyAlignment="1">
      <alignment horizontal="left" vertical="top" wrapText="1"/>
    </xf>
    <xf numFmtId="0" fontId="7" fillId="9" borderId="78" xfId="13" applyFont="1" applyFill="1" applyBorder="1" applyAlignment="1">
      <alignment horizontal="left" vertical="top" wrapText="1"/>
    </xf>
    <xf numFmtId="0" fontId="7" fillId="0" borderId="28" xfId="21" applyFont="1" applyFill="1" applyBorder="1" applyAlignment="1">
      <alignment horizontal="center" vertical="center" wrapText="1"/>
    </xf>
    <xf numFmtId="0" fontId="7" fillId="0" borderId="30" xfId="21" applyFont="1" applyFill="1" applyBorder="1" applyAlignment="1">
      <alignment horizontal="center" vertical="center" wrapText="1"/>
    </xf>
    <xf numFmtId="0" fontId="7" fillId="0" borderId="31" xfId="21" applyFont="1" applyFill="1" applyBorder="1" applyAlignment="1">
      <alignment horizontal="center" vertical="center" wrapText="1"/>
    </xf>
    <xf numFmtId="0" fontId="11" fillId="9" borderId="48" xfId="21" applyFont="1" applyFill="1" applyBorder="1" applyAlignment="1">
      <alignment horizontal="left" vertical="top" wrapText="1"/>
    </xf>
    <xf numFmtId="0" fontId="11" fillId="9" borderId="17" xfId="21" applyFont="1" applyFill="1" applyBorder="1" applyAlignment="1">
      <alignment horizontal="left" vertical="top" wrapText="1"/>
    </xf>
    <xf numFmtId="0" fontId="11" fillId="9" borderId="7" xfId="21" applyFont="1" applyFill="1" applyBorder="1" applyAlignment="1">
      <alignment horizontal="left" vertical="top" wrapText="1"/>
    </xf>
    <xf numFmtId="164" fontId="11" fillId="9" borderId="2" xfId="21" applyNumberFormat="1" applyFont="1" applyFill="1" applyBorder="1" applyAlignment="1">
      <alignment horizontal="center" vertical="top" wrapText="1"/>
    </xf>
    <xf numFmtId="164" fontId="11" fillId="9" borderId="46" xfId="21" applyNumberFormat="1" applyFont="1" applyFill="1" applyBorder="1" applyAlignment="1">
      <alignment horizontal="center" vertical="top" wrapText="1"/>
    </xf>
    <xf numFmtId="164" fontId="11" fillId="9" borderId="20" xfId="21" applyNumberFormat="1" applyFont="1" applyFill="1" applyBorder="1" applyAlignment="1">
      <alignment horizontal="center" vertical="top" wrapText="1"/>
    </xf>
    <xf numFmtId="0" fontId="11" fillId="9" borderId="59" xfId="21" applyFont="1" applyFill="1" applyBorder="1" applyAlignment="1">
      <alignment horizontal="center" vertical="top" wrapText="1"/>
    </xf>
    <xf numFmtId="0" fontId="11" fillId="9" borderId="58" xfId="21" applyFont="1" applyFill="1" applyBorder="1" applyAlignment="1">
      <alignment horizontal="center" vertical="top" wrapText="1"/>
    </xf>
    <xf numFmtId="0" fontId="11" fillId="9" borderId="21" xfId="21" applyFont="1" applyFill="1" applyBorder="1" applyAlignment="1">
      <alignment horizontal="center" vertical="top" wrapText="1"/>
    </xf>
    <xf numFmtId="0" fontId="11" fillId="9" borderId="68" xfId="21" applyFont="1" applyFill="1" applyBorder="1" applyAlignment="1">
      <alignment horizontal="center" vertical="top" wrapText="1"/>
    </xf>
    <xf numFmtId="0" fontId="11" fillId="9" borderId="1" xfId="21" applyFont="1" applyFill="1" applyBorder="1" applyAlignment="1">
      <alignment horizontal="center" vertical="top" wrapText="1"/>
    </xf>
    <xf numFmtId="0" fontId="11" fillId="9" borderId="11" xfId="21" applyFont="1" applyFill="1" applyBorder="1" applyAlignment="1">
      <alignment horizontal="center" vertical="top" wrapText="1"/>
    </xf>
    <xf numFmtId="0" fontId="6" fillId="0" borderId="0" xfId="21" applyFont="1" applyFill="1" applyAlignment="1">
      <alignment horizontal="center" vertical="center" wrapText="1"/>
    </xf>
    <xf numFmtId="0" fontId="11" fillId="0" borderId="65" xfId="3" applyFont="1" applyBorder="1" applyAlignment="1">
      <alignment horizontal="center" vertical="center" textRotation="90" wrapText="1"/>
    </xf>
    <xf numFmtId="0" fontId="11" fillId="0" borderId="60" xfId="3" applyFont="1" applyBorder="1" applyAlignment="1">
      <alignment horizontal="center" vertical="center" textRotation="90" wrapText="1"/>
    </xf>
    <xf numFmtId="0" fontId="11" fillId="0" borderId="78" xfId="3" applyFont="1" applyBorder="1" applyAlignment="1">
      <alignment horizontal="center" vertical="center" textRotation="90" wrapText="1"/>
    </xf>
    <xf numFmtId="0" fontId="11" fillId="9" borderId="64" xfId="21" applyFont="1" applyFill="1" applyBorder="1" applyAlignment="1">
      <alignment horizontal="left" vertical="top" wrapText="1"/>
    </xf>
    <xf numFmtId="0" fontId="38" fillId="13" borderId="55" xfId="3" applyFont="1" applyFill="1" applyBorder="1" applyAlignment="1">
      <alignment horizontal="center" vertical="top" wrapText="1"/>
    </xf>
    <xf numFmtId="0" fontId="38" fillId="13" borderId="73" xfId="3" applyFont="1" applyFill="1" applyBorder="1" applyAlignment="1">
      <alignment horizontal="center" vertical="top" wrapText="1"/>
    </xf>
    <xf numFmtId="0" fontId="11" fillId="9" borderId="8" xfId="21" applyFont="1" applyFill="1" applyBorder="1" applyAlignment="1">
      <alignment horizontal="left" vertical="top" wrapText="1"/>
    </xf>
    <xf numFmtId="0" fontId="11" fillId="9" borderId="0" xfId="21" applyFont="1" applyFill="1" applyBorder="1" applyAlignment="1">
      <alignment horizontal="left" vertical="top" wrapText="1"/>
    </xf>
    <xf numFmtId="0" fontId="11" fillId="9" borderId="79" xfId="21" applyFont="1" applyFill="1" applyBorder="1" applyAlignment="1">
      <alignment vertical="center" wrapText="1"/>
    </xf>
    <xf numFmtId="0" fontId="11" fillId="9" borderId="81" xfId="21" applyFont="1" applyFill="1" applyBorder="1" applyAlignment="1">
      <alignment vertical="center" wrapText="1"/>
    </xf>
    <xf numFmtId="0" fontId="11" fillId="9" borderId="30" xfId="21" applyFont="1" applyFill="1" applyBorder="1" applyAlignment="1">
      <alignment vertical="center" wrapText="1"/>
    </xf>
    <xf numFmtId="0" fontId="11" fillId="9" borderId="60" xfId="21" applyFont="1" applyFill="1" applyBorder="1" applyAlignment="1">
      <alignment vertical="center" wrapText="1"/>
    </xf>
    <xf numFmtId="0" fontId="11" fillId="9" borderId="61" xfId="21" applyFont="1" applyFill="1" applyBorder="1" applyAlignment="1">
      <alignment vertical="center" wrapText="1"/>
    </xf>
    <xf numFmtId="0" fontId="11" fillId="9" borderId="75" xfId="21" applyFont="1" applyFill="1" applyBorder="1" applyAlignment="1">
      <alignment vertical="center" wrapText="1"/>
    </xf>
    <xf numFmtId="0" fontId="11" fillId="0" borderId="64" xfId="3" applyFont="1" applyBorder="1" applyAlignment="1">
      <alignment horizontal="center" vertical="top"/>
    </xf>
    <xf numFmtId="0" fontId="23" fillId="0" borderId="79" xfId="21" applyFont="1" applyBorder="1" applyAlignment="1">
      <alignment horizontal="center" vertical="top"/>
    </xf>
    <xf numFmtId="0" fontId="23" fillId="0" borderId="81" xfId="21" applyFont="1" applyBorder="1" applyAlignment="1">
      <alignment horizontal="center" vertical="top"/>
    </xf>
    <xf numFmtId="0" fontId="23" fillId="0" borderId="30" xfId="21" applyFont="1" applyBorder="1" applyAlignment="1">
      <alignment horizontal="center" vertical="top"/>
    </xf>
    <xf numFmtId="0" fontId="23" fillId="0" borderId="60" xfId="21" applyFont="1" applyBorder="1" applyAlignment="1">
      <alignment horizontal="center" vertical="top"/>
    </xf>
    <xf numFmtId="0" fontId="23" fillId="0" borderId="31" xfId="21" applyFont="1" applyBorder="1" applyAlignment="1">
      <alignment horizontal="center" vertical="top"/>
    </xf>
    <xf numFmtId="0" fontId="23" fillId="0" borderId="78" xfId="21" applyFont="1" applyBorder="1" applyAlignment="1">
      <alignment horizontal="center" vertical="top"/>
    </xf>
    <xf numFmtId="0" fontId="26" fillId="9" borderId="28" xfId="21" applyFont="1" applyFill="1" applyBorder="1" applyAlignment="1">
      <alignment horizontal="center" vertical="top" wrapText="1"/>
    </xf>
    <xf numFmtId="0" fontId="26" fillId="9" borderId="65" xfId="21" applyFont="1" applyFill="1" applyBorder="1" applyAlignment="1">
      <alignment horizontal="center" vertical="top" wrapText="1"/>
    </xf>
    <xf numFmtId="0" fontId="26" fillId="9" borderId="31" xfId="21" applyFont="1" applyFill="1" applyBorder="1" applyAlignment="1">
      <alignment horizontal="center" vertical="top" wrapText="1"/>
    </xf>
    <xf numFmtId="0" fontId="26" fillId="9" borderId="78" xfId="21" applyFont="1" applyFill="1" applyBorder="1" applyAlignment="1">
      <alignment horizontal="center" vertical="top" wrapText="1"/>
    </xf>
    <xf numFmtId="0" fontId="11" fillId="9" borderId="70" xfId="21" applyFont="1" applyFill="1" applyBorder="1" applyAlignment="1">
      <alignment horizontal="left" vertical="top" wrapText="1"/>
    </xf>
    <xf numFmtId="164" fontId="11" fillId="5" borderId="48" xfId="21" applyNumberFormat="1" applyFont="1" applyFill="1" applyBorder="1" applyAlignment="1">
      <alignment horizontal="left" vertical="top" wrapText="1"/>
    </xf>
    <xf numFmtId="0" fontId="38" fillId="0" borderId="55" xfId="3" applyFont="1" applyFill="1" applyBorder="1" applyAlignment="1">
      <alignment horizontal="center" vertical="top" wrapText="1"/>
    </xf>
    <xf numFmtId="0" fontId="38" fillId="0" borderId="72" xfId="3" applyFont="1" applyFill="1" applyBorder="1" applyAlignment="1">
      <alignment horizontal="center" vertical="top" wrapText="1"/>
    </xf>
    <xf numFmtId="0" fontId="38" fillId="0" borderId="73" xfId="3" applyFont="1" applyFill="1" applyBorder="1" applyAlignment="1">
      <alignment horizontal="center" vertical="top" wrapText="1"/>
    </xf>
    <xf numFmtId="164" fontId="13" fillId="2" borderId="28" xfId="3" applyNumberFormat="1" applyFont="1" applyFill="1" applyBorder="1" applyAlignment="1">
      <alignment horizontal="center" vertical="top"/>
    </xf>
    <xf numFmtId="164" fontId="13" fillId="2" borderId="8" xfId="3" applyNumberFormat="1" applyFont="1" applyFill="1" applyBorder="1" applyAlignment="1">
      <alignment horizontal="center" vertical="top"/>
    </xf>
    <xf numFmtId="164" fontId="13" fillId="2" borderId="65" xfId="3" applyNumberFormat="1" applyFont="1" applyFill="1" applyBorder="1" applyAlignment="1">
      <alignment horizontal="center" vertical="top"/>
    </xf>
    <xf numFmtId="0" fontId="38" fillId="10" borderId="31" xfId="21" applyFont="1" applyFill="1" applyBorder="1" applyAlignment="1">
      <alignment horizontal="left" vertical="top" wrapText="1"/>
    </xf>
    <xf numFmtId="0" fontId="38" fillId="10" borderId="9" xfId="21" applyFont="1" applyFill="1" applyBorder="1" applyAlignment="1">
      <alignment horizontal="left" vertical="top" wrapText="1"/>
    </xf>
    <xf numFmtId="0" fontId="38" fillId="10" borderId="78" xfId="21" applyFont="1" applyFill="1" applyBorder="1" applyAlignment="1">
      <alignment horizontal="left" vertical="top" wrapText="1"/>
    </xf>
    <xf numFmtId="0" fontId="23" fillId="0" borderId="28" xfId="21" applyFont="1" applyFill="1" applyBorder="1" applyAlignment="1">
      <alignment horizontal="center" vertical="center" wrapText="1"/>
    </xf>
    <xf numFmtId="0" fontId="23" fillId="0" borderId="65" xfId="21" applyFont="1" applyFill="1" applyBorder="1" applyAlignment="1">
      <alignment horizontal="center" vertical="center" wrapText="1"/>
    </xf>
    <xf numFmtId="0" fontId="23" fillId="0" borderId="30" xfId="21" applyFont="1" applyFill="1" applyBorder="1" applyAlignment="1">
      <alignment horizontal="center" vertical="center" wrapText="1"/>
    </xf>
    <xf numFmtId="0" fontId="23" fillId="0" borderId="60" xfId="21" applyFont="1" applyFill="1" applyBorder="1" applyAlignment="1">
      <alignment horizontal="center" vertical="center" wrapText="1"/>
    </xf>
    <xf numFmtId="0" fontId="23" fillId="0" borderId="31" xfId="21" applyFont="1" applyFill="1" applyBorder="1" applyAlignment="1">
      <alignment horizontal="center" vertical="center" wrapText="1"/>
    </xf>
    <xf numFmtId="0" fontId="23" fillId="0" borderId="78" xfId="21" applyFont="1" applyFill="1" applyBorder="1" applyAlignment="1">
      <alignment horizontal="center" vertical="center" wrapText="1"/>
    </xf>
    <xf numFmtId="0" fontId="11" fillId="0" borderId="61" xfId="3" applyFont="1" applyBorder="1" applyAlignment="1">
      <alignment horizontal="center" vertical="top"/>
    </xf>
    <xf numFmtId="0" fontId="11" fillId="0" borderId="75" xfId="3" applyFont="1" applyBorder="1" applyAlignment="1">
      <alignment horizontal="center" vertical="top"/>
    </xf>
    <xf numFmtId="0" fontId="38" fillId="23" borderId="55" xfId="3" applyFont="1" applyFill="1" applyBorder="1" applyAlignment="1">
      <alignment horizontal="left" vertical="top" wrapText="1"/>
    </xf>
    <xf numFmtId="0" fontId="38" fillId="23" borderId="72" xfId="3" applyFont="1" applyFill="1" applyBorder="1" applyAlignment="1">
      <alignment horizontal="left" vertical="top" wrapText="1"/>
    </xf>
    <xf numFmtId="0" fontId="38" fillId="23" borderId="73" xfId="3" applyFont="1" applyFill="1" applyBorder="1" applyAlignment="1">
      <alignment horizontal="left" vertical="top" wrapText="1"/>
    </xf>
    <xf numFmtId="0" fontId="11" fillId="0" borderId="30" xfId="21" applyFont="1" applyBorder="1" applyAlignment="1">
      <alignment horizontal="center" vertical="center" wrapText="1"/>
    </xf>
    <xf numFmtId="0" fontId="11" fillId="0" borderId="60" xfId="21" applyFont="1" applyBorder="1" applyAlignment="1">
      <alignment horizontal="center" vertical="center" wrapText="1"/>
    </xf>
    <xf numFmtId="0" fontId="11" fillId="0" borderId="31" xfId="21" applyFont="1" applyBorder="1" applyAlignment="1">
      <alignment horizontal="center" vertical="center" wrapText="1"/>
    </xf>
    <xf numFmtId="0" fontId="11" fillId="0" borderId="78" xfId="21" applyFont="1" applyBorder="1" applyAlignment="1">
      <alignment horizontal="center" vertical="center" wrapText="1"/>
    </xf>
    <xf numFmtId="9" fontId="11" fillId="9" borderId="30" xfId="21" applyNumberFormat="1" applyFont="1" applyFill="1" applyBorder="1" applyAlignment="1">
      <alignment horizontal="left" vertical="top" wrapText="1"/>
    </xf>
    <xf numFmtId="9" fontId="11" fillId="9" borderId="60" xfId="21" applyNumberFormat="1" applyFont="1" applyFill="1" applyBorder="1" applyAlignment="1">
      <alignment horizontal="left" vertical="top" wrapText="1"/>
    </xf>
    <xf numFmtId="0" fontId="38" fillId="13" borderId="55" xfId="9" applyFont="1" applyFill="1" applyBorder="1" applyAlignment="1">
      <alignment horizontal="center" vertical="center" wrapText="1"/>
    </xf>
    <xf numFmtId="0" fontId="38" fillId="13" borderId="73" xfId="9" applyFont="1" applyFill="1" applyBorder="1" applyAlignment="1">
      <alignment horizontal="center" vertical="center" wrapText="1"/>
    </xf>
    <xf numFmtId="0" fontId="52" fillId="15" borderId="55" xfId="9" applyFont="1" applyFill="1" applyBorder="1" applyAlignment="1">
      <alignment horizontal="center" vertical="center"/>
    </xf>
    <xf numFmtId="0" fontId="52" fillId="15" borderId="73" xfId="9" applyFont="1" applyFill="1" applyBorder="1" applyAlignment="1">
      <alignment horizontal="center" vertical="center"/>
    </xf>
    <xf numFmtId="0" fontId="31" fillId="8" borderId="55" xfId="9" applyFont="1" applyFill="1" applyBorder="1" applyAlignment="1">
      <alignment horizontal="center" vertical="center"/>
    </xf>
    <xf numFmtId="0" fontId="31" fillId="8" borderId="73" xfId="9" applyFont="1" applyFill="1" applyBorder="1" applyAlignment="1">
      <alignment horizontal="center" vertical="center"/>
    </xf>
    <xf numFmtId="0" fontId="38" fillId="13" borderId="55" xfId="9" applyFont="1" applyFill="1" applyBorder="1" applyAlignment="1">
      <alignment horizontal="center" vertical="top" wrapText="1"/>
    </xf>
    <xf numFmtId="0" fontId="38" fillId="13" borderId="72" xfId="9" applyFont="1" applyFill="1" applyBorder="1" applyAlignment="1">
      <alignment horizontal="center" vertical="top" wrapText="1"/>
    </xf>
    <xf numFmtId="0" fontId="38" fillId="13" borderId="73" xfId="9" applyFont="1" applyFill="1" applyBorder="1" applyAlignment="1">
      <alignment horizontal="center" vertical="top" wrapText="1"/>
    </xf>
    <xf numFmtId="0" fontId="52" fillId="15" borderId="55" xfId="9" applyFont="1" applyFill="1" applyBorder="1" applyAlignment="1">
      <alignment horizontal="center" vertical="top"/>
    </xf>
    <xf numFmtId="0" fontId="52" fillId="15" borderId="72" xfId="9" applyFont="1" applyFill="1" applyBorder="1" applyAlignment="1">
      <alignment horizontal="center" vertical="top"/>
    </xf>
    <xf numFmtId="0" fontId="52" fillId="15" borderId="73" xfId="9" applyFont="1" applyFill="1" applyBorder="1" applyAlignment="1">
      <alignment horizontal="center" vertical="top"/>
    </xf>
    <xf numFmtId="0" fontId="31" fillId="8" borderId="55" xfId="9" applyFont="1" applyFill="1" applyBorder="1" applyAlignment="1">
      <alignment horizontal="center" vertical="top"/>
    </xf>
    <xf numFmtId="0" fontId="31" fillId="8" borderId="72" xfId="9" applyFont="1" applyFill="1" applyBorder="1" applyAlignment="1">
      <alignment horizontal="center" vertical="top"/>
    </xf>
    <xf numFmtId="0" fontId="31" fillId="8" borderId="73" xfId="9" applyFont="1" applyFill="1" applyBorder="1" applyAlignment="1">
      <alignment horizontal="center" vertical="top"/>
    </xf>
    <xf numFmtId="43" fontId="0" fillId="13" borderId="72" xfId="27" applyFont="1" applyFill="1" applyBorder="1" applyAlignment="1">
      <alignment horizontal="center" vertical="top" wrapText="1"/>
    </xf>
    <xf numFmtId="43" fontId="0" fillId="13" borderId="73" xfId="27" applyFont="1" applyFill="1" applyBorder="1" applyAlignment="1">
      <alignment horizontal="center" vertical="top" wrapText="1"/>
    </xf>
    <xf numFmtId="0" fontId="80" fillId="0" borderId="72" xfId="9" applyFont="1" applyBorder="1" applyAlignment="1">
      <alignment horizontal="left" vertical="top" wrapText="1"/>
    </xf>
    <xf numFmtId="0" fontId="80" fillId="0" borderId="73" xfId="9" applyFont="1" applyBorder="1" applyAlignment="1">
      <alignment horizontal="left" vertical="top" wrapText="1"/>
    </xf>
    <xf numFmtId="0" fontId="80" fillId="0" borderId="8" xfId="9" applyFont="1" applyBorder="1" applyAlignment="1">
      <alignment horizontal="left" vertical="top" wrapText="1"/>
    </xf>
    <xf numFmtId="0" fontId="80" fillId="0" borderId="65" xfId="9" applyFont="1" applyBorder="1" applyAlignment="1">
      <alignment horizontal="left" vertical="top" wrapText="1"/>
    </xf>
    <xf numFmtId="0" fontId="80" fillId="0" borderId="74" xfId="9" applyFont="1" applyBorder="1" applyAlignment="1">
      <alignment horizontal="left" vertical="top" wrapText="1"/>
    </xf>
    <xf numFmtId="0" fontId="80" fillId="0" borderId="75" xfId="9" applyFont="1" applyBorder="1" applyAlignment="1">
      <alignment horizontal="left" vertical="top" wrapText="1"/>
    </xf>
    <xf numFmtId="0" fontId="80" fillId="0" borderId="70" xfId="9" applyFont="1" applyBorder="1" applyAlignment="1">
      <alignment horizontal="left" vertical="top" wrapText="1"/>
    </xf>
    <xf numFmtId="0" fontId="80" fillId="0" borderId="81" xfId="9" applyFont="1" applyBorder="1" applyAlignment="1">
      <alignment horizontal="left" vertical="top" wrapText="1"/>
    </xf>
    <xf numFmtId="0" fontId="80" fillId="0" borderId="9" xfId="9" applyFont="1" applyBorder="1" applyAlignment="1">
      <alignment horizontal="left" vertical="top" wrapText="1"/>
    </xf>
    <xf numFmtId="0" fontId="80" fillId="0" borderId="78" xfId="9" applyFont="1" applyBorder="1" applyAlignment="1">
      <alignment horizontal="left" vertical="top" wrapText="1"/>
    </xf>
    <xf numFmtId="0" fontId="80" fillId="0" borderId="0" xfId="9" applyFont="1" applyBorder="1" applyAlignment="1">
      <alignment horizontal="left" vertical="top" wrapText="1"/>
    </xf>
    <xf numFmtId="0" fontId="80" fillId="0" borderId="60" xfId="9" applyFont="1" applyBorder="1" applyAlignment="1">
      <alignment horizontal="left" vertical="top" wrapText="1"/>
    </xf>
    <xf numFmtId="0" fontId="0" fillId="0" borderId="64" xfId="27" applyNumberFormat="1" applyFont="1" applyBorder="1" applyAlignment="1">
      <alignment horizontal="center" vertical="center"/>
    </xf>
    <xf numFmtId="0" fontId="0" fillId="0" borderId="71" xfId="27" applyNumberFormat="1" applyFont="1" applyBorder="1" applyAlignment="1">
      <alignment horizontal="center" vertical="center"/>
    </xf>
    <xf numFmtId="0" fontId="80" fillId="0" borderId="79" xfId="9" applyFont="1" applyBorder="1" applyAlignment="1">
      <alignment horizontal="left" vertical="top" wrapText="1"/>
    </xf>
    <xf numFmtId="0" fontId="80" fillId="0" borderId="30" xfId="9" applyFont="1" applyBorder="1" applyAlignment="1">
      <alignment horizontal="left" vertical="top" wrapText="1"/>
    </xf>
    <xf numFmtId="0" fontId="80" fillId="0" borderId="31" xfId="9" applyFont="1" applyBorder="1" applyAlignment="1">
      <alignment horizontal="left" vertical="top" wrapText="1"/>
    </xf>
    <xf numFmtId="43" fontId="11" fillId="9" borderId="79" xfId="27" applyFont="1" applyFill="1" applyBorder="1" applyAlignment="1">
      <alignment horizontal="center" vertical="center" wrapText="1"/>
    </xf>
    <xf numFmtId="43" fontId="11" fillId="9" borderId="81" xfId="27" applyFont="1" applyFill="1" applyBorder="1" applyAlignment="1">
      <alignment horizontal="center" vertical="center" wrapText="1"/>
    </xf>
    <xf numFmtId="43" fontId="11" fillId="9" borderId="30" xfId="27" applyFont="1" applyFill="1" applyBorder="1" applyAlignment="1">
      <alignment horizontal="center" vertical="center" wrapText="1"/>
    </xf>
    <xf numFmtId="43" fontId="11" fillId="9" borderId="60" xfId="27" applyFont="1" applyFill="1" applyBorder="1" applyAlignment="1">
      <alignment horizontal="center" vertical="center" wrapText="1"/>
    </xf>
    <xf numFmtId="43" fontId="11" fillId="9" borderId="61" xfId="27" applyFont="1" applyFill="1" applyBorder="1" applyAlignment="1">
      <alignment horizontal="center" vertical="center" wrapText="1"/>
    </xf>
    <xf numFmtId="43" fontId="11" fillId="9" borderId="75" xfId="27" applyFont="1" applyFill="1" applyBorder="1" applyAlignment="1">
      <alignment horizontal="center" vertical="center" wrapText="1"/>
    </xf>
    <xf numFmtId="43" fontId="11" fillId="13" borderId="55" xfId="27" applyFont="1" applyFill="1" applyBorder="1" applyAlignment="1">
      <alignment horizontal="center" vertical="center"/>
    </xf>
    <xf numFmtId="43" fontId="11" fillId="13" borderId="73" xfId="27" applyFont="1" applyFill="1" applyBorder="1" applyAlignment="1">
      <alignment horizontal="center" vertical="center"/>
    </xf>
    <xf numFmtId="43" fontId="19" fillId="13" borderId="55" xfId="27" applyFont="1" applyFill="1" applyBorder="1" applyAlignment="1">
      <alignment horizontal="center" vertical="center" wrapText="1"/>
    </xf>
    <xf numFmtId="43" fontId="19" fillId="13" borderId="73" xfId="27" applyFont="1" applyFill="1" applyBorder="1" applyAlignment="1">
      <alignment horizontal="center" vertical="center" wrapText="1"/>
    </xf>
    <xf numFmtId="49" fontId="31" fillId="0" borderId="10" xfId="9" applyNumberFormat="1" applyFont="1" applyBorder="1" applyAlignment="1">
      <alignment horizontal="center" vertical="top"/>
    </xf>
    <xf numFmtId="49" fontId="31" fillId="0" borderId="1" xfId="9" applyNumberFormat="1" applyFont="1" applyBorder="1" applyAlignment="1">
      <alignment horizontal="center" vertical="top"/>
    </xf>
    <xf numFmtId="49" fontId="31" fillId="0" borderId="11" xfId="9" applyNumberFormat="1" applyFont="1" applyBorder="1" applyAlignment="1">
      <alignment horizontal="center" vertical="top"/>
    </xf>
    <xf numFmtId="0" fontId="38" fillId="10" borderId="8" xfId="9" applyFont="1" applyFill="1" applyBorder="1" applyAlignment="1">
      <alignment horizontal="center" vertical="top" wrapText="1"/>
    </xf>
    <xf numFmtId="0" fontId="38" fillId="10" borderId="65" xfId="9" applyFont="1" applyFill="1" applyBorder="1" applyAlignment="1">
      <alignment horizontal="center" vertical="top" wrapText="1"/>
    </xf>
    <xf numFmtId="0" fontId="38" fillId="10" borderId="31" xfId="9" applyFont="1" applyFill="1" applyBorder="1" applyAlignment="1">
      <alignment horizontal="center" vertical="top" wrapText="1"/>
    </xf>
    <xf numFmtId="0" fontId="38" fillId="10" borderId="9" xfId="9" applyFont="1" applyFill="1" applyBorder="1" applyAlignment="1">
      <alignment horizontal="center" vertical="top" wrapText="1"/>
    </xf>
    <xf numFmtId="0" fontId="38" fillId="10" borderId="78" xfId="9" applyFont="1" applyFill="1" applyBorder="1" applyAlignment="1">
      <alignment horizontal="center" vertical="top" wrapText="1"/>
    </xf>
    <xf numFmtId="43" fontId="11" fillId="9" borderId="8" xfId="27" applyFont="1" applyFill="1" applyBorder="1" applyAlignment="1">
      <alignment horizontal="center" vertical="center" wrapText="1"/>
    </xf>
    <xf numFmtId="43" fontId="11" fillId="9" borderId="65" xfId="27" applyFont="1" applyFill="1" applyBorder="1" applyAlignment="1">
      <alignment horizontal="center" vertical="center" wrapText="1"/>
    </xf>
    <xf numFmtId="43" fontId="11" fillId="9" borderId="0" xfId="27" applyFont="1" applyFill="1" applyBorder="1" applyAlignment="1">
      <alignment horizontal="center" vertical="center" wrapText="1"/>
    </xf>
    <xf numFmtId="43" fontId="11" fillId="9" borderId="9" xfId="27" applyFont="1" applyFill="1" applyBorder="1" applyAlignment="1">
      <alignment horizontal="center" vertical="center" wrapText="1"/>
    </xf>
    <xf numFmtId="43" fontId="11" fillId="9" borderId="78" xfId="27" applyFont="1" applyFill="1" applyBorder="1" applyAlignment="1">
      <alignment horizontal="center" vertical="center" wrapText="1"/>
    </xf>
    <xf numFmtId="43" fontId="11" fillId="13" borderId="55" xfId="27" applyFont="1" applyFill="1" applyBorder="1" applyAlignment="1">
      <alignment horizontal="center" vertical="top"/>
    </xf>
    <xf numFmtId="43" fontId="11" fillId="13" borderId="72" xfId="27" applyFont="1" applyFill="1" applyBorder="1" applyAlignment="1">
      <alignment horizontal="center" vertical="top"/>
    </xf>
    <xf numFmtId="43" fontId="11" fillId="13" borderId="73" xfId="27" applyFont="1" applyFill="1" applyBorder="1" applyAlignment="1">
      <alignment horizontal="center" vertical="top"/>
    </xf>
    <xf numFmtId="43" fontId="11" fillId="0" borderId="6" xfId="27" applyFont="1" applyBorder="1" applyAlignment="1">
      <alignment vertical="top" wrapText="1"/>
    </xf>
    <xf numFmtId="43" fontId="11" fillId="0" borderId="17" xfId="27" applyFont="1" applyBorder="1" applyAlignment="1">
      <alignment vertical="top" wrapText="1"/>
    </xf>
    <xf numFmtId="43" fontId="0" fillId="0" borderId="23" xfId="27" applyFont="1" applyBorder="1" applyAlignment="1">
      <alignment vertical="top" wrapText="1"/>
    </xf>
    <xf numFmtId="49" fontId="9" fillId="0" borderId="10" xfId="9" applyNumberFormat="1" applyFont="1" applyBorder="1" applyAlignment="1">
      <alignment horizontal="center" vertical="center" textRotation="90"/>
    </xf>
    <xf numFmtId="49" fontId="9" fillId="0" borderId="1" xfId="9" applyNumberFormat="1" applyFont="1" applyBorder="1" applyAlignment="1">
      <alignment horizontal="center" vertical="center" textRotation="90"/>
    </xf>
    <xf numFmtId="49" fontId="9" fillId="0" borderId="11" xfId="9" applyNumberFormat="1" applyFont="1" applyBorder="1" applyAlignment="1">
      <alignment horizontal="center" vertical="center" textRotation="90"/>
    </xf>
    <xf numFmtId="0" fontId="80" fillId="0" borderId="51" xfId="9" applyFont="1" applyBorder="1" applyAlignment="1">
      <alignment horizontal="center" vertical="top" wrapText="1"/>
    </xf>
    <xf numFmtId="0" fontId="80" fillId="0" borderId="82" xfId="9" applyFont="1" applyBorder="1" applyAlignment="1">
      <alignment horizontal="center" vertical="top" wrapText="1"/>
    </xf>
    <xf numFmtId="0" fontId="80" fillId="0" borderId="52" xfId="9" applyFont="1" applyBorder="1" applyAlignment="1">
      <alignment horizontal="left" vertical="top" wrapText="1"/>
    </xf>
    <xf numFmtId="0" fontId="80" fillId="0" borderId="90" xfId="9" applyFont="1" applyBorder="1" applyAlignment="1">
      <alignment horizontal="left" vertical="top" wrapText="1"/>
    </xf>
    <xf numFmtId="0" fontId="80" fillId="0" borderId="28" xfId="9" applyFont="1" applyBorder="1" applyAlignment="1">
      <alignment horizontal="left" vertical="top" wrapText="1"/>
    </xf>
    <xf numFmtId="0" fontId="80" fillId="0" borderId="61" xfId="9" applyFont="1" applyBorder="1" applyAlignment="1">
      <alignment horizontal="left" vertical="top" wrapText="1"/>
    </xf>
    <xf numFmtId="43" fontId="11" fillId="0" borderId="28" xfId="27" applyFont="1" applyBorder="1" applyAlignment="1">
      <alignment horizontal="center" vertical="center"/>
    </xf>
    <xf numFmtId="43" fontId="11" fillId="0" borderId="65" xfId="27" applyFont="1" applyBorder="1" applyAlignment="1">
      <alignment horizontal="center" vertical="center"/>
    </xf>
    <xf numFmtId="43" fontId="11" fillId="0" borderId="31" xfId="27" applyFont="1" applyBorder="1" applyAlignment="1">
      <alignment horizontal="center" vertical="center"/>
    </xf>
    <xf numFmtId="43" fontId="11" fillId="0" borderId="78" xfId="27" applyFont="1" applyBorder="1" applyAlignment="1">
      <alignment horizontal="center" vertical="center"/>
    </xf>
    <xf numFmtId="0" fontId="11" fillId="9" borderId="28" xfId="27" applyNumberFormat="1" applyFont="1" applyFill="1" applyBorder="1" applyAlignment="1">
      <alignment horizontal="center" vertical="center" wrapText="1"/>
    </xf>
    <xf numFmtId="0" fontId="11" fillId="9" borderId="65" xfId="27" applyNumberFormat="1" applyFont="1" applyFill="1" applyBorder="1" applyAlignment="1">
      <alignment horizontal="center" vertical="center" wrapText="1"/>
    </xf>
    <xf numFmtId="0" fontId="11" fillId="9" borderId="30" xfId="27" applyNumberFormat="1" applyFont="1" applyFill="1" applyBorder="1" applyAlignment="1">
      <alignment horizontal="center" vertical="center" wrapText="1"/>
    </xf>
    <xf numFmtId="0" fontId="11" fillId="9" borderId="60" xfId="27" applyNumberFormat="1" applyFont="1" applyFill="1" applyBorder="1" applyAlignment="1">
      <alignment horizontal="center" vertical="center" wrapText="1"/>
    </xf>
    <xf numFmtId="0" fontId="11" fillId="9" borderId="31" xfId="27" applyNumberFormat="1" applyFont="1" applyFill="1" applyBorder="1" applyAlignment="1">
      <alignment horizontal="center" vertical="center" wrapText="1"/>
    </xf>
    <xf numFmtId="0" fontId="11" fillId="9" borderId="78" xfId="27" applyNumberFormat="1" applyFont="1" applyFill="1" applyBorder="1" applyAlignment="1">
      <alignment horizontal="center" vertical="center" wrapText="1"/>
    </xf>
    <xf numFmtId="49" fontId="38" fillId="10" borderId="8" xfId="9" applyNumberFormat="1" applyFont="1" applyFill="1" applyBorder="1" applyAlignment="1">
      <alignment horizontal="center" vertical="top" wrapText="1"/>
    </xf>
    <xf numFmtId="49" fontId="38" fillId="10" borderId="0" xfId="9" applyNumberFormat="1" applyFont="1" applyFill="1" applyBorder="1" applyAlignment="1">
      <alignment horizontal="center" vertical="top" wrapText="1"/>
    </xf>
    <xf numFmtId="0" fontId="44" fillId="10" borderId="9" xfId="9" applyFont="1" applyFill="1" applyBorder="1" applyAlignment="1">
      <alignment horizontal="center" vertical="top" wrapText="1"/>
    </xf>
    <xf numFmtId="0" fontId="23" fillId="0" borderId="0" xfId="12" applyFont="1" applyAlignment="1">
      <alignment horizontal="left" vertical="top" wrapText="1"/>
    </xf>
    <xf numFmtId="43" fontId="11" fillId="0" borderId="55" xfId="27" applyFont="1" applyBorder="1" applyAlignment="1">
      <alignment horizontal="center" vertical="center"/>
    </xf>
    <xf numFmtId="43" fontId="11" fillId="0" borderId="73" xfId="27" applyFont="1" applyBorder="1" applyAlignment="1">
      <alignment horizontal="center" vertical="center"/>
    </xf>
    <xf numFmtId="43" fontId="11" fillId="0" borderId="55" xfId="27" applyFont="1" applyBorder="1" applyAlignment="1">
      <alignment horizontal="center" vertical="center" wrapText="1"/>
    </xf>
    <xf numFmtId="43" fontId="11" fillId="0" borderId="73" xfId="27" applyFont="1" applyBorder="1" applyAlignment="1">
      <alignment horizontal="center" vertical="center" wrapText="1"/>
    </xf>
    <xf numFmtId="43" fontId="11" fillId="9" borderId="37" xfId="27" applyFont="1" applyFill="1" applyBorder="1" applyAlignment="1">
      <alignment horizontal="left" vertical="top" wrapText="1"/>
    </xf>
    <xf numFmtId="43" fontId="11" fillId="9" borderId="82" xfId="27" applyFont="1" applyFill="1" applyBorder="1" applyAlignment="1">
      <alignment horizontal="left" vertical="top" wrapText="1"/>
    </xf>
    <xf numFmtId="43" fontId="11" fillId="9" borderId="62" xfId="27" applyFont="1" applyFill="1" applyBorder="1" applyAlignment="1">
      <alignment horizontal="center" vertical="center" wrapText="1"/>
    </xf>
    <xf numFmtId="43" fontId="11" fillId="9" borderId="71" xfId="27" applyFont="1" applyFill="1" applyBorder="1" applyAlignment="1">
      <alignment horizontal="center" vertical="center" wrapText="1"/>
    </xf>
    <xf numFmtId="43" fontId="11" fillId="0" borderId="69" xfId="27" applyFont="1" applyBorder="1" applyAlignment="1">
      <alignment horizontal="center" vertical="center"/>
    </xf>
    <xf numFmtId="43" fontId="11" fillId="0" borderId="90" xfId="27" applyFont="1" applyBorder="1" applyAlignment="1">
      <alignment horizontal="center" vertical="center"/>
    </xf>
    <xf numFmtId="49" fontId="38" fillId="10" borderId="10" xfId="9" applyNumberFormat="1" applyFont="1" applyFill="1" applyBorder="1" applyAlignment="1">
      <alignment horizontal="center" vertical="top"/>
    </xf>
    <xf numFmtId="49" fontId="38" fillId="10" borderId="1" xfId="9" applyNumberFormat="1" applyFont="1" applyFill="1" applyBorder="1" applyAlignment="1">
      <alignment horizontal="center" vertical="top"/>
    </xf>
    <xf numFmtId="49" fontId="38" fillId="10" borderId="11" xfId="9" applyNumberFormat="1" applyFont="1" applyFill="1" applyBorder="1" applyAlignment="1">
      <alignment horizontal="center" vertical="top"/>
    </xf>
    <xf numFmtId="49" fontId="38" fillId="11" borderId="10" xfId="9" applyNumberFormat="1" applyFont="1" applyFill="1" applyBorder="1" applyAlignment="1">
      <alignment horizontal="center" vertical="top"/>
    </xf>
    <xf numFmtId="49" fontId="38" fillId="11" borderId="11" xfId="9" applyNumberFormat="1" applyFont="1" applyFill="1" applyBorder="1" applyAlignment="1">
      <alignment horizontal="center" vertical="top"/>
    </xf>
    <xf numFmtId="0" fontId="38" fillId="10" borderId="30" xfId="9" applyFont="1" applyFill="1" applyBorder="1" applyAlignment="1">
      <alignment horizontal="center" vertical="top" wrapText="1"/>
    </xf>
    <xf numFmtId="0" fontId="38" fillId="10" borderId="0" xfId="9" applyFont="1" applyFill="1" applyBorder="1" applyAlignment="1">
      <alignment horizontal="center" vertical="top" wrapText="1"/>
    </xf>
    <xf numFmtId="0" fontId="38" fillId="10" borderId="60" xfId="9" applyFont="1" applyFill="1" applyBorder="1" applyAlignment="1">
      <alignment horizontal="center" vertical="top" wrapText="1"/>
    </xf>
    <xf numFmtId="49" fontId="9" fillId="0" borderId="67" xfId="9" applyNumberFormat="1" applyFont="1" applyBorder="1" applyAlignment="1">
      <alignment horizontal="center" vertical="center" textRotation="90"/>
    </xf>
    <xf numFmtId="49" fontId="9" fillId="0" borderId="26" xfId="9" applyNumberFormat="1" applyFont="1" applyBorder="1" applyAlignment="1">
      <alignment horizontal="center" vertical="center" textRotation="90"/>
    </xf>
    <xf numFmtId="49" fontId="38" fillId="11" borderId="1" xfId="9" applyNumberFormat="1" applyFont="1" applyFill="1" applyBorder="1" applyAlignment="1">
      <alignment horizontal="center" vertical="top"/>
    </xf>
    <xf numFmtId="49" fontId="38" fillId="8" borderId="55" xfId="9" applyNumberFormat="1" applyFont="1" applyFill="1" applyBorder="1" applyAlignment="1">
      <alignment horizontal="right" vertical="top"/>
    </xf>
    <xf numFmtId="49" fontId="38" fillId="8" borderId="72" xfId="9" applyNumberFormat="1" applyFont="1" applyFill="1" applyBorder="1" applyAlignment="1">
      <alignment horizontal="right" vertical="top"/>
    </xf>
    <xf numFmtId="49" fontId="38" fillId="8" borderId="73" xfId="9" applyNumberFormat="1" applyFont="1" applyFill="1" applyBorder="1" applyAlignment="1">
      <alignment horizontal="right" vertical="top"/>
    </xf>
    <xf numFmtId="49" fontId="38" fillId="10" borderId="28" xfId="9" applyNumberFormat="1" applyFont="1" applyFill="1" applyBorder="1" applyAlignment="1">
      <alignment horizontal="center" vertical="top"/>
    </xf>
    <xf numFmtId="49" fontId="38" fillId="10" borderId="30" xfId="9" applyNumberFormat="1" applyFont="1" applyFill="1" applyBorder="1" applyAlignment="1">
      <alignment horizontal="center" vertical="top"/>
    </xf>
    <xf numFmtId="49" fontId="38" fillId="10" borderId="31" xfId="9" applyNumberFormat="1" applyFont="1" applyFill="1" applyBorder="1" applyAlignment="1">
      <alignment horizontal="center" vertical="top"/>
    </xf>
    <xf numFmtId="0" fontId="11" fillId="11" borderId="10" xfId="9" applyFont="1" applyFill="1" applyBorder="1" applyAlignment="1">
      <alignment horizontal="left" vertical="top"/>
    </xf>
    <xf numFmtId="0" fontId="11" fillId="11" borderId="11" xfId="9" applyFont="1" applyFill="1" applyBorder="1" applyAlignment="1">
      <alignment horizontal="left" vertical="top"/>
    </xf>
    <xf numFmtId="0" fontId="31" fillId="11" borderId="1" xfId="21" applyFont="1" applyFill="1" applyBorder="1" applyAlignment="1">
      <alignment horizontal="left" vertical="top" wrapText="1"/>
    </xf>
    <xf numFmtId="0" fontId="31" fillId="11" borderId="28" xfId="9" applyFont="1" applyFill="1" applyBorder="1" applyAlignment="1">
      <alignment horizontal="left" vertical="top" wrapText="1"/>
    </xf>
    <xf numFmtId="0" fontId="31" fillId="11" borderId="31" xfId="9" applyFont="1" applyFill="1" applyBorder="1" applyAlignment="1">
      <alignment horizontal="left" vertical="top" wrapText="1"/>
    </xf>
    <xf numFmtId="0" fontId="38" fillId="10" borderId="28" xfId="9" applyFont="1" applyFill="1" applyBorder="1" applyAlignment="1">
      <alignment horizontal="center" vertical="top"/>
    </xf>
    <xf numFmtId="0" fontId="38" fillId="10" borderId="8" xfId="9" applyFont="1" applyFill="1" applyBorder="1" applyAlignment="1">
      <alignment horizontal="center" vertical="top"/>
    </xf>
    <xf numFmtId="0" fontId="38" fillId="10" borderId="65" xfId="9" applyFont="1" applyFill="1" applyBorder="1" applyAlignment="1">
      <alignment horizontal="center" vertical="top"/>
    </xf>
    <xf numFmtId="0" fontId="38" fillId="10" borderId="31" xfId="9" applyFont="1" applyFill="1" applyBorder="1" applyAlignment="1">
      <alignment horizontal="center" vertical="top"/>
    </xf>
    <xf numFmtId="0" fontId="38" fillId="10" borderId="9" xfId="9" applyFont="1" applyFill="1" applyBorder="1" applyAlignment="1">
      <alignment horizontal="center" vertical="top"/>
    </xf>
    <xf numFmtId="0" fontId="38" fillId="10" borderId="78" xfId="9" applyFont="1" applyFill="1" applyBorder="1" applyAlignment="1">
      <alignment horizontal="center" vertical="top"/>
    </xf>
    <xf numFmtId="43" fontId="19" fillId="13" borderId="72" xfId="27" applyFont="1" applyFill="1" applyBorder="1" applyAlignment="1">
      <alignment horizontal="center" vertical="top" wrapText="1"/>
    </xf>
    <xf numFmtId="43" fontId="19" fillId="13" borderId="73" xfId="27" applyFont="1" applyFill="1" applyBorder="1" applyAlignment="1">
      <alignment horizontal="center" vertical="top" wrapText="1"/>
    </xf>
    <xf numFmtId="0" fontId="80" fillId="0" borderId="55" xfId="9" applyFont="1" applyBorder="1" applyAlignment="1">
      <alignment horizontal="left" vertical="top" wrapText="1"/>
    </xf>
    <xf numFmtId="49" fontId="38" fillId="15" borderId="10" xfId="9" applyNumberFormat="1" applyFont="1" applyFill="1" applyBorder="1" applyAlignment="1">
      <alignment horizontal="center" vertical="top" wrapText="1"/>
    </xf>
    <xf numFmtId="49" fontId="38" fillId="15" borderId="11" xfId="9" applyNumberFormat="1" applyFont="1" applyFill="1" applyBorder="1" applyAlignment="1">
      <alignment horizontal="center" vertical="top" wrapText="1"/>
    </xf>
    <xf numFmtId="0" fontId="13" fillId="10" borderId="10" xfId="9" applyFont="1" applyFill="1" applyBorder="1" applyAlignment="1">
      <alignment horizontal="center" textRotation="90" wrapText="1"/>
    </xf>
    <xf numFmtId="0" fontId="13" fillId="10" borderId="1" xfId="9" applyFont="1" applyFill="1" applyBorder="1" applyAlignment="1">
      <alignment horizontal="center" textRotation="90" wrapText="1"/>
    </xf>
    <xf numFmtId="0" fontId="38" fillId="3" borderId="55" xfId="9" applyFont="1" applyFill="1" applyBorder="1" applyAlignment="1">
      <alignment horizontal="center" vertical="center"/>
    </xf>
    <xf numFmtId="0" fontId="38" fillId="3" borderId="73" xfId="9" applyFont="1" applyFill="1" applyBorder="1" applyAlignment="1">
      <alignment horizontal="center" vertical="center"/>
    </xf>
    <xf numFmtId="0" fontId="44" fillId="15" borderId="72" xfId="9" applyFont="1" applyFill="1" applyBorder="1" applyAlignment="1">
      <alignment horizontal="center"/>
    </xf>
    <xf numFmtId="0" fontId="44" fillId="15" borderId="73" xfId="9" applyFont="1" applyFill="1" applyBorder="1" applyAlignment="1">
      <alignment horizontal="center"/>
    </xf>
    <xf numFmtId="0" fontId="15" fillId="11" borderId="11" xfId="9" applyFont="1" applyFill="1" applyBorder="1" applyAlignment="1">
      <alignment horizontal="left" vertical="top" wrapText="1"/>
    </xf>
    <xf numFmtId="0" fontId="31" fillId="0" borderId="30" xfId="9" applyFont="1" applyBorder="1" applyAlignment="1">
      <alignment horizontal="center" vertical="center" wrapText="1"/>
    </xf>
    <xf numFmtId="0" fontId="31" fillId="0" borderId="31" xfId="9" applyFont="1" applyBorder="1" applyAlignment="1">
      <alignment horizontal="center" vertical="center" wrapText="1"/>
    </xf>
    <xf numFmtId="0" fontId="13" fillId="0" borderId="0" xfId="25" applyFont="1" applyFill="1" applyAlignment="1">
      <alignment horizontal="center" vertical="top" wrapText="1"/>
    </xf>
    <xf numFmtId="0" fontId="31" fillId="10" borderId="10" xfId="9" applyFont="1" applyFill="1" applyBorder="1" applyAlignment="1">
      <alignment horizontal="center" vertical="center" textRotation="90" wrapText="1"/>
    </xf>
    <xf numFmtId="0" fontId="31" fillId="10" borderId="1" xfId="9" applyFont="1" applyFill="1" applyBorder="1" applyAlignment="1">
      <alignment horizontal="center" vertical="center" textRotation="90" wrapText="1"/>
    </xf>
    <xf numFmtId="0" fontId="31" fillId="10" borderId="11" xfId="9" applyFont="1" applyFill="1" applyBorder="1" applyAlignment="1">
      <alignment horizontal="center" vertical="center" textRotation="90" wrapText="1"/>
    </xf>
    <xf numFmtId="43" fontId="11" fillId="5" borderId="48" xfId="27" applyFont="1" applyFill="1" applyBorder="1" applyAlignment="1">
      <alignment horizontal="left" vertical="top" wrapText="1"/>
    </xf>
    <xf numFmtId="43" fontId="11" fillId="5" borderId="23" xfId="27" applyFont="1" applyFill="1" applyBorder="1" applyAlignment="1">
      <alignment horizontal="left" vertical="top" wrapText="1"/>
    </xf>
    <xf numFmtId="43" fontId="11" fillId="0" borderId="55" xfId="27" applyFont="1" applyBorder="1" applyAlignment="1">
      <alignment horizontal="center" vertical="top"/>
    </xf>
    <xf numFmtId="43" fontId="11" fillId="0" borderId="72" xfId="27" applyFont="1" applyBorder="1" applyAlignment="1">
      <alignment horizontal="center" vertical="top"/>
    </xf>
    <xf numFmtId="43" fontId="11" fillId="0" borderId="73" xfId="27" applyFont="1" applyBorder="1" applyAlignment="1">
      <alignment horizontal="center" vertical="top"/>
    </xf>
    <xf numFmtId="0" fontId="31" fillId="11" borderId="10" xfId="9" applyFont="1" applyFill="1" applyBorder="1" applyAlignment="1">
      <alignment horizontal="center" vertical="center" textRotation="90" wrapText="1"/>
    </xf>
    <xf numFmtId="0" fontId="31" fillId="11" borderId="1" xfId="9" applyFont="1" applyFill="1" applyBorder="1" applyAlignment="1">
      <alignment horizontal="center" vertical="center" textRotation="90" wrapText="1"/>
    </xf>
    <xf numFmtId="0" fontId="31" fillId="11" borderId="11" xfId="9" applyFont="1" applyFill="1" applyBorder="1" applyAlignment="1">
      <alignment horizontal="center" vertical="center" textRotation="90" wrapText="1"/>
    </xf>
    <xf numFmtId="0" fontId="31" fillId="0" borderId="10" xfId="9" applyFont="1" applyBorder="1" applyAlignment="1">
      <alignment horizontal="center" vertical="center" textRotation="90"/>
    </xf>
    <xf numFmtId="0" fontId="31" fillId="0" borderId="11" xfId="9" applyFont="1" applyBorder="1" applyAlignment="1">
      <alignment horizontal="center" vertical="center" textRotation="90"/>
    </xf>
    <xf numFmtId="0" fontId="38" fillId="0" borderId="55" xfId="9" applyFont="1" applyBorder="1" applyAlignment="1">
      <alignment horizontal="center" vertical="center"/>
    </xf>
    <xf numFmtId="0" fontId="38" fillId="0" borderId="72" xfId="9" applyFont="1" applyBorder="1" applyAlignment="1">
      <alignment horizontal="center" vertical="center"/>
    </xf>
    <xf numFmtId="0" fontId="38" fillId="0" borderId="73" xfId="9" applyFont="1" applyBorder="1" applyAlignment="1">
      <alignment horizontal="center" vertical="center"/>
    </xf>
    <xf numFmtId="0" fontId="11" fillId="0" borderId="59" xfId="9" applyFont="1" applyBorder="1" applyAlignment="1">
      <alignment horizontal="center" vertical="top"/>
    </xf>
    <xf numFmtId="0" fontId="11" fillId="0" borderId="25" xfId="9" applyFont="1" applyBorder="1" applyAlignment="1">
      <alignment horizontal="center" vertical="top"/>
    </xf>
    <xf numFmtId="49" fontId="7" fillId="5" borderId="68" xfId="9" applyNumberFormat="1" applyFont="1" applyFill="1" applyBorder="1" applyAlignment="1">
      <alignment horizontal="center" vertical="center" wrapText="1"/>
    </xf>
    <xf numFmtId="49" fontId="7" fillId="5" borderId="22" xfId="9" applyNumberFormat="1" applyFont="1" applyFill="1" applyBorder="1" applyAlignment="1">
      <alignment horizontal="center" vertical="center" wrapText="1"/>
    </xf>
    <xf numFmtId="49" fontId="7" fillId="0" borderId="68" xfId="9" applyNumberFormat="1" applyFont="1" applyFill="1" applyBorder="1" applyAlignment="1">
      <alignment horizontal="center" vertical="center" wrapText="1"/>
    </xf>
    <xf numFmtId="49" fontId="7" fillId="0" borderId="22" xfId="9" applyNumberFormat="1" applyFont="1" applyFill="1" applyBorder="1" applyAlignment="1">
      <alignment horizontal="center" vertical="center" wrapText="1"/>
    </xf>
    <xf numFmtId="0" fontId="38" fillId="10" borderId="10" xfId="9" applyFont="1" applyFill="1" applyBorder="1" applyAlignment="1">
      <alignment horizontal="left" vertical="top" wrapText="1"/>
    </xf>
    <xf numFmtId="0" fontId="38" fillId="10" borderId="11" xfId="9" applyFont="1" applyFill="1" applyBorder="1" applyAlignment="1">
      <alignment horizontal="left" vertical="top" wrapText="1"/>
    </xf>
    <xf numFmtId="49" fontId="6" fillId="11" borderId="8" xfId="9" applyNumberFormat="1" applyFont="1" applyFill="1" applyBorder="1" applyAlignment="1">
      <alignment horizontal="center" vertical="top"/>
    </xf>
    <xf numFmtId="49" fontId="6" fillId="11" borderId="9" xfId="9" applyNumberFormat="1" applyFont="1" applyFill="1" applyBorder="1" applyAlignment="1">
      <alignment horizontal="center" vertical="top"/>
    </xf>
    <xf numFmtId="49" fontId="4" fillId="3" borderId="61" xfId="9" applyNumberFormat="1" applyFont="1" applyFill="1" applyBorder="1" applyAlignment="1">
      <alignment horizontal="center" vertical="top"/>
    </xf>
    <xf numFmtId="0" fontId="5" fillId="0" borderId="55" xfId="9" applyFont="1" applyBorder="1" applyAlignment="1">
      <alignment horizontal="left" vertical="top" wrapText="1"/>
    </xf>
    <xf numFmtId="0" fontId="5" fillId="0" borderId="72" xfId="9" applyFont="1" applyBorder="1" applyAlignment="1">
      <alignment horizontal="left" vertical="top" wrapText="1"/>
    </xf>
    <xf numFmtId="0" fontId="5" fillId="0" borderId="73" xfId="9" applyFont="1" applyBorder="1" applyAlignment="1">
      <alignment horizontal="left" vertical="top" wrapText="1"/>
    </xf>
    <xf numFmtId="0" fontId="15" fillId="12" borderId="55" xfId="9" applyFill="1" applyBorder="1" applyAlignment="1">
      <alignment horizontal="right"/>
    </xf>
    <xf numFmtId="0" fontId="15" fillId="12" borderId="72" xfId="9" applyFill="1" applyBorder="1" applyAlignment="1">
      <alignment horizontal="right"/>
    </xf>
    <xf numFmtId="0" fontId="15" fillId="12" borderId="73" xfId="9" applyFill="1" applyBorder="1" applyAlignment="1">
      <alignment horizontal="right"/>
    </xf>
    <xf numFmtId="0" fontId="6" fillId="6" borderId="37" xfId="9" applyFont="1" applyFill="1" applyBorder="1" applyAlignment="1">
      <alignment horizontal="right" vertical="top" wrapText="1"/>
    </xf>
    <xf numFmtId="0" fontId="6" fillId="6" borderId="51" xfId="9" applyFont="1" applyFill="1" applyBorder="1" applyAlignment="1">
      <alignment horizontal="right" vertical="top" wrapText="1"/>
    </xf>
    <xf numFmtId="0" fontId="6" fillId="6" borderId="82" xfId="9" applyFont="1" applyFill="1" applyBorder="1" applyAlignment="1">
      <alignment horizontal="right" vertical="top" wrapText="1"/>
    </xf>
    <xf numFmtId="0" fontId="11" fillId="6" borderId="55" xfId="9" applyFont="1" applyFill="1" applyBorder="1" applyAlignment="1">
      <alignment horizontal="right" vertical="top" wrapText="1"/>
    </xf>
    <xf numFmtId="0" fontId="11" fillId="6" borderId="72" xfId="9" applyFont="1" applyFill="1" applyBorder="1" applyAlignment="1">
      <alignment horizontal="right" vertical="top" wrapText="1"/>
    </xf>
    <xf numFmtId="0" fontId="11" fillId="6" borderId="73" xfId="9" applyFont="1" applyFill="1" applyBorder="1" applyAlignment="1">
      <alignment horizontal="right" vertical="top" wrapText="1"/>
    </xf>
    <xf numFmtId="49" fontId="6" fillId="15" borderId="55" xfId="13" applyNumberFormat="1" applyFont="1" applyFill="1" applyBorder="1" applyAlignment="1">
      <alignment horizontal="right" vertical="top"/>
    </xf>
    <xf numFmtId="49" fontId="6" fillId="15" borderId="72" xfId="13" applyNumberFormat="1" applyFont="1" applyFill="1" applyBorder="1" applyAlignment="1">
      <alignment horizontal="right" vertical="top"/>
    </xf>
    <xf numFmtId="49" fontId="6" fillId="15" borderId="73" xfId="13" applyNumberFormat="1" applyFont="1" applyFill="1" applyBorder="1" applyAlignment="1">
      <alignment horizontal="right" vertical="top"/>
    </xf>
    <xf numFmtId="0" fontId="38" fillId="10" borderId="0" xfId="9" applyFont="1" applyFill="1" applyAlignment="1">
      <alignment horizontal="center" vertical="top" wrapText="1"/>
    </xf>
    <xf numFmtId="0" fontId="11" fillId="0" borderId="55" xfId="18" applyFont="1" applyBorder="1" applyAlignment="1">
      <alignment horizontal="center" vertical="center"/>
    </xf>
    <xf numFmtId="0" fontId="11" fillId="0" borderId="72" xfId="18" applyFont="1" applyBorder="1" applyAlignment="1">
      <alignment horizontal="center" vertical="center"/>
    </xf>
    <xf numFmtId="0" fontId="11" fillId="0" borderId="73" xfId="18" applyFont="1" applyBorder="1" applyAlignment="1">
      <alignment horizontal="center" vertical="center"/>
    </xf>
    <xf numFmtId="0" fontId="11" fillId="0" borderId="10" xfId="18" applyFont="1" applyBorder="1" applyAlignment="1">
      <alignment horizontal="center" vertical="center" textRotation="90" wrapText="1"/>
    </xf>
    <xf numFmtId="0" fontId="11" fillId="0" borderId="11" xfId="18" applyFont="1" applyBorder="1" applyAlignment="1">
      <alignment horizontal="center" vertical="center" textRotation="90" wrapText="1"/>
    </xf>
    <xf numFmtId="49" fontId="6" fillId="2" borderId="22" xfId="9" applyNumberFormat="1" applyFont="1" applyFill="1" applyBorder="1" applyAlignment="1">
      <alignment horizontal="center" vertical="top"/>
    </xf>
    <xf numFmtId="0" fontId="11" fillId="0" borderId="0" xfId="9" applyFont="1" applyAlignment="1">
      <alignment horizontal="center"/>
    </xf>
    <xf numFmtId="0" fontId="31" fillId="11" borderId="10" xfId="9" applyFont="1" applyFill="1" applyBorder="1" applyAlignment="1">
      <alignment horizontal="left" vertical="top"/>
    </xf>
    <xf numFmtId="0" fontId="31" fillId="11" borderId="11" xfId="9" applyFont="1" applyFill="1" applyBorder="1" applyAlignment="1">
      <alignment horizontal="left" vertical="top"/>
    </xf>
    <xf numFmtId="49" fontId="6" fillId="10" borderId="0" xfId="9" applyNumberFormat="1" applyFont="1" applyFill="1" applyAlignment="1">
      <alignment horizontal="center" vertical="top" wrapText="1"/>
    </xf>
    <xf numFmtId="49" fontId="7" fillId="5" borderId="28" xfId="9" applyNumberFormat="1" applyFont="1" applyFill="1" applyBorder="1" applyAlignment="1">
      <alignment horizontal="left" vertical="top" wrapText="1"/>
    </xf>
    <xf numFmtId="49" fontId="7" fillId="5" borderId="65" xfId="9" applyNumberFormat="1" applyFont="1" applyFill="1" applyBorder="1" applyAlignment="1">
      <alignment horizontal="left" vertical="top" wrapText="1"/>
    </xf>
    <xf numFmtId="49" fontId="7" fillId="5" borderId="30" xfId="9" applyNumberFormat="1" applyFont="1" applyFill="1" applyBorder="1" applyAlignment="1">
      <alignment horizontal="left" vertical="top" wrapText="1"/>
    </xf>
    <xf numFmtId="49" fontId="7" fillId="5" borderId="60" xfId="9" applyNumberFormat="1" applyFont="1" applyFill="1" applyBorder="1" applyAlignment="1">
      <alignment horizontal="left" vertical="top" wrapText="1"/>
    </xf>
    <xf numFmtId="49" fontId="7" fillId="5" borderId="31" xfId="9" applyNumberFormat="1" applyFont="1" applyFill="1" applyBorder="1" applyAlignment="1">
      <alignment horizontal="left" vertical="top" wrapText="1"/>
    </xf>
    <xf numFmtId="49" fontId="7" fillId="5" borderId="78" xfId="9" applyNumberFormat="1" applyFont="1" applyFill="1" applyBorder="1" applyAlignment="1">
      <alignment horizontal="left" vertical="top" wrapText="1"/>
    </xf>
    <xf numFmtId="0" fontId="7" fillId="0" borderId="28" xfId="9" applyFont="1" applyBorder="1" applyAlignment="1">
      <alignment horizontal="center" vertical="center" wrapText="1"/>
    </xf>
    <xf numFmtId="0" fontId="7" fillId="0" borderId="65" xfId="9" applyFont="1" applyBorder="1" applyAlignment="1">
      <alignment horizontal="center" vertical="center" wrapText="1"/>
    </xf>
    <xf numFmtId="0" fontId="7" fillId="0" borderId="30" xfId="9" applyFont="1" applyBorder="1" applyAlignment="1">
      <alignment horizontal="center" vertical="center" wrapText="1"/>
    </xf>
    <xf numFmtId="0" fontId="7" fillId="0" borderId="60" xfId="9" applyFont="1" applyBorder="1" applyAlignment="1">
      <alignment horizontal="center" vertical="center" wrapText="1"/>
    </xf>
    <xf numFmtId="0" fontId="7" fillId="0" borderId="31" xfId="9" applyFont="1" applyBorder="1" applyAlignment="1">
      <alignment horizontal="center" vertical="center" wrapText="1"/>
    </xf>
    <xf numFmtId="0" fontId="7" fillId="0" borderId="78" xfId="9" applyFont="1" applyBorder="1" applyAlignment="1">
      <alignment horizontal="center" vertical="center" wrapText="1"/>
    </xf>
    <xf numFmtId="0" fontId="11" fillId="9" borderId="55" xfId="9" applyFont="1" applyFill="1" applyBorder="1" applyAlignment="1">
      <alignment horizontal="center" vertical="center" wrapText="1"/>
    </xf>
    <xf numFmtId="0" fontId="11" fillId="9" borderId="73" xfId="9" applyFont="1" applyFill="1" applyBorder="1" applyAlignment="1">
      <alignment horizontal="center" vertical="center" wrapText="1"/>
    </xf>
    <xf numFmtId="9" fontId="7" fillId="13" borderId="55" xfId="9" applyNumberFormat="1" applyFont="1" applyFill="1" applyBorder="1" applyAlignment="1">
      <alignment horizontal="center" vertical="top"/>
    </xf>
    <xf numFmtId="9" fontId="7" fillId="13" borderId="73" xfId="9" applyNumberFormat="1" applyFont="1" applyFill="1" applyBorder="1" applyAlignment="1">
      <alignment horizontal="center" vertical="top"/>
    </xf>
    <xf numFmtId="0" fontId="58" fillId="13" borderId="55" xfId="9" applyFont="1" applyFill="1" applyBorder="1" applyAlignment="1">
      <alignment horizontal="center" vertical="top" wrapText="1"/>
    </xf>
    <xf numFmtId="0" fontId="58" fillId="13" borderId="73" xfId="9" applyFont="1" applyFill="1" applyBorder="1" applyAlignment="1">
      <alignment horizontal="center" vertical="top" wrapText="1"/>
    </xf>
    <xf numFmtId="0" fontId="32" fillId="13" borderId="55" xfId="9" applyFont="1" applyFill="1" applyBorder="1" applyAlignment="1">
      <alignment horizontal="center" vertical="top" wrapText="1"/>
    </xf>
    <xf numFmtId="0" fontId="32" fillId="13" borderId="73" xfId="9" applyFont="1" applyFill="1" applyBorder="1" applyAlignment="1">
      <alignment horizontal="center" vertical="top" wrapText="1"/>
    </xf>
    <xf numFmtId="0" fontId="11" fillId="0" borderId="28" xfId="9" applyFont="1" applyBorder="1" applyAlignment="1">
      <alignment horizontal="center" vertical="top" wrapText="1"/>
    </xf>
    <xf numFmtId="0" fontId="11" fillId="0" borderId="8" xfId="9" applyFont="1" applyBorder="1" applyAlignment="1">
      <alignment horizontal="center" vertical="top" wrapText="1"/>
    </xf>
    <xf numFmtId="0" fontId="11" fillId="0" borderId="65" xfId="9" applyFont="1" applyBorder="1" applyAlignment="1">
      <alignment horizontal="center" vertical="top" wrapText="1"/>
    </xf>
    <xf numFmtId="0" fontId="11" fillId="0" borderId="30" xfId="9" applyFont="1" applyBorder="1" applyAlignment="1">
      <alignment horizontal="center" vertical="top" wrapText="1"/>
    </xf>
    <xf numFmtId="0" fontId="11" fillId="0" borderId="0" xfId="9" applyFont="1" applyAlignment="1">
      <alignment horizontal="center" vertical="top" wrapText="1"/>
    </xf>
    <xf numFmtId="0" fontId="11" fillId="0" borderId="60" xfId="9" applyFont="1" applyBorder="1" applyAlignment="1">
      <alignment horizontal="center" vertical="top" wrapText="1"/>
    </xf>
    <xf numFmtId="0" fontId="11" fillId="0" borderId="31" xfId="9" applyFont="1" applyBorder="1" applyAlignment="1">
      <alignment horizontal="center" vertical="top" wrapText="1"/>
    </xf>
    <xf numFmtId="0" fontId="11" fillId="0" borderId="9" xfId="9" applyFont="1" applyBorder="1" applyAlignment="1">
      <alignment horizontal="center" vertical="top" wrapText="1"/>
    </xf>
    <xf numFmtId="0" fontId="11" fillId="0" borderId="78" xfId="9" applyFont="1" applyBorder="1" applyAlignment="1">
      <alignment horizontal="center" vertical="top" wrapText="1"/>
    </xf>
    <xf numFmtId="0" fontId="7" fillId="13" borderId="55" xfId="9" applyFont="1" applyFill="1" applyBorder="1" applyAlignment="1">
      <alignment horizontal="center" vertical="top"/>
    </xf>
    <xf numFmtId="0" fontId="7" fillId="13" borderId="72" xfId="9" applyFont="1" applyFill="1" applyBorder="1" applyAlignment="1">
      <alignment horizontal="center" vertical="top"/>
    </xf>
    <xf numFmtId="0" fontId="7" fillId="13" borderId="73" xfId="9" applyFont="1" applyFill="1" applyBorder="1" applyAlignment="1">
      <alignment horizontal="center" vertical="top"/>
    </xf>
    <xf numFmtId="0" fontId="58" fillId="13" borderId="72" xfId="9" applyFont="1" applyFill="1" applyBorder="1" applyAlignment="1">
      <alignment horizontal="center" vertical="top" wrapText="1"/>
    </xf>
    <xf numFmtId="0" fontId="13" fillId="0" borderId="0" xfId="18" applyFont="1" applyAlignment="1">
      <alignment horizontal="center" vertical="top"/>
    </xf>
    <xf numFmtId="0" fontId="38" fillId="0" borderId="0" xfId="9" applyFont="1" applyAlignment="1">
      <alignment horizontal="center" vertical="top" wrapText="1"/>
    </xf>
    <xf numFmtId="0" fontId="11" fillId="0" borderId="55" xfId="18" applyFont="1" applyBorder="1" applyAlignment="1">
      <alignment horizontal="center" vertical="center" wrapText="1"/>
    </xf>
    <xf numFmtId="0" fontId="11" fillId="0" borderId="72" xfId="18" applyFont="1" applyBorder="1" applyAlignment="1">
      <alignment horizontal="center" vertical="center" wrapText="1"/>
    </xf>
    <xf numFmtId="0" fontId="11" fillId="0" borderId="73" xfId="18" applyFont="1" applyBorder="1" applyAlignment="1">
      <alignment horizontal="center" vertical="center" wrapText="1"/>
    </xf>
    <xf numFmtId="0" fontId="7" fillId="0" borderId="6" xfId="18" applyFont="1" applyBorder="1" applyAlignment="1">
      <alignment horizontal="center" vertical="center" wrapText="1"/>
    </xf>
    <xf numFmtId="0" fontId="7" fillId="0" borderId="17" xfId="18" applyFont="1" applyBorder="1" applyAlignment="1">
      <alignment horizontal="center" vertical="center" wrapText="1"/>
    </xf>
    <xf numFmtId="0" fontId="7" fillId="0" borderId="7" xfId="18" applyFont="1" applyBorder="1" applyAlignment="1">
      <alignment horizontal="center" vertical="center" wrapText="1"/>
    </xf>
    <xf numFmtId="0" fontId="7" fillId="0" borderId="65" xfId="18" applyFont="1" applyBorder="1" applyAlignment="1">
      <alignment horizontal="center" vertical="center" wrapText="1"/>
    </xf>
    <xf numFmtId="0" fontId="7" fillId="0" borderId="60" xfId="18" applyFont="1" applyBorder="1" applyAlignment="1">
      <alignment horizontal="center" vertical="center" wrapText="1"/>
    </xf>
    <xf numFmtId="0" fontId="7" fillId="0" borderId="78" xfId="18" applyFont="1" applyBorder="1" applyAlignment="1">
      <alignment horizontal="center" vertical="center" wrapText="1"/>
    </xf>
    <xf numFmtId="0" fontId="11" fillId="0" borderId="34" xfId="18" applyFont="1" applyBorder="1" applyAlignment="1">
      <alignment horizontal="center" vertical="center" textRotation="90" wrapText="1"/>
    </xf>
    <xf numFmtId="0" fontId="11" fillId="0" borderId="21" xfId="18" applyFont="1" applyBorder="1" applyAlignment="1">
      <alignment horizontal="center" vertical="center" textRotation="90" wrapText="1"/>
    </xf>
    <xf numFmtId="0" fontId="38" fillId="13" borderId="10" xfId="9" applyFont="1" applyFill="1" applyBorder="1" applyAlignment="1">
      <alignment horizontal="center" vertical="center" textRotation="90" wrapText="1"/>
    </xf>
    <xf numFmtId="0" fontId="38" fillId="13" borderId="1" xfId="9" applyFont="1" applyFill="1" applyBorder="1" applyAlignment="1">
      <alignment horizontal="center" vertical="center" textRotation="90" wrapText="1"/>
    </xf>
    <xf numFmtId="0" fontId="38" fillId="13" borderId="11" xfId="9" applyFont="1" applyFill="1" applyBorder="1" applyAlignment="1">
      <alignment horizontal="center" vertical="center" textRotation="90" wrapText="1"/>
    </xf>
    <xf numFmtId="0" fontId="11" fillId="0" borderId="6" xfId="18" applyFont="1" applyBorder="1" applyAlignment="1">
      <alignment horizontal="center" vertical="center"/>
    </xf>
    <xf numFmtId="0" fontId="11" fillId="0" borderId="7" xfId="18" applyFont="1" applyBorder="1" applyAlignment="1">
      <alignment horizontal="center" vertical="center"/>
    </xf>
    <xf numFmtId="0" fontId="11" fillId="0" borderId="33" xfId="18" applyFont="1" applyBorder="1" applyAlignment="1">
      <alignment horizontal="center" vertical="center" textRotation="90"/>
    </xf>
    <xf numFmtId="0" fontId="11" fillId="0" borderId="20" xfId="18" applyFont="1" applyBorder="1" applyAlignment="1">
      <alignment horizontal="center" vertical="center" textRotation="90"/>
    </xf>
    <xf numFmtId="49" fontId="6" fillId="15" borderId="55" xfId="13" applyNumberFormat="1" applyFont="1" applyFill="1" applyBorder="1" applyAlignment="1">
      <alignment horizontal="center" vertical="top"/>
    </xf>
    <xf numFmtId="49" fontId="6" fillId="15" borderId="72" xfId="13" applyNumberFormat="1" applyFont="1" applyFill="1" applyBorder="1" applyAlignment="1">
      <alignment horizontal="center" vertical="top"/>
    </xf>
    <xf numFmtId="49" fontId="6" fillId="15" borderId="73" xfId="13" applyNumberFormat="1" applyFont="1" applyFill="1" applyBorder="1" applyAlignment="1">
      <alignment horizontal="center" vertical="top"/>
    </xf>
    <xf numFmtId="0" fontId="11" fillId="0" borderId="48" xfId="9" applyFont="1" applyBorder="1" applyAlignment="1">
      <alignment horizontal="left" vertical="top" wrapText="1"/>
    </xf>
    <xf numFmtId="0" fontId="11" fillId="0" borderId="17" xfId="9" applyFont="1" applyBorder="1" applyAlignment="1">
      <alignment horizontal="left" vertical="top" wrapText="1"/>
    </xf>
    <xf numFmtId="0" fontId="26" fillId="15" borderId="55" xfId="9" applyFont="1" applyFill="1" applyBorder="1" applyAlignment="1">
      <alignment horizontal="left" vertical="top"/>
    </xf>
    <xf numFmtId="0" fontId="26" fillId="15" borderId="72" xfId="9" applyFont="1" applyFill="1" applyBorder="1" applyAlignment="1">
      <alignment horizontal="left" vertical="top"/>
    </xf>
    <xf numFmtId="0" fontId="26" fillId="15" borderId="73" xfId="9" applyFont="1" applyFill="1" applyBorder="1" applyAlignment="1">
      <alignment horizontal="left" vertical="top"/>
    </xf>
    <xf numFmtId="0" fontId="15" fillId="0" borderId="10" xfId="9" applyBorder="1" applyAlignment="1">
      <alignment horizontal="center"/>
    </xf>
    <xf numFmtId="0" fontId="15" fillId="0" borderId="1" xfId="9" applyBorder="1" applyAlignment="1">
      <alignment horizontal="center"/>
    </xf>
    <xf numFmtId="0" fontId="15" fillId="0" borderId="11" xfId="9" applyBorder="1" applyAlignment="1">
      <alignment horizontal="center"/>
    </xf>
    <xf numFmtId="0" fontId="11" fillId="0" borderId="0" xfId="9" applyFont="1" applyAlignment="1">
      <alignment horizontal="left" vertical="top" wrapText="1"/>
    </xf>
    <xf numFmtId="0" fontId="38" fillId="10" borderId="1" xfId="9" applyFont="1" applyFill="1" applyBorder="1" applyAlignment="1">
      <alignment horizontal="left" vertical="top" wrapText="1"/>
    </xf>
    <xf numFmtId="49" fontId="7" fillId="0" borderId="65" xfId="9" applyNumberFormat="1" applyFont="1" applyBorder="1" applyAlignment="1">
      <alignment horizontal="center" vertical="top"/>
    </xf>
    <xf numFmtId="49" fontId="7" fillId="0" borderId="60" xfId="9" applyNumberFormat="1" applyFont="1" applyBorder="1" applyAlignment="1">
      <alignment horizontal="center" vertical="top"/>
    </xf>
    <xf numFmtId="49" fontId="7" fillId="0" borderId="78" xfId="9" applyNumberFormat="1" applyFont="1" applyBorder="1" applyAlignment="1">
      <alignment horizontal="center" vertical="top"/>
    </xf>
    <xf numFmtId="49" fontId="4" fillId="3" borderId="79" xfId="9" applyNumberFormat="1" applyFont="1" applyFill="1" applyBorder="1" applyAlignment="1">
      <alignment horizontal="center" vertical="top"/>
    </xf>
    <xf numFmtId="0" fontId="32" fillId="10" borderId="1" xfId="9" applyFont="1" applyFill="1" applyBorder="1" applyAlignment="1">
      <alignment horizontal="center" vertical="top" wrapText="1"/>
    </xf>
    <xf numFmtId="0" fontId="11" fillId="0" borderId="60" xfId="9" applyFont="1" applyBorder="1" applyAlignment="1">
      <alignment horizontal="center" vertical="center" textRotation="90"/>
    </xf>
    <xf numFmtId="0" fontId="11" fillId="0" borderId="78" xfId="9" applyFont="1" applyBorder="1" applyAlignment="1">
      <alignment horizontal="center" vertical="center" textRotation="90"/>
    </xf>
    <xf numFmtId="0" fontId="7" fillId="0" borderId="34" xfId="9" applyFont="1" applyBorder="1" applyAlignment="1">
      <alignment horizontal="center" vertical="center" wrapText="1"/>
    </xf>
    <xf numFmtId="0" fontId="7" fillId="0" borderId="25" xfId="9" applyFont="1" applyBorder="1" applyAlignment="1">
      <alignment horizontal="center" vertical="center" wrapText="1"/>
    </xf>
    <xf numFmtId="164" fontId="11" fillId="0" borderId="55" xfId="28" applyNumberFormat="1" applyBorder="1" applyAlignment="1">
      <alignment horizontal="center" vertical="center" wrapText="1"/>
    </xf>
    <xf numFmtId="164" fontId="11" fillId="0" borderId="72" xfId="28" applyNumberFormat="1" applyBorder="1" applyAlignment="1">
      <alignment horizontal="center" vertical="center" wrapText="1"/>
    </xf>
    <xf numFmtId="164" fontId="11" fillId="0" borderId="73" xfId="28" applyNumberFormat="1" applyBorder="1" applyAlignment="1">
      <alignment horizontal="center" vertical="center" wrapText="1"/>
    </xf>
    <xf numFmtId="164" fontId="11" fillId="0" borderId="10" xfId="28" applyNumberFormat="1" applyBorder="1" applyAlignment="1">
      <alignment horizontal="center" vertical="center" textRotation="90" wrapText="1"/>
    </xf>
    <xf numFmtId="164" fontId="11" fillId="0" borderId="11" xfId="28" applyNumberFormat="1" applyBorder="1" applyAlignment="1">
      <alignment horizontal="center" vertical="center" textRotation="90" wrapText="1"/>
    </xf>
    <xf numFmtId="164" fontId="11" fillId="0" borderId="28" xfId="28" applyNumberFormat="1" applyBorder="1" applyAlignment="1">
      <alignment horizontal="center" vertical="center" textRotation="90" wrapText="1"/>
    </xf>
    <xf numFmtId="164" fontId="11" fillId="0" borderId="31" xfId="28" applyNumberFormat="1" applyBorder="1" applyAlignment="1">
      <alignment horizontal="center" vertical="center" textRotation="90" wrapText="1"/>
    </xf>
    <xf numFmtId="164" fontId="11" fillId="0" borderId="65" xfId="28" applyNumberFormat="1" applyBorder="1" applyAlignment="1">
      <alignment horizontal="center" vertical="center" textRotation="90" wrapText="1"/>
    </xf>
    <xf numFmtId="164" fontId="11" fillId="0" borderId="78" xfId="28" applyNumberFormat="1" applyBorder="1" applyAlignment="1">
      <alignment horizontal="center" vertical="center" textRotation="90" wrapText="1"/>
    </xf>
    <xf numFmtId="49" fontId="6" fillId="3" borderId="10" xfId="9" applyNumberFormat="1" applyFont="1" applyFill="1" applyBorder="1" applyAlignment="1">
      <alignment horizontal="center" vertical="top"/>
    </xf>
    <xf numFmtId="49" fontId="6" fillId="3" borderId="11" xfId="9" applyNumberFormat="1" applyFont="1" applyFill="1" applyBorder="1" applyAlignment="1">
      <alignment horizontal="center" vertical="top"/>
    </xf>
    <xf numFmtId="49" fontId="6" fillId="3" borderId="1" xfId="9" applyNumberFormat="1" applyFont="1" applyFill="1" applyBorder="1" applyAlignment="1">
      <alignment horizontal="center" vertical="top"/>
    </xf>
    <xf numFmtId="0" fontId="32" fillId="9" borderId="28" xfId="9" applyFont="1" applyFill="1" applyBorder="1" applyAlignment="1">
      <alignment horizontal="center" vertical="top" wrapText="1"/>
    </xf>
    <xf numFmtId="0" fontId="32" fillId="9" borderId="31" xfId="9" applyFont="1" applyFill="1" applyBorder="1" applyAlignment="1">
      <alignment horizontal="center" vertical="top" wrapText="1"/>
    </xf>
    <xf numFmtId="49" fontId="6" fillId="11" borderId="67" xfId="9" applyNumberFormat="1" applyFont="1" applyFill="1" applyBorder="1" applyAlignment="1">
      <alignment horizontal="center" vertical="top"/>
    </xf>
    <xf numFmtId="49" fontId="6" fillId="11" borderId="68" xfId="9" applyNumberFormat="1" applyFont="1" applyFill="1" applyBorder="1" applyAlignment="1">
      <alignment horizontal="center" vertical="top"/>
    </xf>
    <xf numFmtId="0" fontId="38" fillId="10" borderId="28" xfId="9" applyFont="1" applyFill="1" applyBorder="1" applyAlignment="1">
      <alignment horizontal="left" vertical="top" wrapText="1"/>
    </xf>
    <xf numFmtId="0" fontId="38" fillId="10" borderId="8" xfId="9" applyFont="1" applyFill="1" applyBorder="1" applyAlignment="1">
      <alignment horizontal="left" vertical="top" wrapText="1"/>
    </xf>
    <xf numFmtId="0" fontId="38" fillId="10" borderId="65" xfId="9" applyFont="1" applyFill="1" applyBorder="1" applyAlignment="1">
      <alignment horizontal="left" vertical="top" wrapText="1"/>
    </xf>
    <xf numFmtId="0" fontId="38" fillId="10" borderId="30" xfId="9" applyFont="1" applyFill="1" applyBorder="1" applyAlignment="1">
      <alignment horizontal="left" vertical="top" wrapText="1"/>
    </xf>
    <xf numFmtId="0" fontId="38" fillId="10" borderId="0" xfId="9" applyFont="1" applyFill="1" applyAlignment="1">
      <alignment horizontal="left" vertical="top" wrapText="1"/>
    </xf>
    <xf numFmtId="0" fontId="38" fillId="10" borderId="60" xfId="9" applyFont="1" applyFill="1" applyBorder="1" applyAlignment="1">
      <alignment horizontal="left" vertical="top" wrapText="1"/>
    </xf>
    <xf numFmtId="0" fontId="38" fillId="10" borderId="31" xfId="9" applyFont="1" applyFill="1" applyBorder="1" applyAlignment="1">
      <alignment horizontal="left" vertical="top" wrapText="1"/>
    </xf>
    <xf numFmtId="0" fontId="38" fillId="10" borderId="9" xfId="9" applyFont="1" applyFill="1" applyBorder="1" applyAlignment="1">
      <alignment horizontal="left" vertical="top" wrapText="1"/>
    </xf>
    <xf numFmtId="0" fontId="38" fillId="10" borderId="78" xfId="9" applyFont="1" applyFill="1" applyBorder="1" applyAlignment="1">
      <alignment horizontal="left" vertical="top" wrapText="1"/>
    </xf>
    <xf numFmtId="0" fontId="36" fillId="0" borderId="28" xfId="9" applyFont="1" applyBorder="1" applyAlignment="1">
      <alignment horizontal="center" vertical="top"/>
    </xf>
    <xf numFmtId="0" fontId="36" fillId="0" borderId="8" xfId="9" applyFont="1" applyBorder="1" applyAlignment="1">
      <alignment horizontal="center" vertical="top"/>
    </xf>
    <xf numFmtId="0" fontId="36" fillId="0" borderId="65" xfId="9" applyFont="1" applyBorder="1" applyAlignment="1">
      <alignment horizontal="center" vertical="top"/>
    </xf>
    <xf numFmtId="0" fontId="36" fillId="0" borderId="31" xfId="9" applyFont="1" applyBorder="1" applyAlignment="1">
      <alignment horizontal="center" vertical="top"/>
    </xf>
    <xf numFmtId="0" fontId="36" fillId="0" borderId="9" xfId="9" applyFont="1" applyBorder="1" applyAlignment="1">
      <alignment horizontal="center" vertical="top"/>
    </xf>
    <xf numFmtId="0" fontId="36" fillId="0" borderId="78" xfId="9" applyFont="1" applyBorder="1" applyAlignment="1">
      <alignment horizontal="center" vertical="top"/>
    </xf>
    <xf numFmtId="0" fontId="13" fillId="0" borderId="28" xfId="9" applyFont="1" applyBorder="1" applyAlignment="1">
      <alignment horizontal="center" vertical="center"/>
    </xf>
    <xf numFmtId="0" fontId="13" fillId="0" borderId="8" xfId="9" applyFont="1" applyBorder="1" applyAlignment="1">
      <alignment horizontal="center" vertical="center"/>
    </xf>
    <xf numFmtId="0" fontId="13" fillId="0" borderId="65" xfId="9" applyFont="1" applyBorder="1" applyAlignment="1">
      <alignment horizontal="center" vertical="center"/>
    </xf>
    <xf numFmtId="0" fontId="13" fillId="0" borderId="30" xfId="9" applyFont="1" applyBorder="1" applyAlignment="1">
      <alignment horizontal="center" vertical="center"/>
    </xf>
    <xf numFmtId="0" fontId="13" fillId="0" borderId="0" xfId="9" applyFont="1" applyAlignment="1">
      <alignment horizontal="center" vertical="center"/>
    </xf>
    <xf numFmtId="0" fontId="13" fillId="0" borderId="60" xfId="9" applyFont="1" applyBorder="1" applyAlignment="1">
      <alignment horizontal="center" vertical="center"/>
    </xf>
    <xf numFmtId="0" fontId="13" fillId="0" borderId="31" xfId="9" applyFont="1" applyBorder="1" applyAlignment="1">
      <alignment horizontal="center" vertical="center"/>
    </xf>
    <xf numFmtId="0" fontId="13" fillId="0" borderId="9" xfId="9" applyFont="1" applyBorder="1" applyAlignment="1">
      <alignment horizontal="center" vertical="center"/>
    </xf>
    <xf numFmtId="0" fontId="13" fillId="0" borderId="78" xfId="9" applyFont="1" applyBorder="1" applyAlignment="1">
      <alignment horizontal="center" vertical="center"/>
    </xf>
    <xf numFmtId="49" fontId="6" fillId="2" borderId="68" xfId="9" applyNumberFormat="1" applyFont="1" applyFill="1" applyBorder="1" applyAlignment="1">
      <alignment horizontal="center" vertical="top"/>
    </xf>
    <xf numFmtId="0" fontId="38" fillId="10" borderId="0" xfId="9" applyFont="1" applyFill="1" applyBorder="1" applyAlignment="1">
      <alignment horizontal="left" vertical="top" wrapText="1"/>
    </xf>
    <xf numFmtId="2" fontId="72" fillId="0" borderId="28" xfId="9" applyNumberFormat="1" applyFont="1" applyBorder="1" applyAlignment="1">
      <alignment horizontal="left" vertical="top" wrapText="1"/>
    </xf>
    <xf numFmtId="2" fontId="72" fillId="0" borderId="65" xfId="9" applyNumberFormat="1" applyFont="1" applyBorder="1" applyAlignment="1">
      <alignment horizontal="left" vertical="top" wrapText="1"/>
    </xf>
    <xf numFmtId="2" fontId="72" fillId="0" borderId="30" xfId="9" applyNumberFormat="1" applyFont="1" applyBorder="1" applyAlignment="1">
      <alignment horizontal="left" vertical="top" wrapText="1"/>
    </xf>
    <xf numFmtId="2" fontId="72" fillId="0" borderId="60" xfId="9" applyNumberFormat="1" applyFont="1" applyBorder="1" applyAlignment="1">
      <alignment horizontal="left" vertical="top" wrapText="1"/>
    </xf>
    <xf numFmtId="2" fontId="72" fillId="0" borderId="31" xfId="9" applyNumberFormat="1" applyFont="1" applyBorder="1" applyAlignment="1">
      <alignment horizontal="left" vertical="top" wrapText="1"/>
    </xf>
    <xf numFmtId="2" fontId="72" fillId="0" borderId="78" xfId="9" applyNumberFormat="1" applyFont="1" applyBorder="1" applyAlignment="1">
      <alignment horizontal="left" vertical="top" wrapText="1"/>
    </xf>
    <xf numFmtId="49" fontId="14" fillId="0" borderId="67" xfId="9" applyNumberFormat="1" applyFont="1" applyBorder="1" applyAlignment="1">
      <alignment horizontal="center" vertical="center" textRotation="90"/>
    </xf>
    <xf numFmtId="49" fontId="14" fillId="0" borderId="26" xfId="9" applyNumberFormat="1" applyFont="1" applyBorder="1" applyAlignment="1">
      <alignment horizontal="center" vertical="center" textRotation="90"/>
    </xf>
    <xf numFmtId="49" fontId="14" fillId="0" borderId="22" xfId="9" applyNumberFormat="1" applyFont="1" applyBorder="1" applyAlignment="1">
      <alignment horizontal="center" vertical="center" textRotation="90"/>
    </xf>
    <xf numFmtId="0" fontId="72" fillId="25" borderId="79" xfId="9" applyFont="1" applyFill="1" applyBorder="1" applyAlignment="1">
      <alignment horizontal="left" vertical="top" wrapText="1"/>
    </xf>
    <xf numFmtId="0" fontId="72" fillId="25" borderId="81" xfId="9" applyFont="1" applyFill="1" applyBorder="1" applyAlignment="1">
      <alignment horizontal="left" vertical="top" wrapText="1"/>
    </xf>
    <xf numFmtId="0" fontId="72" fillId="25" borderId="61" xfId="9" applyFont="1" applyFill="1" applyBorder="1" applyAlignment="1">
      <alignment horizontal="left" vertical="top" wrapText="1"/>
    </xf>
    <xf numFmtId="0" fontId="72" fillId="25" borderId="75" xfId="9" applyFont="1" applyFill="1" applyBorder="1" applyAlignment="1">
      <alignment horizontal="left" vertical="top" wrapText="1"/>
    </xf>
    <xf numFmtId="2" fontId="72" fillId="25" borderId="32" xfId="9" applyNumberFormat="1" applyFont="1" applyFill="1" applyBorder="1" applyAlignment="1">
      <alignment horizontal="left" vertical="center" wrapText="1"/>
    </xf>
    <xf numFmtId="2" fontId="72" fillId="25" borderId="83" xfId="9" applyNumberFormat="1" applyFont="1" applyFill="1" applyBorder="1" applyAlignment="1">
      <alignment horizontal="left" vertical="center" wrapText="1"/>
    </xf>
    <xf numFmtId="2" fontId="72" fillId="0" borderId="61" xfId="9" applyNumberFormat="1" applyFont="1" applyBorder="1" applyAlignment="1">
      <alignment horizontal="left" vertical="top" wrapText="1"/>
    </xf>
    <xf numFmtId="2" fontId="72" fillId="0" borderId="75" xfId="9" applyNumberFormat="1" applyFont="1" applyBorder="1" applyAlignment="1">
      <alignment horizontal="left" vertical="top" wrapText="1"/>
    </xf>
    <xf numFmtId="2" fontId="72" fillId="25" borderId="61" xfId="9" applyNumberFormat="1" applyFont="1" applyFill="1" applyBorder="1" applyAlignment="1">
      <alignment horizontal="left" vertical="top" wrapText="1"/>
    </xf>
    <xf numFmtId="2" fontId="72" fillId="25" borderId="75" xfId="9" applyNumberFormat="1" applyFont="1" applyFill="1" applyBorder="1" applyAlignment="1">
      <alignment horizontal="left" vertical="top" wrapText="1"/>
    </xf>
    <xf numFmtId="2" fontId="72" fillId="25" borderId="61" xfId="9" applyNumberFormat="1" applyFont="1" applyFill="1" applyBorder="1" applyAlignment="1">
      <alignment horizontal="left" vertical="center" wrapText="1"/>
    </xf>
    <xf numFmtId="2" fontId="72" fillId="25" borderId="75" xfId="9" applyNumberFormat="1" applyFont="1" applyFill="1" applyBorder="1" applyAlignment="1">
      <alignment horizontal="left" vertical="center" wrapText="1"/>
    </xf>
    <xf numFmtId="0" fontId="72" fillId="25" borderId="62" xfId="9" applyFont="1" applyFill="1" applyBorder="1" applyAlignment="1">
      <alignment horizontal="left" vertical="top" wrapText="1"/>
    </xf>
    <xf numFmtId="0" fontId="72" fillId="25" borderId="71" xfId="9" applyFont="1" applyFill="1" applyBorder="1" applyAlignment="1">
      <alignment horizontal="left" vertical="top" wrapText="1"/>
    </xf>
    <xf numFmtId="0" fontId="7" fillId="0" borderId="10" xfId="9" applyFont="1" applyBorder="1" applyAlignment="1">
      <alignment horizontal="center" vertical="center" wrapText="1"/>
    </xf>
    <xf numFmtId="0" fontId="7" fillId="0" borderId="1" xfId="9" applyFont="1" applyBorder="1" applyAlignment="1">
      <alignment horizontal="center" vertical="center" wrapText="1"/>
    </xf>
    <xf numFmtId="0" fontId="7" fillId="0" borderId="11" xfId="9" applyFont="1" applyBorder="1" applyAlignment="1">
      <alignment horizontal="center" vertical="center" wrapText="1"/>
    </xf>
    <xf numFmtId="0" fontId="11" fillId="11" borderId="0" xfId="9" applyFont="1" applyFill="1" applyAlignment="1">
      <alignment horizontal="left" vertical="top"/>
    </xf>
    <xf numFmtId="0" fontId="11" fillId="11" borderId="9" xfId="9" applyFont="1" applyFill="1" applyBorder="1" applyAlignment="1">
      <alignment horizontal="left" vertical="top"/>
    </xf>
    <xf numFmtId="0" fontId="5" fillId="0" borderId="28" xfId="9" applyFont="1" applyBorder="1" applyAlignment="1">
      <alignment horizontal="left" vertical="top" wrapText="1"/>
    </xf>
    <xf numFmtId="0" fontId="5" fillId="0" borderId="8" xfId="9" applyFont="1" applyBorder="1" applyAlignment="1">
      <alignment horizontal="left" vertical="top" wrapText="1"/>
    </xf>
    <xf numFmtId="0" fontId="5" fillId="0" borderId="65" xfId="9" applyFont="1" applyBorder="1" applyAlignment="1">
      <alignment horizontal="left" vertical="top" wrapText="1"/>
    </xf>
    <xf numFmtId="0" fontId="9" fillId="0" borderId="69" xfId="9" applyFont="1" applyBorder="1" applyAlignment="1">
      <alignment horizontal="left" vertical="top" wrapText="1"/>
    </xf>
    <xf numFmtId="0" fontId="9" fillId="0" borderId="52" xfId="9" applyFont="1" applyBorder="1" applyAlignment="1">
      <alignment horizontal="left" vertical="top" wrapText="1"/>
    </xf>
    <xf numFmtId="0" fontId="9" fillId="0" borderId="90" xfId="9" applyFont="1" applyBorder="1" applyAlignment="1">
      <alignment horizontal="left" vertical="top" wrapText="1"/>
    </xf>
    <xf numFmtId="0" fontId="13" fillId="0" borderId="55" xfId="9" applyFont="1" applyBorder="1" applyAlignment="1">
      <alignment horizontal="center" vertical="top"/>
    </xf>
    <xf numFmtId="0" fontId="13" fillId="0" borderId="72" xfId="9" applyFont="1" applyBorder="1" applyAlignment="1">
      <alignment horizontal="center" vertical="top"/>
    </xf>
    <xf numFmtId="0" fontId="13" fillId="0" borderId="73" xfId="9" applyFont="1" applyBorder="1" applyAlignment="1">
      <alignment horizontal="center" vertical="top"/>
    </xf>
    <xf numFmtId="0" fontId="9" fillId="0" borderId="71" xfId="8" applyFont="1" applyBorder="1" applyAlignment="1">
      <alignment horizontal="left" vertical="top" wrapText="1"/>
    </xf>
    <xf numFmtId="0" fontId="13" fillId="10" borderId="22" xfId="9" applyFont="1" applyFill="1" applyBorder="1" applyAlignment="1">
      <alignment horizontal="center" vertical="center" textRotation="90" wrapText="1"/>
    </xf>
    <xf numFmtId="0" fontId="13" fillId="0" borderId="28" xfId="9" applyFont="1" applyBorder="1" applyAlignment="1">
      <alignment horizontal="center" vertical="top"/>
    </xf>
    <xf numFmtId="0" fontId="13" fillId="0" borderId="8" xfId="9" applyFont="1" applyBorder="1" applyAlignment="1">
      <alignment horizontal="center" vertical="top"/>
    </xf>
    <xf numFmtId="0" fontId="13" fillId="0" borderId="65" xfId="9" applyFont="1" applyBorder="1" applyAlignment="1">
      <alignment horizontal="center" vertical="top"/>
    </xf>
    <xf numFmtId="0" fontId="13" fillId="0" borderId="31" xfId="9" applyFont="1" applyBorder="1" applyAlignment="1">
      <alignment horizontal="center" vertical="top"/>
    </xf>
    <xf numFmtId="0" fontId="13" fillId="0" borderId="9" xfId="9" applyFont="1" applyBorder="1" applyAlignment="1">
      <alignment horizontal="center" vertical="top"/>
    </xf>
    <xf numFmtId="0" fontId="13" fillId="0" borderId="78" xfId="9" applyFont="1" applyBorder="1" applyAlignment="1">
      <alignment horizontal="center" vertical="top"/>
    </xf>
    <xf numFmtId="0" fontId="11" fillId="0" borderId="10" xfId="28" applyBorder="1" applyAlignment="1">
      <alignment horizontal="center" vertical="center"/>
    </xf>
    <xf numFmtId="0" fontId="11" fillId="0" borderId="11" xfId="28" applyBorder="1" applyAlignment="1">
      <alignment horizontal="center" vertical="center"/>
    </xf>
    <xf numFmtId="0" fontId="11" fillId="0" borderId="10" xfId="28" applyBorder="1" applyAlignment="1">
      <alignment horizontal="center" vertical="center" textRotation="90" wrapText="1"/>
    </xf>
    <xf numFmtId="0" fontId="11" fillId="0" borderId="11" xfId="28" applyBorder="1" applyAlignment="1">
      <alignment horizontal="center" vertical="center" textRotation="90" wrapText="1"/>
    </xf>
    <xf numFmtId="0" fontId="11" fillId="0" borderId="28" xfId="28" applyFont="1" applyBorder="1" applyAlignment="1">
      <alignment horizontal="center" vertical="center" textRotation="90" wrapText="1"/>
    </xf>
    <xf numFmtId="0" fontId="11" fillId="0" borderId="31" xfId="28" applyFont="1" applyBorder="1" applyAlignment="1">
      <alignment horizontal="center" vertical="center" textRotation="90" wrapText="1"/>
    </xf>
    <xf numFmtId="0" fontId="11" fillId="0" borderId="55" xfId="28" applyBorder="1" applyAlignment="1">
      <alignment horizontal="center" vertical="center"/>
    </xf>
    <xf numFmtId="0" fontId="11" fillId="0" borderId="72" xfId="28" applyBorder="1" applyAlignment="1">
      <alignment horizontal="center" vertical="center"/>
    </xf>
    <xf numFmtId="49" fontId="14" fillId="0" borderId="68" xfId="9" applyNumberFormat="1" applyFont="1" applyBorder="1" applyAlignment="1">
      <alignment horizontal="center" vertical="center" textRotation="90"/>
    </xf>
    <xf numFmtId="0" fontId="11" fillId="0" borderId="6" xfId="9" applyFont="1" applyBorder="1" applyAlignment="1">
      <alignment horizontal="left" vertical="center" wrapText="1"/>
    </xf>
    <xf numFmtId="0" fontId="11" fillId="0" borderId="23" xfId="9" applyFont="1" applyBorder="1" applyAlignment="1">
      <alignment horizontal="left" vertical="center" wrapText="1"/>
    </xf>
    <xf numFmtId="0" fontId="11" fillId="0" borderId="33" xfId="9" applyFont="1" applyBorder="1" applyAlignment="1">
      <alignment horizontal="center" vertical="center" wrapText="1"/>
    </xf>
    <xf numFmtId="0" fontId="11" fillId="0" borderId="24" xfId="9" applyFont="1" applyBorder="1" applyAlignment="1">
      <alignment horizontal="center" vertical="center" wrapText="1"/>
    </xf>
    <xf numFmtId="0" fontId="7" fillId="0" borderId="3" xfId="9" applyFont="1" applyBorder="1" applyAlignment="1">
      <alignment horizontal="center" vertical="center" wrapText="1"/>
    </xf>
    <xf numFmtId="0" fontId="7" fillId="0" borderId="56" xfId="9" applyFont="1" applyBorder="1" applyAlignment="1">
      <alignment horizontal="center" vertical="center" wrapText="1"/>
    </xf>
    <xf numFmtId="0" fontId="38" fillId="0" borderId="0" xfId="25" applyFont="1" applyAlignment="1">
      <alignment horizontal="center" vertical="center" wrapText="1"/>
    </xf>
    <xf numFmtId="49" fontId="6" fillId="15" borderId="10" xfId="9" applyNumberFormat="1" applyFont="1" applyFill="1" applyBorder="1" applyAlignment="1">
      <alignment horizontal="center" vertical="top" wrapText="1"/>
    </xf>
    <xf numFmtId="49" fontId="6" fillId="15" borderId="11" xfId="9" applyNumberFormat="1" applyFont="1" applyFill="1" applyBorder="1" applyAlignment="1">
      <alignment horizontal="center" vertical="top" wrapText="1"/>
    </xf>
    <xf numFmtId="0" fontId="28" fillId="13" borderId="0" xfId="9" applyFont="1" applyFill="1" applyAlignment="1">
      <alignment horizontal="center" vertical="top" wrapText="1"/>
    </xf>
    <xf numFmtId="0" fontId="28" fillId="13" borderId="8" xfId="9" applyFont="1" applyFill="1" applyBorder="1" applyAlignment="1">
      <alignment horizontal="center" vertical="top" wrapText="1"/>
    </xf>
    <xf numFmtId="0" fontId="28" fillId="13" borderId="65" xfId="9" applyFont="1" applyFill="1" applyBorder="1" applyAlignment="1">
      <alignment horizontal="center" vertical="top" wrapText="1"/>
    </xf>
    <xf numFmtId="49" fontId="34" fillId="15" borderId="72" xfId="13" applyNumberFormat="1" applyFont="1" applyFill="1" applyBorder="1" applyAlignment="1">
      <alignment horizontal="center" vertical="top"/>
    </xf>
    <xf numFmtId="49" fontId="34" fillId="15" borderId="73" xfId="13" applyNumberFormat="1" applyFont="1" applyFill="1" applyBorder="1" applyAlignment="1">
      <alignment horizontal="center" vertical="top"/>
    </xf>
    <xf numFmtId="2" fontId="72" fillId="0" borderId="32" xfId="9" applyNumberFormat="1" applyFont="1" applyBorder="1" applyAlignment="1">
      <alignment horizontal="left" vertical="top" wrapText="1"/>
    </xf>
    <xf numFmtId="2" fontId="72" fillId="0" borderId="83" xfId="9" applyNumberFormat="1" applyFont="1" applyBorder="1" applyAlignment="1">
      <alignment horizontal="left" vertical="top" wrapText="1"/>
    </xf>
    <xf numFmtId="2" fontId="72" fillId="0" borderId="14" xfId="9" applyNumberFormat="1" applyFont="1" applyBorder="1" applyAlignment="1">
      <alignment horizontal="left" vertical="top" wrapText="1"/>
    </xf>
    <xf numFmtId="2" fontId="72" fillId="0" borderId="16" xfId="9" applyNumberFormat="1" applyFont="1" applyBorder="1" applyAlignment="1">
      <alignment horizontal="left" vertical="top" wrapText="1"/>
    </xf>
    <xf numFmtId="2" fontId="72" fillId="0" borderId="62" xfId="9" applyNumberFormat="1" applyFont="1" applyBorder="1" applyAlignment="1">
      <alignment horizontal="left" vertical="top" wrapText="1"/>
    </xf>
    <xf numFmtId="2" fontId="72" fillId="0" borderId="71" xfId="9" applyNumberFormat="1" applyFont="1" applyBorder="1" applyAlignment="1">
      <alignment horizontal="left" vertical="top" wrapText="1"/>
    </xf>
    <xf numFmtId="2" fontId="72" fillId="0" borderId="37" xfId="9" applyNumberFormat="1" applyFont="1" applyBorder="1" applyAlignment="1">
      <alignment horizontal="left" vertical="top" wrapText="1"/>
    </xf>
    <xf numFmtId="2" fontId="72" fillId="0" borderId="82" xfId="9" applyNumberFormat="1" applyFont="1" applyBorder="1" applyAlignment="1">
      <alignment horizontal="left" vertical="top" wrapText="1"/>
    </xf>
    <xf numFmtId="2" fontId="72" fillId="0" borderId="23" xfId="9" applyNumberFormat="1" applyFont="1" applyBorder="1" applyAlignment="1">
      <alignment horizontal="left" vertical="top" wrapText="1"/>
    </xf>
    <xf numFmtId="2" fontId="72" fillId="0" borderId="25" xfId="9" applyNumberFormat="1" applyFont="1" applyBorder="1" applyAlignment="1">
      <alignment horizontal="left" vertical="top" wrapText="1"/>
    </xf>
    <xf numFmtId="0" fontId="15" fillId="0" borderId="79" xfId="9" applyFont="1" applyBorder="1" applyAlignment="1">
      <alignment horizontal="left" vertical="top"/>
    </xf>
    <xf numFmtId="0" fontId="15" fillId="0" borderId="81" xfId="9" applyFont="1" applyBorder="1" applyAlignment="1">
      <alignment horizontal="left" vertical="top"/>
    </xf>
    <xf numFmtId="0" fontId="15" fillId="0" borderId="30" xfId="9" applyFont="1" applyBorder="1" applyAlignment="1">
      <alignment horizontal="left" vertical="top"/>
    </xf>
    <xf numFmtId="0" fontId="15" fillId="0" borderId="60" xfId="9" applyFont="1" applyBorder="1" applyAlignment="1">
      <alignment horizontal="left" vertical="top"/>
    </xf>
    <xf numFmtId="0" fontId="15" fillId="0" borderId="61" xfId="9" applyFont="1" applyBorder="1" applyAlignment="1">
      <alignment horizontal="left" vertical="top"/>
    </xf>
    <xf numFmtId="0" fontId="15" fillId="0" borderId="75" xfId="9" applyFont="1" applyBorder="1" applyAlignment="1">
      <alignment horizontal="left" vertical="top"/>
    </xf>
    <xf numFmtId="0" fontId="38" fillId="13" borderId="55" xfId="13" applyFont="1" applyFill="1" applyBorder="1" applyAlignment="1">
      <alignment horizontal="left" vertical="top"/>
    </xf>
    <xf numFmtId="0" fontId="38" fillId="13" borderId="72" xfId="13" applyFont="1" applyFill="1" applyBorder="1" applyAlignment="1">
      <alignment horizontal="left" vertical="top"/>
    </xf>
    <xf numFmtId="0" fontId="38" fillId="13" borderId="73" xfId="13" applyFont="1" applyFill="1" applyBorder="1" applyAlignment="1">
      <alignment horizontal="left" vertical="top"/>
    </xf>
    <xf numFmtId="0" fontId="11" fillId="0" borderId="62" xfId="9" applyFont="1" applyFill="1" applyBorder="1" applyAlignment="1">
      <alignment horizontal="left" vertical="center" wrapText="1"/>
    </xf>
    <xf numFmtId="0" fontId="11" fillId="0" borderId="71" xfId="9" applyFont="1" applyFill="1" applyBorder="1" applyAlignment="1">
      <alignment horizontal="left" vertical="center" wrapText="1"/>
    </xf>
    <xf numFmtId="0" fontId="11" fillId="0" borderId="30" xfId="13" applyFont="1" applyBorder="1" applyAlignment="1">
      <alignment horizontal="left" vertical="top" wrapText="1"/>
    </xf>
    <xf numFmtId="0" fontId="11" fillId="0" borderId="61" xfId="13" applyFont="1" applyBorder="1" applyAlignment="1">
      <alignment horizontal="left" vertical="top" wrapText="1"/>
    </xf>
    <xf numFmtId="0" fontId="15" fillId="0" borderId="69" xfId="9" applyFont="1" applyBorder="1" applyAlignment="1">
      <alignment horizontal="center"/>
    </xf>
    <xf numFmtId="0" fontId="15" fillId="0" borderId="90" xfId="9" applyFont="1" applyBorder="1" applyAlignment="1">
      <alignment horizontal="center"/>
    </xf>
    <xf numFmtId="0" fontId="15" fillId="0" borderId="28" xfId="9" applyFont="1" applyBorder="1" applyAlignment="1">
      <alignment horizontal="center"/>
    </xf>
    <xf numFmtId="0" fontId="15" fillId="0" borderId="65" xfId="9" applyFont="1" applyBorder="1" applyAlignment="1">
      <alignment horizontal="center"/>
    </xf>
    <xf numFmtId="0" fontId="15" fillId="0" borderId="61" xfId="9" applyFont="1" applyBorder="1" applyAlignment="1">
      <alignment horizontal="center"/>
    </xf>
    <xf numFmtId="0" fontId="15" fillId="0" borderId="75" xfId="9" applyFont="1" applyBorder="1" applyAlignment="1">
      <alignment horizontal="center"/>
    </xf>
    <xf numFmtId="0" fontId="11" fillId="0" borderId="28" xfId="9" applyFont="1" applyBorder="1" applyAlignment="1">
      <alignment horizontal="center"/>
    </xf>
    <xf numFmtId="0" fontId="11" fillId="0" borderId="65" xfId="9" applyFont="1" applyBorder="1" applyAlignment="1">
      <alignment horizontal="center"/>
    </xf>
    <xf numFmtId="0" fontId="11" fillId="0" borderId="30" xfId="9" applyFont="1" applyBorder="1" applyAlignment="1">
      <alignment horizontal="center"/>
    </xf>
    <xf numFmtId="0" fontId="11" fillId="0" borderId="60" xfId="9" applyFont="1" applyBorder="1" applyAlignment="1">
      <alignment horizontal="center"/>
    </xf>
    <xf numFmtId="0" fontId="11" fillId="0" borderId="74" xfId="9" applyFont="1" applyBorder="1" applyAlignment="1">
      <alignment horizontal="center"/>
    </xf>
    <xf numFmtId="0" fontId="11" fillId="0" borderId="75" xfId="9" applyFont="1" applyBorder="1" applyAlignment="1">
      <alignment horizontal="center"/>
    </xf>
    <xf numFmtId="0" fontId="11" fillId="0" borderId="70" xfId="9" applyFont="1" applyBorder="1" applyAlignment="1">
      <alignment horizontal="left" vertical="top" wrapText="1"/>
    </xf>
    <xf numFmtId="0" fontId="11" fillId="0" borderId="81" xfId="9" applyFont="1" applyBorder="1" applyAlignment="1">
      <alignment horizontal="left" vertical="top" wrapText="1"/>
    </xf>
    <xf numFmtId="0" fontId="31" fillId="9" borderId="79" xfId="13" applyFont="1" applyFill="1" applyBorder="1" applyAlignment="1">
      <alignment horizontal="left" vertical="top" wrapText="1"/>
    </xf>
    <xf numFmtId="0" fontId="31" fillId="9" borderId="81" xfId="13" applyFont="1" applyFill="1" applyBorder="1" applyAlignment="1">
      <alignment horizontal="left" vertical="top" wrapText="1"/>
    </xf>
    <xf numFmtId="0" fontId="31" fillId="9" borderId="31" xfId="13" applyFont="1" applyFill="1" applyBorder="1" applyAlignment="1">
      <alignment horizontal="left" vertical="top" wrapText="1"/>
    </xf>
    <xf numFmtId="0" fontId="31" fillId="9" borderId="78" xfId="13" applyFont="1" applyFill="1" applyBorder="1" applyAlignment="1">
      <alignment horizontal="left" vertical="top" wrapText="1"/>
    </xf>
    <xf numFmtId="49" fontId="12" fillId="0" borderId="10" xfId="9" applyNumberFormat="1" applyFont="1" applyBorder="1" applyAlignment="1">
      <alignment horizontal="center" vertical="center" textRotation="90"/>
    </xf>
    <xf numFmtId="49" fontId="12" fillId="0" borderId="1" xfId="9" applyNumberFormat="1" applyFont="1" applyBorder="1" applyAlignment="1">
      <alignment horizontal="center" vertical="center" textRotation="90"/>
    </xf>
    <xf numFmtId="49" fontId="12" fillId="0" borderId="11" xfId="9" applyNumberFormat="1" applyFont="1" applyBorder="1" applyAlignment="1">
      <alignment horizontal="center" vertical="center" textRotation="90"/>
    </xf>
    <xf numFmtId="0" fontId="11" fillId="0" borderId="79" xfId="9" applyFont="1" applyBorder="1" applyAlignment="1">
      <alignment horizontal="left" vertical="top" wrapText="1"/>
    </xf>
    <xf numFmtId="0" fontId="11" fillId="5" borderId="74" xfId="13" applyFont="1" applyFill="1" applyBorder="1" applyAlignment="1">
      <alignment horizontal="left" vertical="center" wrapText="1"/>
    </xf>
    <xf numFmtId="0" fontId="11" fillId="5" borderId="75" xfId="13" applyFont="1" applyFill="1" applyBorder="1" applyAlignment="1">
      <alignment horizontal="left" vertical="center" wrapText="1"/>
    </xf>
    <xf numFmtId="0" fontId="11" fillId="5" borderId="64" xfId="13" applyFont="1" applyFill="1" applyBorder="1" applyAlignment="1">
      <alignment horizontal="left" vertical="center" wrapText="1"/>
    </xf>
    <xf numFmtId="0" fontId="11" fillId="5" borderId="71" xfId="13" applyFont="1" applyFill="1" applyBorder="1" applyAlignment="1">
      <alignment horizontal="left" vertical="center" wrapText="1"/>
    </xf>
    <xf numFmtId="0" fontId="11" fillId="9" borderId="55" xfId="13" applyFont="1" applyFill="1" applyBorder="1" applyAlignment="1">
      <alignment horizontal="left" vertical="center" wrapText="1"/>
    </xf>
    <xf numFmtId="0" fontId="11" fillId="9" borderId="73" xfId="13" applyFont="1" applyFill="1" applyBorder="1" applyAlignment="1">
      <alignment horizontal="left" vertical="center" wrapText="1"/>
    </xf>
    <xf numFmtId="0" fontId="15" fillId="0" borderId="79" xfId="9" applyFont="1" applyBorder="1" applyAlignment="1">
      <alignment horizontal="center"/>
    </xf>
    <xf numFmtId="0" fontId="15" fillId="0" borderId="81" xfId="9" applyFont="1" applyBorder="1" applyAlignment="1">
      <alignment horizontal="center"/>
    </xf>
    <xf numFmtId="0" fontId="15" fillId="0" borderId="30" xfId="9" applyFont="1" applyBorder="1" applyAlignment="1">
      <alignment horizontal="center"/>
    </xf>
    <xf numFmtId="0" fontId="15" fillId="0" borderId="60" xfId="9" applyFont="1" applyBorder="1" applyAlignment="1">
      <alignment horizontal="center"/>
    </xf>
    <xf numFmtId="0" fontId="11" fillId="0" borderId="61" xfId="9" applyFont="1" applyBorder="1" applyAlignment="1">
      <alignment horizontal="left" vertical="top" wrapText="1"/>
    </xf>
    <xf numFmtId="0" fontId="15" fillId="0" borderId="31" xfId="9" applyFont="1" applyBorder="1" applyAlignment="1">
      <alignment horizontal="center"/>
    </xf>
    <xf numFmtId="0" fontId="15" fillId="0" borderId="78" xfId="9" applyFont="1" applyBorder="1" applyAlignment="1">
      <alignment horizontal="center"/>
    </xf>
    <xf numFmtId="0" fontId="38" fillId="10" borderId="28" xfId="13" applyFont="1" applyFill="1" applyBorder="1" applyAlignment="1">
      <alignment horizontal="center" vertical="top" wrapText="1"/>
    </xf>
    <xf numFmtId="0" fontId="38" fillId="10" borderId="8" xfId="13" applyFont="1" applyFill="1" applyBorder="1" applyAlignment="1">
      <alignment horizontal="center" vertical="top" wrapText="1"/>
    </xf>
    <xf numFmtId="0" fontId="38" fillId="10" borderId="65" xfId="13" applyFont="1" applyFill="1" applyBorder="1" applyAlignment="1">
      <alignment horizontal="center" vertical="top" wrapText="1"/>
    </xf>
    <xf numFmtId="0" fontId="38" fillId="10" borderId="30" xfId="13" applyFont="1" applyFill="1" applyBorder="1" applyAlignment="1">
      <alignment horizontal="center" vertical="top" wrapText="1"/>
    </xf>
    <xf numFmtId="0" fontId="38" fillId="10" borderId="0" xfId="13" applyFont="1" applyFill="1" applyAlignment="1">
      <alignment horizontal="center" vertical="top" wrapText="1"/>
    </xf>
    <xf numFmtId="0" fontId="38" fillId="10" borderId="60" xfId="13" applyFont="1" applyFill="1" applyBorder="1" applyAlignment="1">
      <alignment horizontal="center" vertical="top" wrapText="1"/>
    </xf>
    <xf numFmtId="0" fontId="31" fillId="13" borderId="55" xfId="9" applyFont="1" applyFill="1" applyBorder="1" applyAlignment="1">
      <alignment horizontal="center" vertical="top"/>
    </xf>
    <xf numFmtId="0" fontId="31" fillId="13" borderId="72" xfId="9" applyFont="1" applyFill="1" applyBorder="1" applyAlignment="1">
      <alignment horizontal="center" vertical="top"/>
    </xf>
    <xf numFmtId="0" fontId="31" fillId="13" borderId="73" xfId="9" applyFont="1" applyFill="1" applyBorder="1" applyAlignment="1">
      <alignment horizontal="center" vertical="top"/>
    </xf>
    <xf numFmtId="49" fontId="38" fillId="15" borderId="55" xfId="13" applyNumberFormat="1" applyFont="1" applyFill="1" applyBorder="1" applyAlignment="1">
      <alignment horizontal="center" vertical="top"/>
    </xf>
    <xf numFmtId="49" fontId="38" fillId="15" borderId="72" xfId="13" applyNumberFormat="1" applyFont="1" applyFill="1" applyBorder="1" applyAlignment="1">
      <alignment horizontal="center" vertical="top"/>
    </xf>
    <xf numFmtId="49" fontId="38" fillId="15" borderId="73" xfId="13" applyNumberFormat="1" applyFont="1" applyFill="1" applyBorder="1" applyAlignment="1">
      <alignment horizontal="center" vertical="top"/>
    </xf>
    <xf numFmtId="0" fontId="11" fillId="0" borderId="28" xfId="13" applyFont="1" applyBorder="1" applyAlignment="1">
      <alignment horizontal="left" vertical="top" wrapText="1"/>
    </xf>
    <xf numFmtId="0" fontId="11" fillId="0" borderId="65" xfId="13" applyFont="1" applyBorder="1" applyAlignment="1">
      <alignment horizontal="left" vertical="top" wrapText="1"/>
    </xf>
    <xf numFmtId="0" fontId="11" fillId="0" borderId="31" xfId="13" applyFont="1" applyBorder="1" applyAlignment="1">
      <alignment horizontal="left" vertical="top" wrapText="1"/>
    </xf>
    <xf numFmtId="0" fontId="11" fillId="0" borderId="78" xfId="13" applyFont="1" applyBorder="1" applyAlignment="1">
      <alignment horizontal="left" vertical="top" wrapText="1"/>
    </xf>
    <xf numFmtId="49" fontId="38" fillId="10" borderId="28" xfId="9" applyNumberFormat="1" applyFont="1" applyFill="1" applyBorder="1" applyAlignment="1">
      <alignment horizontal="center" vertical="top" wrapText="1"/>
    </xf>
    <xf numFmtId="49" fontId="38" fillId="10" borderId="30" xfId="9" applyNumberFormat="1" applyFont="1" applyFill="1" applyBorder="1" applyAlignment="1">
      <alignment horizontal="center" vertical="top" wrapText="1"/>
    </xf>
    <xf numFmtId="49" fontId="38" fillId="10" borderId="31" xfId="9" applyNumberFormat="1" applyFont="1" applyFill="1" applyBorder="1" applyAlignment="1">
      <alignment horizontal="center" vertical="top" wrapText="1"/>
    </xf>
    <xf numFmtId="49" fontId="38" fillId="9" borderId="10" xfId="9" applyNumberFormat="1" applyFont="1" applyFill="1" applyBorder="1" applyAlignment="1">
      <alignment horizontal="center" vertical="top" wrapText="1"/>
    </xf>
    <xf numFmtId="49" fontId="38" fillId="9" borderId="1" xfId="9" applyNumberFormat="1" applyFont="1" applyFill="1" applyBorder="1" applyAlignment="1">
      <alignment horizontal="center" vertical="top" wrapText="1"/>
    </xf>
    <xf numFmtId="49" fontId="38" fillId="9" borderId="11" xfId="9" applyNumberFormat="1" applyFont="1" applyFill="1" applyBorder="1" applyAlignment="1">
      <alignment horizontal="center" vertical="top" wrapText="1"/>
    </xf>
    <xf numFmtId="49" fontId="38" fillId="10" borderId="68" xfId="9" applyNumberFormat="1" applyFont="1" applyFill="1" applyBorder="1" applyAlignment="1">
      <alignment horizontal="center" vertical="top" wrapText="1"/>
    </xf>
    <xf numFmtId="49" fontId="38" fillId="10" borderId="22" xfId="9" applyNumberFormat="1" applyFont="1" applyFill="1" applyBorder="1" applyAlignment="1">
      <alignment horizontal="center" vertical="top" wrapText="1"/>
    </xf>
    <xf numFmtId="0" fontId="15" fillId="12" borderId="55" xfId="9" applyFill="1" applyBorder="1" applyAlignment="1">
      <alignment horizontal="right" vertical="top" wrapText="1"/>
    </xf>
    <xf numFmtId="0" fontId="15" fillId="12" borderId="72" xfId="9" applyFill="1" applyBorder="1" applyAlignment="1">
      <alignment horizontal="right" vertical="top" wrapText="1"/>
    </xf>
    <xf numFmtId="0" fontId="15" fillId="12" borderId="73" xfId="9" applyFill="1" applyBorder="1" applyAlignment="1">
      <alignment horizontal="right" vertical="top" wrapText="1"/>
    </xf>
    <xf numFmtId="49" fontId="11" fillId="9" borderId="64" xfId="13" applyNumberFormat="1" applyFont="1" applyFill="1" applyBorder="1" applyAlignment="1">
      <alignment horizontal="left" vertical="center" wrapText="1"/>
    </xf>
    <xf numFmtId="49" fontId="11" fillId="9" borderId="71" xfId="13" applyNumberFormat="1" applyFont="1" applyFill="1" applyBorder="1" applyAlignment="1">
      <alignment horizontal="left" vertical="center" wrapText="1"/>
    </xf>
    <xf numFmtId="0" fontId="38" fillId="13" borderId="31" xfId="9" applyFont="1" applyFill="1" applyBorder="1" applyAlignment="1">
      <alignment horizontal="right" vertical="top" wrapText="1"/>
    </xf>
    <xf numFmtId="0" fontId="38" fillId="13" borderId="55" xfId="9" applyFont="1" applyFill="1" applyBorder="1" applyAlignment="1">
      <alignment horizontal="left" vertical="top" wrapText="1"/>
    </xf>
    <xf numFmtId="0" fontId="38" fillId="13" borderId="72" xfId="9" applyFont="1" applyFill="1" applyBorder="1" applyAlignment="1">
      <alignment horizontal="left" vertical="top" wrapText="1"/>
    </xf>
    <xf numFmtId="0" fontId="38" fillId="13" borderId="73" xfId="9" applyFont="1" applyFill="1" applyBorder="1" applyAlignment="1">
      <alignment horizontal="left" vertical="top" wrapText="1"/>
    </xf>
    <xf numFmtId="49" fontId="38" fillId="15" borderId="55" xfId="13" applyNumberFormat="1" applyFont="1" applyFill="1" applyBorder="1" applyAlignment="1">
      <alignment horizontal="right" vertical="top"/>
    </xf>
    <xf numFmtId="49" fontId="38" fillId="15" borderId="72" xfId="13" applyNumberFormat="1" applyFont="1" applyFill="1" applyBorder="1" applyAlignment="1">
      <alignment horizontal="right" vertical="top"/>
    </xf>
    <xf numFmtId="49" fontId="38" fillId="15" borderId="73" xfId="13" applyNumberFormat="1" applyFont="1" applyFill="1" applyBorder="1" applyAlignment="1">
      <alignment horizontal="right" vertical="top"/>
    </xf>
    <xf numFmtId="0" fontId="11" fillId="0" borderId="70" xfId="13" applyFont="1" applyBorder="1" applyAlignment="1">
      <alignment horizontal="left" vertical="center" wrapText="1"/>
    </xf>
    <xf numFmtId="0" fontId="11" fillId="0" borderId="81" xfId="13" applyFont="1" applyBorder="1" applyAlignment="1">
      <alignment horizontal="left" vertical="center" wrapText="1"/>
    </xf>
    <xf numFmtId="0" fontId="11" fillId="0" borderId="9" xfId="13" applyFont="1" applyBorder="1" applyAlignment="1">
      <alignment horizontal="left" vertical="center" wrapText="1"/>
    </xf>
    <xf numFmtId="0" fontId="11" fillId="0" borderId="78" xfId="13" applyFont="1" applyBorder="1" applyAlignment="1">
      <alignment horizontal="left" vertical="center" wrapText="1"/>
    </xf>
    <xf numFmtId="0" fontId="35" fillId="11" borderId="10" xfId="21" applyFont="1" applyFill="1" applyBorder="1" applyAlignment="1">
      <alignment horizontal="left" vertical="top" wrapText="1"/>
    </xf>
    <xf numFmtId="0" fontId="35" fillId="11" borderId="11" xfId="21" applyFont="1" applyFill="1" applyBorder="1" applyAlignment="1">
      <alignment horizontal="left" vertical="top" wrapText="1"/>
    </xf>
    <xf numFmtId="49" fontId="38" fillId="11" borderId="8" xfId="9" applyNumberFormat="1" applyFont="1" applyFill="1" applyBorder="1" applyAlignment="1">
      <alignment horizontal="center" vertical="top" wrapText="1"/>
    </xf>
    <xf numFmtId="49" fontId="38" fillId="11" borderId="0" xfId="9" applyNumberFormat="1" applyFont="1" applyFill="1" applyBorder="1" applyAlignment="1">
      <alignment horizontal="center" vertical="top" wrapText="1"/>
    </xf>
    <xf numFmtId="49" fontId="38" fillId="11" borderId="9" xfId="9" applyNumberFormat="1" applyFont="1" applyFill="1" applyBorder="1" applyAlignment="1">
      <alignment horizontal="center" vertical="top" wrapText="1"/>
    </xf>
    <xf numFmtId="49" fontId="38" fillId="11" borderId="68" xfId="9" applyNumberFormat="1" applyFont="1" applyFill="1" applyBorder="1" applyAlignment="1">
      <alignment horizontal="center" vertical="top" wrapText="1"/>
    </xf>
    <xf numFmtId="49" fontId="38" fillId="11" borderId="22" xfId="9" applyNumberFormat="1" applyFont="1" applyFill="1" applyBorder="1" applyAlignment="1">
      <alignment horizontal="center" vertical="top" wrapText="1"/>
    </xf>
    <xf numFmtId="0" fontId="7" fillId="0" borderId="65" xfId="29" applyFont="1" applyBorder="1" applyAlignment="1">
      <alignment horizontal="center" vertical="center" wrapText="1"/>
    </xf>
    <xf numFmtId="0" fontId="7" fillId="0" borderId="60" xfId="29" applyFont="1" applyBorder="1" applyAlignment="1">
      <alignment horizontal="center" vertical="center" wrapText="1"/>
    </xf>
    <xf numFmtId="0" fontId="11" fillId="0" borderId="30" xfId="9" applyFont="1" applyBorder="1" applyAlignment="1">
      <alignment horizontal="left" vertical="center" wrapText="1"/>
    </xf>
    <xf numFmtId="0" fontId="11" fillId="0" borderId="31" xfId="9" applyFont="1" applyBorder="1" applyAlignment="1">
      <alignment horizontal="left" vertical="center" wrapText="1"/>
    </xf>
    <xf numFmtId="0" fontId="11" fillId="9" borderId="64" xfId="13" applyFont="1" applyFill="1" applyBorder="1" applyAlignment="1">
      <alignment horizontal="left" vertical="center" wrapText="1"/>
    </xf>
    <xf numFmtId="0" fontId="11" fillId="9" borderId="71" xfId="13" applyFont="1" applyFill="1" applyBorder="1" applyAlignment="1">
      <alignment horizontal="left" vertical="center" wrapText="1"/>
    </xf>
    <xf numFmtId="0" fontId="11" fillId="9" borderId="51" xfId="13" applyFont="1" applyFill="1" applyBorder="1" applyAlignment="1">
      <alignment horizontal="left" vertical="center" wrapText="1"/>
    </xf>
    <xf numFmtId="0" fontId="11" fillId="9" borderId="82" xfId="13" applyFont="1" applyFill="1" applyBorder="1" applyAlignment="1">
      <alignment horizontal="left" vertical="center" wrapText="1"/>
    </xf>
    <xf numFmtId="0" fontId="11" fillId="5" borderId="79" xfId="13" applyFont="1" applyFill="1" applyBorder="1" applyAlignment="1">
      <alignment horizontal="left" vertical="center" wrapText="1"/>
    </xf>
    <xf numFmtId="0" fontId="11" fillId="5" borderId="81" xfId="13" applyFont="1" applyFill="1" applyBorder="1" applyAlignment="1">
      <alignment horizontal="left" vertical="center" wrapText="1"/>
    </xf>
    <xf numFmtId="0" fontId="11" fillId="5" borderId="61" xfId="13" applyFont="1" applyFill="1" applyBorder="1" applyAlignment="1">
      <alignment horizontal="left" vertical="center" wrapText="1"/>
    </xf>
    <xf numFmtId="0" fontId="11" fillId="5" borderId="62" xfId="13" applyFont="1" applyFill="1" applyBorder="1" applyAlignment="1">
      <alignment horizontal="left" vertical="center" wrapText="1"/>
    </xf>
    <xf numFmtId="1" fontId="11" fillId="9" borderId="62" xfId="13" applyNumberFormat="1" applyFont="1" applyFill="1" applyBorder="1" applyAlignment="1">
      <alignment horizontal="left" vertical="center" wrapText="1"/>
    </xf>
    <xf numFmtId="1" fontId="11" fillId="9" borderId="71" xfId="13" applyNumberFormat="1" applyFont="1" applyFill="1" applyBorder="1" applyAlignment="1">
      <alignment horizontal="left" vertical="center" wrapText="1"/>
    </xf>
    <xf numFmtId="0" fontId="11" fillId="9" borderId="70" xfId="13" applyFont="1" applyFill="1" applyBorder="1" applyAlignment="1">
      <alignment horizontal="left" vertical="center" wrapText="1"/>
    </xf>
    <xf numFmtId="0" fontId="11" fillId="9" borderId="81" xfId="13" applyFont="1" applyFill="1" applyBorder="1" applyAlignment="1">
      <alignment horizontal="left" vertical="center" wrapText="1"/>
    </xf>
    <xf numFmtId="49" fontId="11" fillId="0" borderId="70" xfId="13" applyNumberFormat="1" applyFont="1" applyBorder="1" applyAlignment="1">
      <alignment horizontal="left" vertical="center" wrapText="1"/>
    </xf>
    <xf numFmtId="49" fontId="11" fillId="0" borderId="81" xfId="13" applyNumberFormat="1" applyFont="1" applyBorder="1" applyAlignment="1">
      <alignment horizontal="left" vertical="center" wrapText="1"/>
    </xf>
    <xf numFmtId="49" fontId="11" fillId="0" borderId="74" xfId="13" applyNumberFormat="1" applyFont="1" applyBorder="1" applyAlignment="1">
      <alignment horizontal="left" vertical="center" wrapText="1"/>
    </xf>
    <xf numFmtId="49" fontId="11" fillId="0" borderId="75" xfId="13" applyNumberFormat="1" applyFont="1" applyBorder="1" applyAlignment="1">
      <alignment horizontal="left" vertical="center" wrapText="1"/>
    </xf>
    <xf numFmtId="0" fontId="13" fillId="0" borderId="0" xfId="25" applyFont="1" applyAlignment="1">
      <alignment horizontal="center" vertical="center" wrapText="1"/>
    </xf>
    <xf numFmtId="0" fontId="7" fillId="0" borderId="6" xfId="29" applyFont="1" applyBorder="1" applyAlignment="1">
      <alignment horizontal="center" vertical="center" wrapText="1"/>
    </xf>
    <xf numFmtId="0" fontId="7" fillId="0" borderId="17" xfId="29" applyFont="1" applyBorder="1" applyAlignment="1">
      <alignment horizontal="center" vertical="center" wrapText="1"/>
    </xf>
    <xf numFmtId="0" fontId="7" fillId="0" borderId="7" xfId="29" applyFont="1" applyBorder="1" applyAlignment="1">
      <alignment horizontal="center" vertical="center" wrapText="1"/>
    </xf>
    <xf numFmtId="49" fontId="38" fillId="2" borderId="68" xfId="9" applyNumberFormat="1" applyFont="1" applyFill="1" applyBorder="1" applyAlignment="1">
      <alignment horizontal="center" vertical="top"/>
    </xf>
    <xf numFmtId="49" fontId="12" fillId="0" borderId="8" xfId="9" applyNumberFormat="1" applyFont="1" applyBorder="1" applyAlignment="1">
      <alignment horizontal="center" vertical="center" textRotation="90" wrapText="1"/>
    </xf>
    <xf numFmtId="49" fontId="12" fillId="0" borderId="0" xfId="9" applyNumberFormat="1" applyFont="1" applyAlignment="1">
      <alignment horizontal="center" vertical="center" textRotation="90" wrapText="1"/>
    </xf>
    <xf numFmtId="49" fontId="12" fillId="0" borderId="9" xfId="9" applyNumberFormat="1" applyFont="1" applyBorder="1" applyAlignment="1">
      <alignment horizontal="center" vertical="center" textRotation="90" wrapText="1"/>
    </xf>
    <xf numFmtId="49" fontId="38" fillId="10" borderId="0" xfId="9" applyNumberFormat="1" applyFont="1" applyFill="1" applyAlignment="1">
      <alignment horizontal="center" vertical="top" wrapText="1"/>
    </xf>
    <xf numFmtId="49" fontId="38" fillId="15" borderId="37" xfId="9" applyNumberFormat="1" applyFont="1" applyFill="1" applyBorder="1" applyAlignment="1">
      <alignment horizontal="center" vertical="top"/>
    </xf>
    <xf numFmtId="49" fontId="38" fillId="15" borderId="30" xfId="9" applyNumberFormat="1" applyFont="1" applyFill="1" applyBorder="1" applyAlignment="1">
      <alignment horizontal="center" vertical="top"/>
    </xf>
    <xf numFmtId="49" fontId="38" fillId="15" borderId="69" xfId="9" applyNumberFormat="1" applyFont="1" applyFill="1" applyBorder="1" applyAlignment="1">
      <alignment horizontal="center" vertical="top"/>
    </xf>
    <xf numFmtId="49" fontId="38" fillId="3" borderId="68" xfId="9" applyNumberFormat="1" applyFont="1" applyFill="1" applyBorder="1" applyAlignment="1">
      <alignment horizontal="center" vertical="top"/>
    </xf>
    <xf numFmtId="0" fontId="11" fillId="0" borderId="28" xfId="9" applyFont="1" applyBorder="1" applyAlignment="1">
      <alignment horizontal="left" vertical="center"/>
    </xf>
    <xf numFmtId="0" fontId="11" fillId="0" borderId="61" xfId="9" applyFont="1" applyBorder="1" applyAlignment="1">
      <alignment horizontal="left" vertical="center"/>
    </xf>
    <xf numFmtId="0" fontId="11" fillId="0" borderId="12" xfId="25" applyFont="1" applyBorder="1" applyAlignment="1">
      <alignment horizontal="center" vertical="center"/>
    </xf>
    <xf numFmtId="0" fontId="11" fillId="0" borderId="35" xfId="25" applyFont="1" applyBorder="1" applyAlignment="1">
      <alignment horizontal="center" vertical="center"/>
    </xf>
    <xf numFmtId="0" fontId="11" fillId="0" borderId="63" xfId="25" applyFont="1" applyBorder="1" applyAlignment="1">
      <alignment horizontal="center" vertical="center"/>
    </xf>
    <xf numFmtId="0" fontId="11" fillId="0" borderId="36" xfId="25" applyFont="1" applyBorder="1" applyAlignment="1">
      <alignment horizontal="center" vertical="center"/>
    </xf>
    <xf numFmtId="0" fontId="31" fillId="0" borderId="46" xfId="9" applyFont="1" applyBorder="1" applyAlignment="1">
      <alignment horizontal="center" vertical="center" wrapText="1"/>
    </xf>
    <xf numFmtId="0" fontId="31" fillId="0" borderId="20" xfId="9" applyFont="1" applyBorder="1" applyAlignment="1">
      <alignment horizontal="center" vertical="center" wrapText="1"/>
    </xf>
    <xf numFmtId="0" fontId="31" fillId="0" borderId="17" xfId="9" applyFont="1" applyBorder="1" applyAlignment="1">
      <alignment horizontal="center" vertical="center" wrapText="1"/>
    </xf>
    <xf numFmtId="0" fontId="31" fillId="0" borderId="7" xfId="9" applyFont="1" applyBorder="1" applyAlignment="1">
      <alignment horizontal="center" vertical="center" wrapText="1"/>
    </xf>
    <xf numFmtId="0" fontId="11" fillId="0" borderId="64" xfId="9" applyFont="1" applyBorder="1" applyAlignment="1">
      <alignment horizontal="left" vertical="center" wrapText="1"/>
    </xf>
    <xf numFmtId="0" fontId="11" fillId="0" borderId="71" xfId="9" applyFont="1" applyBorder="1" applyAlignment="1">
      <alignment horizontal="left" vertical="center" wrapText="1"/>
    </xf>
    <xf numFmtId="0" fontId="11" fillId="0" borderId="62" xfId="9" applyFont="1" applyBorder="1" applyAlignment="1">
      <alignment horizontal="left" vertical="center" wrapText="1"/>
    </xf>
    <xf numFmtId="0" fontId="11" fillId="0" borderId="71" xfId="9" applyFont="1" applyBorder="1" applyAlignment="1">
      <alignment horizontal="left" vertical="center"/>
    </xf>
    <xf numFmtId="0" fontId="11" fillId="0" borderId="37" xfId="9" applyFont="1" applyBorder="1" applyAlignment="1">
      <alignment horizontal="left" vertical="center" wrapText="1"/>
    </xf>
    <xf numFmtId="0" fontId="11" fillId="0" borderId="82" xfId="9" applyFont="1" applyBorder="1" applyAlignment="1">
      <alignment horizontal="left" vertical="center"/>
    </xf>
    <xf numFmtId="0" fontId="11" fillId="0" borderId="9" xfId="13" applyFont="1" applyBorder="1" applyAlignment="1">
      <alignment horizontal="left" vertical="top" wrapText="1"/>
    </xf>
    <xf numFmtId="0" fontId="9" fillId="0" borderId="10" xfId="9" applyFont="1" applyBorder="1" applyAlignment="1">
      <alignment horizontal="center" vertical="top" wrapText="1"/>
    </xf>
    <xf numFmtId="0" fontId="9" fillId="0" borderId="1" xfId="9" applyFont="1" applyBorder="1" applyAlignment="1">
      <alignment horizontal="center" vertical="top" wrapText="1"/>
    </xf>
    <xf numFmtId="0" fontId="9" fillId="0" borderId="11" xfId="9" applyFont="1" applyBorder="1" applyAlignment="1">
      <alignment horizontal="center" vertical="top" wrapText="1"/>
    </xf>
    <xf numFmtId="0" fontId="11" fillId="11" borderId="10" xfId="22" applyFont="1" applyFill="1" applyBorder="1" applyAlignment="1">
      <alignment horizontal="justify" vertical="top"/>
    </xf>
    <xf numFmtId="0" fontId="11" fillId="11" borderId="1" xfId="22" applyFont="1" applyFill="1" applyBorder="1" applyAlignment="1">
      <alignment horizontal="justify" vertical="top"/>
    </xf>
    <xf numFmtId="0" fontId="11" fillId="11" borderId="11" xfId="22" applyFont="1" applyFill="1" applyBorder="1" applyAlignment="1">
      <alignment horizontal="justify" vertical="top"/>
    </xf>
    <xf numFmtId="49" fontId="6" fillId="10" borderId="8" xfId="22" applyNumberFormat="1" applyFont="1" applyFill="1" applyBorder="1" applyAlignment="1">
      <alignment horizontal="center" vertical="top" wrapText="1"/>
    </xf>
    <xf numFmtId="49" fontId="6" fillId="10" borderId="0" xfId="22" applyNumberFormat="1" applyFont="1" applyFill="1" applyAlignment="1">
      <alignment horizontal="center" vertical="top" wrapText="1"/>
    </xf>
    <xf numFmtId="0" fontId="32" fillId="10" borderId="9" xfId="22" applyFont="1" applyFill="1" applyBorder="1" applyAlignment="1">
      <alignment horizontal="center" vertical="top" wrapText="1"/>
    </xf>
    <xf numFmtId="49" fontId="7" fillId="0" borderId="28" xfId="22" applyNumberFormat="1" applyFont="1" applyBorder="1" applyAlignment="1">
      <alignment horizontal="center" vertical="center" textRotation="90"/>
    </xf>
    <xf numFmtId="49" fontId="7" fillId="0" borderId="30" xfId="22" applyNumberFormat="1" applyFont="1" applyBorder="1" applyAlignment="1">
      <alignment horizontal="center" vertical="center" textRotation="90"/>
    </xf>
    <xf numFmtId="49" fontId="7" fillId="0" borderId="31" xfId="22" applyNumberFormat="1" applyFont="1" applyBorder="1" applyAlignment="1">
      <alignment horizontal="center" vertical="center" textRotation="90"/>
    </xf>
    <xf numFmtId="0" fontId="11" fillId="11" borderId="65" xfId="21" applyFont="1" applyFill="1" applyBorder="1" applyAlignment="1">
      <alignment horizontal="left" vertical="top"/>
    </xf>
    <xf numFmtId="0" fontId="11" fillId="11" borderId="78" xfId="21" applyFont="1" applyFill="1" applyBorder="1" applyAlignment="1">
      <alignment horizontal="left" vertical="top"/>
    </xf>
    <xf numFmtId="0" fontId="11" fillId="9" borderId="33" xfId="22" applyFont="1" applyFill="1" applyBorder="1" applyAlignment="1">
      <alignment horizontal="center" vertical="center"/>
    </xf>
    <xf numFmtId="0" fontId="11" fillId="9" borderId="46" xfId="22" applyFont="1" applyFill="1" applyBorder="1" applyAlignment="1">
      <alignment horizontal="center" vertical="center"/>
    </xf>
    <xf numFmtId="0" fontId="11" fillId="9" borderId="20" xfId="22" applyFont="1" applyFill="1" applyBorder="1" applyAlignment="1">
      <alignment horizontal="center" vertical="center"/>
    </xf>
    <xf numFmtId="49" fontId="7" fillId="0" borderId="61" xfId="22" applyNumberFormat="1" applyFont="1" applyBorder="1" applyAlignment="1">
      <alignment horizontal="center" vertical="center" textRotation="90"/>
    </xf>
    <xf numFmtId="49" fontId="7" fillId="0" borderId="69" xfId="22" applyNumberFormat="1" applyFont="1" applyBorder="1" applyAlignment="1">
      <alignment horizontal="center" vertical="center" textRotation="90"/>
    </xf>
    <xf numFmtId="0" fontId="11" fillId="0" borderId="6" xfId="22" applyFont="1" applyBorder="1" applyAlignment="1">
      <alignment horizontal="left" vertical="top" wrapText="1"/>
    </xf>
    <xf numFmtId="0" fontId="11" fillId="0" borderId="17" xfId="22" applyFont="1" applyBorder="1" applyAlignment="1">
      <alignment horizontal="left" vertical="top" wrapText="1"/>
    </xf>
    <xf numFmtId="0" fontId="11" fillId="0" borderId="23" xfId="22" applyFont="1" applyBorder="1" applyAlignment="1">
      <alignment horizontal="left" vertical="top" wrapText="1"/>
    </xf>
    <xf numFmtId="0" fontId="38" fillId="10" borderId="28" xfId="22" applyFont="1" applyFill="1" applyBorder="1" applyAlignment="1">
      <alignment horizontal="left" vertical="top" wrapText="1"/>
    </xf>
    <xf numFmtId="0" fontId="38" fillId="10" borderId="8" xfId="22" applyFont="1" applyFill="1" applyBorder="1" applyAlignment="1">
      <alignment horizontal="left" vertical="top" wrapText="1"/>
    </xf>
    <xf numFmtId="0" fontId="38" fillId="10" borderId="65" xfId="22" applyFont="1" applyFill="1" applyBorder="1" applyAlignment="1">
      <alignment horizontal="left" vertical="top" wrapText="1"/>
    </xf>
    <xf numFmtId="0" fontId="38" fillId="10" borderId="30" xfId="22" applyFont="1" applyFill="1" applyBorder="1" applyAlignment="1">
      <alignment horizontal="left" vertical="top" wrapText="1"/>
    </xf>
    <xf numFmtId="0" fontId="38" fillId="10" borderId="0" xfId="22" applyFont="1" applyFill="1" applyBorder="1" applyAlignment="1">
      <alignment horizontal="left" vertical="top" wrapText="1"/>
    </xf>
    <xf numFmtId="0" fontId="38" fillId="10" borderId="60" xfId="22" applyFont="1" applyFill="1" applyBorder="1" applyAlignment="1">
      <alignment horizontal="left" vertical="top" wrapText="1"/>
    </xf>
    <xf numFmtId="0" fontId="38" fillId="10" borderId="31" xfId="22" applyFont="1" applyFill="1" applyBorder="1" applyAlignment="1">
      <alignment horizontal="left" vertical="top" wrapText="1"/>
    </xf>
    <xf numFmtId="0" fontId="38" fillId="10" borderId="9" xfId="22" applyFont="1" applyFill="1" applyBorder="1" applyAlignment="1">
      <alignment horizontal="left" vertical="top" wrapText="1"/>
    </xf>
    <xf numFmtId="0" fontId="38" fillId="10" borderId="78" xfId="22" applyFont="1" applyFill="1" applyBorder="1" applyAlignment="1">
      <alignment horizontal="left" vertical="top" wrapText="1"/>
    </xf>
    <xf numFmtId="0" fontId="7" fillId="0" borderId="48" xfId="22" applyFont="1" applyBorder="1" applyAlignment="1">
      <alignment vertical="top" wrapText="1"/>
    </xf>
    <xf numFmtId="0" fontId="7" fillId="0" borderId="17" xfId="22" applyFont="1" applyBorder="1" applyAlignment="1">
      <alignment vertical="top" wrapText="1"/>
    </xf>
    <xf numFmtId="0" fontId="7" fillId="0" borderId="7" xfId="22" applyFont="1" applyBorder="1" applyAlignment="1">
      <alignment vertical="top" wrapText="1"/>
    </xf>
    <xf numFmtId="164" fontId="7" fillId="5" borderId="2" xfId="22" applyNumberFormat="1" applyFont="1" applyFill="1" applyBorder="1" applyAlignment="1">
      <alignment horizontal="center" vertical="top" wrapText="1"/>
    </xf>
    <xf numFmtId="164" fontId="7" fillId="5" borderId="46" xfId="22" applyNumberFormat="1" applyFont="1" applyFill="1" applyBorder="1" applyAlignment="1">
      <alignment horizontal="center" vertical="top" wrapText="1"/>
    </xf>
    <xf numFmtId="164" fontId="7" fillId="5" borderId="20" xfId="22" applyNumberFormat="1" applyFont="1" applyFill="1" applyBorder="1" applyAlignment="1">
      <alignment horizontal="center" vertical="top" wrapText="1"/>
    </xf>
    <xf numFmtId="49" fontId="5" fillId="0" borderId="10" xfId="22" applyNumberFormat="1" applyFont="1" applyBorder="1" applyAlignment="1">
      <alignment horizontal="center" vertical="top"/>
    </xf>
    <xf numFmtId="49" fontId="5" fillId="0" borderId="1" xfId="22" applyNumberFormat="1" applyFont="1" applyBorder="1" applyAlignment="1">
      <alignment horizontal="center" vertical="top"/>
    </xf>
    <xf numFmtId="164" fontId="7" fillId="10" borderId="68" xfId="22" applyNumberFormat="1" applyFont="1" applyFill="1" applyBorder="1" applyAlignment="1">
      <alignment horizontal="center" vertical="top"/>
    </xf>
    <xf numFmtId="164" fontId="7" fillId="10" borderId="22" xfId="22" applyNumberFormat="1" applyFont="1" applyFill="1" applyBorder="1" applyAlignment="1">
      <alignment horizontal="center" vertical="top"/>
    </xf>
    <xf numFmtId="0" fontId="38" fillId="10" borderId="0" xfId="22" applyFont="1" applyFill="1" applyAlignment="1">
      <alignment horizontal="left" vertical="top" wrapText="1"/>
    </xf>
    <xf numFmtId="0" fontId="13" fillId="10" borderId="28" xfId="22" applyFont="1" applyFill="1" applyBorder="1" applyAlignment="1">
      <alignment horizontal="center" vertical="center" textRotation="90" wrapText="1"/>
    </xf>
    <xf numFmtId="0" fontId="13" fillId="10" borderId="30" xfId="22" applyFont="1" applyFill="1" applyBorder="1" applyAlignment="1">
      <alignment horizontal="center" vertical="center" textRotation="90" wrapText="1"/>
    </xf>
    <xf numFmtId="0" fontId="13" fillId="10" borderId="31" xfId="22" applyFont="1" applyFill="1" applyBorder="1" applyAlignment="1">
      <alignment horizontal="center" vertical="center" textRotation="90" wrapText="1"/>
    </xf>
    <xf numFmtId="0" fontId="11" fillId="11" borderId="78" xfId="21" applyFont="1" applyFill="1" applyBorder="1" applyAlignment="1">
      <alignment horizontal="left" vertical="top" wrapText="1"/>
    </xf>
    <xf numFmtId="49" fontId="6" fillId="11" borderId="10" xfId="22" applyNumberFormat="1" applyFont="1" applyFill="1" applyBorder="1" applyAlignment="1">
      <alignment horizontal="center" vertical="top" wrapText="1"/>
    </xf>
    <xf numFmtId="49" fontId="6" fillId="11" borderId="1" xfId="22" applyNumberFormat="1" applyFont="1" applyFill="1" applyBorder="1" applyAlignment="1">
      <alignment horizontal="center" vertical="top" wrapText="1"/>
    </xf>
    <xf numFmtId="49" fontId="6" fillId="11" borderId="11" xfId="22" applyNumberFormat="1" applyFont="1" applyFill="1" applyBorder="1" applyAlignment="1">
      <alignment horizontal="center" vertical="top" wrapText="1"/>
    </xf>
    <xf numFmtId="49" fontId="6" fillId="10" borderId="0" xfId="22" applyNumberFormat="1" applyFont="1" applyFill="1" applyBorder="1" applyAlignment="1">
      <alignment horizontal="center" vertical="top" wrapText="1"/>
    </xf>
    <xf numFmtId="0" fontId="7" fillId="0" borderId="34" xfId="22" applyFont="1" applyBorder="1" applyAlignment="1">
      <alignment horizontal="center" vertical="top" wrapText="1"/>
    </xf>
    <xf numFmtId="0" fontId="7" fillId="0" borderId="58" xfId="22" applyFont="1" applyBorder="1" applyAlignment="1">
      <alignment horizontal="center" vertical="top" wrapText="1"/>
    </xf>
    <xf numFmtId="0" fontId="7" fillId="0" borderId="25" xfId="22" applyFont="1" applyBorder="1" applyAlignment="1">
      <alignment horizontal="center" vertical="top" wrapText="1"/>
    </xf>
    <xf numFmtId="0" fontId="7" fillId="9" borderId="34" xfId="22" applyFont="1" applyFill="1" applyBorder="1" applyAlignment="1">
      <alignment horizontal="center" vertical="center"/>
    </xf>
    <xf numFmtId="0" fontId="7" fillId="9" borderId="25" xfId="22" applyFont="1" applyFill="1" applyBorder="1" applyAlignment="1">
      <alignment horizontal="center" vertical="center"/>
    </xf>
    <xf numFmtId="49" fontId="7" fillId="5" borderId="34" xfId="22" applyNumberFormat="1" applyFont="1" applyFill="1" applyBorder="1" applyAlignment="1">
      <alignment horizontal="center" vertical="center" wrapText="1"/>
    </xf>
    <xf numFmtId="49" fontId="7" fillId="5" borderId="58" xfId="22" applyNumberFormat="1" applyFont="1" applyFill="1" applyBorder="1" applyAlignment="1">
      <alignment horizontal="center" vertical="center" wrapText="1"/>
    </xf>
    <xf numFmtId="49" fontId="7" fillId="5" borderId="21" xfId="22" applyNumberFormat="1" applyFont="1" applyFill="1" applyBorder="1" applyAlignment="1">
      <alignment horizontal="center" vertical="center" wrapText="1"/>
    </xf>
    <xf numFmtId="49" fontId="7" fillId="5" borderId="59" xfId="22" applyNumberFormat="1" applyFont="1" applyFill="1" applyBorder="1" applyAlignment="1">
      <alignment horizontal="center" vertical="center" wrapText="1"/>
    </xf>
    <xf numFmtId="0" fontId="7" fillId="0" borderId="59" xfId="22" applyFont="1" applyBorder="1" applyAlignment="1">
      <alignment horizontal="left" vertical="top" wrapText="1"/>
    </xf>
    <xf numFmtId="0" fontId="7" fillId="0" borderId="58" xfId="22" applyFont="1" applyBorder="1" applyAlignment="1">
      <alignment horizontal="left" vertical="top" wrapText="1"/>
    </xf>
    <xf numFmtId="0" fontId="7" fillId="0" borderId="21" xfId="22" applyFont="1" applyBorder="1" applyAlignment="1">
      <alignment horizontal="left" vertical="top" wrapText="1"/>
    </xf>
    <xf numFmtId="0" fontId="7" fillId="0" borderId="59" xfId="22" applyFont="1" applyBorder="1" applyAlignment="1">
      <alignment horizontal="center" vertical="top" wrapText="1"/>
    </xf>
    <xf numFmtId="0" fontId="7" fillId="0" borderId="21" xfId="22" applyFont="1" applyBorder="1" applyAlignment="1">
      <alignment horizontal="center" vertical="top" wrapText="1"/>
    </xf>
    <xf numFmtId="0" fontId="7" fillId="9" borderId="30" xfId="22" applyFont="1" applyFill="1" applyBorder="1" applyAlignment="1">
      <alignment horizontal="left" vertical="top" wrapText="1"/>
    </xf>
    <xf numFmtId="0" fontId="7" fillId="9" borderId="60" xfId="22" applyFont="1" applyFill="1" applyBorder="1" applyAlignment="1">
      <alignment horizontal="left" vertical="top" wrapText="1"/>
    </xf>
    <xf numFmtId="0" fontId="7" fillId="9" borderId="61" xfId="22" applyFont="1" applyFill="1" applyBorder="1" applyAlignment="1">
      <alignment horizontal="left" vertical="top" wrapText="1"/>
    </xf>
    <xf numFmtId="0" fontId="7" fillId="9" borderId="75" xfId="22" applyFont="1" applyFill="1" applyBorder="1" applyAlignment="1">
      <alignment horizontal="left" vertical="top" wrapText="1"/>
    </xf>
    <xf numFmtId="0" fontId="7" fillId="0" borderId="10" xfId="25" applyFont="1" applyBorder="1" applyAlignment="1">
      <alignment horizontal="center" vertical="center" wrapText="1"/>
    </xf>
    <xf numFmtId="0" fontId="7" fillId="0" borderId="1" xfId="25" applyFont="1" applyBorder="1" applyAlignment="1">
      <alignment horizontal="center" vertical="center" wrapText="1"/>
    </xf>
    <xf numFmtId="0" fontId="7" fillId="0" borderId="11" xfId="25" applyFont="1" applyBorder="1" applyAlignment="1">
      <alignment horizontal="center" vertical="center" wrapText="1"/>
    </xf>
    <xf numFmtId="0" fontId="11" fillId="0" borderId="10" xfId="25" applyFont="1" applyBorder="1" applyAlignment="1">
      <alignment horizontal="center" vertical="center"/>
    </xf>
    <xf numFmtId="0" fontId="11" fillId="0" borderId="11" xfId="25" applyFont="1" applyBorder="1" applyAlignment="1">
      <alignment horizontal="center" vertical="center"/>
    </xf>
    <xf numFmtId="0" fontId="13" fillId="0" borderId="10" xfId="25" applyFont="1" applyBorder="1" applyAlignment="1">
      <alignment horizontal="center" vertical="center" textRotation="90"/>
    </xf>
    <xf numFmtId="0" fontId="13" fillId="0" borderId="11" xfId="25" applyFont="1" applyBorder="1" applyAlignment="1">
      <alignment horizontal="center" vertical="center" textRotation="90"/>
    </xf>
    <xf numFmtId="0" fontId="7" fillId="0" borderId="59" xfId="22" applyFont="1" applyBorder="1" applyAlignment="1">
      <alignment horizontal="center" vertical="center" wrapText="1"/>
    </xf>
    <xf numFmtId="0" fontId="7" fillId="0" borderId="58" xfId="22" applyFont="1" applyBorder="1" applyAlignment="1">
      <alignment horizontal="center" vertical="center" wrapText="1"/>
    </xf>
    <xf numFmtId="0" fontId="7" fillId="0" borderId="21" xfId="22" applyFont="1" applyBorder="1" applyAlignment="1">
      <alignment horizontal="center" vertical="center" wrapText="1"/>
    </xf>
    <xf numFmtId="0" fontId="11" fillId="0" borderId="48" xfId="22" applyFont="1" applyBorder="1" applyAlignment="1">
      <alignment vertical="center" wrapText="1"/>
    </xf>
    <xf numFmtId="0" fontId="11" fillId="0" borderId="17" xfId="22" applyFont="1" applyBorder="1" applyAlignment="1">
      <alignment vertical="center" wrapText="1"/>
    </xf>
    <xf numFmtId="0" fontId="11" fillId="0" borderId="7" xfId="22" applyFont="1" applyBorder="1" applyAlignment="1">
      <alignment vertical="center" wrapText="1"/>
    </xf>
    <xf numFmtId="0" fontId="11" fillId="0" borderId="2" xfId="22" applyFont="1" applyBorder="1" applyAlignment="1">
      <alignment horizontal="center" vertical="center"/>
    </xf>
    <xf numFmtId="0" fontId="11" fillId="0" borderId="46" xfId="22" applyFont="1" applyBorder="1" applyAlignment="1">
      <alignment horizontal="center" vertical="center"/>
    </xf>
    <xf numFmtId="0" fontId="11" fillId="0" borderId="20" xfId="22" applyFont="1" applyBorder="1" applyAlignment="1">
      <alignment horizontal="center" vertical="center"/>
    </xf>
    <xf numFmtId="0" fontId="7" fillId="0" borderId="89" xfId="22" applyFont="1" applyBorder="1" applyAlignment="1">
      <alignment horizontal="justify" vertical="center"/>
    </xf>
    <xf numFmtId="0" fontId="7" fillId="0" borderId="86" xfId="22" applyFont="1" applyBorder="1" applyAlignment="1">
      <alignment horizontal="justify" vertical="center"/>
    </xf>
    <xf numFmtId="0" fontId="7" fillId="0" borderId="2" xfId="22" applyFont="1" applyBorder="1" applyAlignment="1">
      <alignment horizontal="center" vertical="center"/>
    </xf>
    <xf numFmtId="0" fontId="7" fillId="0" borderId="20" xfId="22" applyFont="1" applyBorder="1" applyAlignment="1">
      <alignment horizontal="center" vertical="center"/>
    </xf>
    <xf numFmtId="0" fontId="7" fillId="9" borderId="59" xfId="22" applyFont="1" applyFill="1" applyBorder="1" applyAlignment="1">
      <alignment horizontal="center" vertical="center"/>
    </xf>
    <xf numFmtId="0" fontId="7" fillId="9" borderId="21" xfId="22" applyFont="1" applyFill="1" applyBorder="1" applyAlignment="1">
      <alignment horizontal="center" vertical="center"/>
    </xf>
    <xf numFmtId="0" fontId="5" fillId="0" borderId="6" xfId="22" applyFont="1" applyBorder="1" applyAlignment="1">
      <alignment horizontal="justify" vertical="center"/>
    </xf>
    <xf numFmtId="0" fontId="5" fillId="0" borderId="23" xfId="22" applyFont="1" applyBorder="1" applyAlignment="1">
      <alignment horizontal="justify" vertical="center"/>
    </xf>
    <xf numFmtId="164" fontId="7" fillId="5" borderId="33" xfId="22" applyNumberFormat="1" applyFont="1" applyFill="1" applyBorder="1" applyAlignment="1">
      <alignment horizontal="center" vertical="center" wrapText="1"/>
    </xf>
    <xf numFmtId="164" fontId="7" fillId="5" borderId="24" xfId="22" applyNumberFormat="1" applyFont="1" applyFill="1" applyBorder="1" applyAlignment="1">
      <alignment horizontal="center" vertical="center" wrapText="1"/>
    </xf>
    <xf numFmtId="0" fontId="13" fillId="0" borderId="10" xfId="22" applyFont="1" applyBorder="1" applyAlignment="1">
      <alignment horizontal="center" vertical="center" textRotation="90" wrapText="1"/>
    </xf>
    <xf numFmtId="0" fontId="13" fillId="0" borderId="1" xfId="22" applyFont="1" applyBorder="1" applyAlignment="1">
      <alignment horizontal="center" vertical="center" textRotation="90" wrapText="1"/>
    </xf>
    <xf numFmtId="0" fontId="13" fillId="0" borderId="11" xfId="22" applyFont="1" applyBorder="1" applyAlignment="1">
      <alignment horizontal="center" vertical="center" textRotation="90" wrapText="1"/>
    </xf>
    <xf numFmtId="0" fontId="11" fillId="11" borderId="10" xfId="21" applyFont="1" applyFill="1" applyBorder="1" applyAlignment="1">
      <alignment horizontal="left" vertical="top"/>
    </xf>
    <xf numFmtId="0" fontId="11" fillId="11" borderId="11" xfId="21" applyFont="1" applyFill="1" applyBorder="1" applyAlignment="1">
      <alignment horizontal="left" vertical="top"/>
    </xf>
    <xf numFmtId="0" fontId="11" fillId="0" borderId="9" xfId="22" applyFont="1" applyBorder="1" applyAlignment="1">
      <alignment horizontal="center"/>
    </xf>
    <xf numFmtId="0" fontId="38" fillId="0" borderId="51" xfId="22" applyFont="1" applyBorder="1" applyAlignment="1">
      <alignment horizontal="center" vertical="center" textRotation="90" wrapText="1"/>
    </xf>
    <xf numFmtId="0" fontId="38" fillId="0" borderId="64" xfId="22" applyFont="1" applyBorder="1" applyAlignment="1">
      <alignment horizontal="center" vertical="center" textRotation="90" wrapText="1"/>
    </xf>
    <xf numFmtId="0" fontId="38" fillId="0" borderId="52" xfId="22" applyFont="1" applyBorder="1" applyAlignment="1">
      <alignment horizontal="center" vertical="center" textRotation="90" wrapText="1"/>
    </xf>
    <xf numFmtId="0" fontId="11" fillId="0" borderId="67" xfId="25" applyFont="1" applyBorder="1" applyAlignment="1">
      <alignment horizontal="center" vertical="center" textRotation="90" wrapText="1"/>
    </xf>
    <xf numFmtId="0" fontId="11" fillId="0" borderId="26" xfId="25" applyFont="1" applyBorder="1" applyAlignment="1">
      <alignment horizontal="center" vertical="center" textRotation="90" wrapText="1"/>
    </xf>
    <xf numFmtId="0" fontId="11" fillId="0" borderId="28" xfId="25" applyFont="1" applyBorder="1" applyAlignment="1">
      <alignment horizontal="center" vertical="center" textRotation="90"/>
    </xf>
    <xf numFmtId="0" fontId="11" fillId="0" borderId="31" xfId="25" applyFont="1" applyBorder="1" applyAlignment="1">
      <alignment horizontal="center" vertical="center" textRotation="90"/>
    </xf>
    <xf numFmtId="49" fontId="5" fillId="0" borderId="10" xfId="22" applyNumberFormat="1" applyFont="1" applyBorder="1" applyAlignment="1">
      <alignment vertical="top" wrapText="1"/>
    </xf>
    <xf numFmtId="49" fontId="5" fillId="0" borderId="1" xfId="22" applyNumberFormat="1" applyFont="1" applyBorder="1" applyAlignment="1">
      <alignment vertical="top" wrapText="1"/>
    </xf>
    <xf numFmtId="0" fontId="11" fillId="9" borderId="88" xfId="22" applyFont="1" applyFill="1" applyBorder="1" applyAlignment="1">
      <alignment vertical="center" wrapText="1"/>
    </xf>
    <xf numFmtId="0" fontId="11" fillId="9" borderId="87" xfId="22" applyFont="1" applyFill="1" applyBorder="1" applyAlignment="1">
      <alignment vertical="center" wrapText="1"/>
    </xf>
    <xf numFmtId="0" fontId="13" fillId="0" borderId="60" xfId="22" applyFont="1" applyBorder="1" applyAlignment="1">
      <alignment horizontal="center" vertical="center" textRotation="90"/>
    </xf>
    <xf numFmtId="0" fontId="13" fillId="0" borderId="78" xfId="22" applyFont="1" applyBorder="1" applyAlignment="1">
      <alignment horizontal="center" vertical="center" textRotation="90"/>
    </xf>
    <xf numFmtId="0" fontId="11" fillId="0" borderId="0" xfId="22" applyFont="1" applyBorder="1" applyAlignment="1">
      <alignment horizontal="center" vertical="center"/>
    </xf>
    <xf numFmtId="2" fontId="7" fillId="5" borderId="0" xfId="22" applyNumberFormat="1" applyFont="1" applyFill="1" applyAlignment="1">
      <alignment horizontal="center" vertical="center" wrapText="1"/>
    </xf>
    <xf numFmtId="49" fontId="5" fillId="0" borderId="11" xfId="22" applyNumberFormat="1" applyFont="1" applyBorder="1" applyAlignment="1">
      <alignment vertical="top" wrapText="1"/>
    </xf>
    <xf numFmtId="0" fontId="7" fillId="10" borderId="68" xfId="22" applyFont="1" applyFill="1" applyBorder="1" applyAlignment="1">
      <alignment horizontal="center" vertical="top"/>
    </xf>
    <xf numFmtId="0" fontId="7" fillId="10" borderId="22" xfId="22" applyFont="1" applyFill="1" applyBorder="1" applyAlignment="1">
      <alignment horizontal="center" vertical="top"/>
    </xf>
    <xf numFmtId="0" fontId="9" fillId="0" borderId="48" xfId="22" applyFont="1" applyBorder="1" applyAlignment="1">
      <alignment horizontal="left" vertical="top" wrapText="1"/>
    </xf>
    <xf numFmtId="0" fontId="9" fillId="0" borderId="7" xfId="22" applyFont="1" applyBorder="1" applyAlignment="1">
      <alignment horizontal="left" vertical="top" wrapText="1"/>
    </xf>
    <xf numFmtId="164" fontId="11" fillId="5" borderId="2" xfId="22" applyNumberFormat="1" applyFont="1" applyFill="1" applyBorder="1" applyAlignment="1">
      <alignment horizontal="center" vertical="center" wrapText="1"/>
    </xf>
    <xf numFmtId="164" fontId="11" fillId="5" borderId="20" xfId="22" applyNumberFormat="1" applyFont="1" applyFill="1" applyBorder="1" applyAlignment="1">
      <alignment horizontal="center" vertical="center" wrapText="1"/>
    </xf>
    <xf numFmtId="164" fontId="11" fillId="0" borderId="0" xfId="22" applyNumberFormat="1" applyFont="1" applyAlignment="1">
      <alignment horizontal="center" vertical="center" textRotation="90"/>
    </xf>
    <xf numFmtId="49" fontId="7" fillId="0" borderId="61" xfId="22" applyNumberFormat="1" applyFont="1" applyBorder="1" applyAlignment="1">
      <alignment horizontal="center" vertical="top" textRotation="90"/>
    </xf>
    <xf numFmtId="49" fontId="7" fillId="0" borderId="69" xfId="22" applyNumberFormat="1" applyFont="1" applyBorder="1" applyAlignment="1">
      <alignment horizontal="center" vertical="top" textRotation="90"/>
    </xf>
    <xf numFmtId="164" fontId="7" fillId="0" borderId="0" xfId="22" applyNumberFormat="1" applyFont="1" applyAlignment="1">
      <alignment horizontal="center" vertical="top"/>
    </xf>
    <xf numFmtId="0" fontId="7" fillId="9" borderId="79" xfId="22" applyFont="1" applyFill="1" applyBorder="1" applyAlignment="1">
      <alignment horizontal="left" vertical="top" wrapText="1"/>
    </xf>
    <xf numFmtId="0" fontId="7" fillId="9" borderId="81" xfId="22" applyFont="1" applyFill="1" applyBorder="1" applyAlignment="1">
      <alignment horizontal="left" vertical="top" wrapText="1"/>
    </xf>
    <xf numFmtId="0" fontId="7" fillId="9" borderId="31" xfId="22" applyFont="1" applyFill="1" applyBorder="1" applyAlignment="1">
      <alignment horizontal="left" vertical="top" wrapText="1"/>
    </xf>
    <xf numFmtId="0" fontId="7" fillId="9" borderId="78" xfId="22" applyFont="1" applyFill="1" applyBorder="1" applyAlignment="1">
      <alignment horizontal="left" vertical="top" wrapText="1"/>
    </xf>
    <xf numFmtId="0" fontId="11" fillId="9" borderId="6" xfId="22" applyFont="1" applyFill="1" applyBorder="1" applyAlignment="1">
      <alignment vertical="center" wrapText="1"/>
    </xf>
    <xf numFmtId="0" fontId="11" fillId="9" borderId="7" xfId="22" applyFont="1" applyFill="1" applyBorder="1" applyAlignment="1">
      <alignment vertical="center" wrapText="1"/>
    </xf>
    <xf numFmtId="49" fontId="7" fillId="0" borderId="10" xfId="22" applyNumberFormat="1" applyFont="1" applyBorder="1" applyAlignment="1">
      <alignment horizontal="center" vertical="center" textRotation="90"/>
    </xf>
    <xf numFmtId="49" fontId="7" fillId="0" borderId="1" xfId="22" applyNumberFormat="1" applyFont="1" applyBorder="1" applyAlignment="1">
      <alignment horizontal="center" vertical="center" textRotation="90"/>
    </xf>
    <xf numFmtId="49" fontId="7" fillId="0" borderId="11" xfId="22" applyNumberFormat="1" applyFont="1" applyBorder="1" applyAlignment="1">
      <alignment horizontal="center" vertical="center" textRotation="90"/>
    </xf>
    <xf numFmtId="49" fontId="7" fillId="0" borderId="28" xfId="22" applyNumberFormat="1" applyFont="1" applyBorder="1" applyAlignment="1">
      <alignment horizontal="center" vertical="top"/>
    </xf>
    <xf numFmtId="49" fontId="7" fillId="0" borderId="30" xfId="22" applyNumberFormat="1" applyFont="1" applyBorder="1" applyAlignment="1">
      <alignment horizontal="center" vertical="top"/>
    </xf>
    <xf numFmtId="49" fontId="7" fillId="0" borderId="31" xfId="22" applyNumberFormat="1" applyFont="1" applyBorder="1" applyAlignment="1">
      <alignment horizontal="center" vertical="top"/>
    </xf>
    <xf numFmtId="0" fontId="11" fillId="11" borderId="10" xfId="22" applyFont="1" applyFill="1" applyBorder="1" applyAlignment="1">
      <alignment vertical="top" wrapText="1"/>
    </xf>
    <xf numFmtId="0" fontId="11" fillId="11" borderId="1" xfId="22" applyFont="1" applyFill="1" applyBorder="1" applyAlignment="1">
      <alignment vertical="top" wrapText="1"/>
    </xf>
    <xf numFmtId="0" fontId="11" fillId="11" borderId="11" xfId="22" applyFont="1" applyFill="1" applyBorder="1" applyAlignment="1">
      <alignment vertical="top" wrapText="1"/>
    </xf>
    <xf numFmtId="0" fontId="32" fillId="9" borderId="10" xfId="22" applyFont="1" applyFill="1" applyBorder="1" applyAlignment="1">
      <alignment horizontal="center" vertical="top" wrapText="1"/>
    </xf>
    <xf numFmtId="0" fontId="32" fillId="9" borderId="1" xfId="22" applyFont="1" applyFill="1" applyBorder="1" applyAlignment="1">
      <alignment horizontal="center" vertical="top" wrapText="1"/>
    </xf>
    <xf numFmtId="0" fontId="32" fillId="9" borderId="11" xfId="22" applyFont="1" applyFill="1" applyBorder="1" applyAlignment="1">
      <alignment horizontal="center" vertical="top" wrapText="1"/>
    </xf>
    <xf numFmtId="164" fontId="11" fillId="5" borderId="46" xfId="22" applyNumberFormat="1" applyFont="1" applyFill="1" applyBorder="1" applyAlignment="1">
      <alignment horizontal="center" vertical="center" wrapText="1"/>
    </xf>
    <xf numFmtId="49" fontId="6" fillId="3" borderId="37" xfId="22" applyNumberFormat="1" applyFont="1" applyFill="1" applyBorder="1" applyAlignment="1">
      <alignment horizontal="center" vertical="top"/>
    </xf>
    <xf numFmtId="49" fontId="6" fillId="3" borderId="30" xfId="22" applyNumberFormat="1" applyFont="1" applyFill="1" applyBorder="1" applyAlignment="1">
      <alignment horizontal="center" vertical="top"/>
    </xf>
    <xf numFmtId="49" fontId="6" fillId="3" borderId="69" xfId="22" applyNumberFormat="1" applyFont="1" applyFill="1" applyBorder="1" applyAlignment="1">
      <alignment horizontal="center" vertical="top"/>
    </xf>
    <xf numFmtId="49" fontId="7" fillId="0" borderId="10" xfId="22" applyNumberFormat="1" applyFont="1" applyBorder="1" applyAlignment="1">
      <alignment horizontal="center" vertical="top"/>
    </xf>
    <xf numFmtId="49" fontId="7" fillId="0" borderId="1" xfId="22" applyNumberFormat="1" applyFont="1" applyBorder="1" applyAlignment="1">
      <alignment horizontal="center" vertical="top"/>
    </xf>
    <xf numFmtId="49" fontId="7" fillId="0" borderId="11" xfId="22" applyNumberFormat="1" applyFont="1" applyBorder="1" applyAlignment="1">
      <alignment horizontal="center" vertical="top"/>
    </xf>
    <xf numFmtId="49" fontId="7" fillId="0" borderId="37" xfId="22" applyNumberFormat="1" applyFont="1" applyBorder="1" applyAlignment="1">
      <alignment horizontal="center" vertical="center" textRotation="90"/>
    </xf>
    <xf numFmtId="49" fontId="6" fillId="3" borderId="61" xfId="22" applyNumberFormat="1" applyFont="1" applyFill="1" applyBorder="1" applyAlignment="1">
      <alignment horizontal="center" vertical="top"/>
    </xf>
    <xf numFmtId="49" fontId="6" fillId="2" borderId="22" xfId="22" applyNumberFormat="1" applyFont="1" applyFill="1" applyBorder="1" applyAlignment="1">
      <alignment horizontal="center" vertical="top"/>
    </xf>
    <xf numFmtId="49" fontId="6" fillId="3" borderId="10" xfId="22" applyNumberFormat="1" applyFont="1" applyFill="1" applyBorder="1" applyAlignment="1">
      <alignment vertical="top"/>
    </xf>
    <xf numFmtId="49" fontId="6" fillId="3" borderId="1" xfId="22" applyNumberFormat="1" applyFont="1" applyFill="1" applyBorder="1" applyAlignment="1">
      <alignment vertical="top"/>
    </xf>
    <xf numFmtId="49" fontId="6" fillId="3" borderId="11" xfId="22" applyNumberFormat="1" applyFont="1" applyFill="1" applyBorder="1" applyAlignment="1">
      <alignment vertical="top"/>
    </xf>
    <xf numFmtId="49" fontId="6" fillId="2" borderId="10" xfId="22" applyNumberFormat="1" applyFont="1" applyFill="1" applyBorder="1" applyAlignment="1">
      <alignment vertical="top"/>
    </xf>
    <xf numFmtId="49" fontId="6" fillId="2" borderId="1" xfId="22" applyNumberFormat="1" applyFont="1" applyFill="1" applyBorder="1" applyAlignment="1">
      <alignment vertical="top"/>
    </xf>
    <xf numFmtId="49" fontId="6" fillId="2" borderId="11" xfId="22" applyNumberFormat="1" applyFont="1" applyFill="1" applyBorder="1" applyAlignment="1">
      <alignment vertical="top"/>
    </xf>
    <xf numFmtId="49" fontId="6" fillId="13" borderId="10" xfId="22" applyNumberFormat="1" applyFont="1" applyFill="1" applyBorder="1" applyAlignment="1">
      <alignment horizontal="center" vertical="top"/>
    </xf>
    <xf numFmtId="49" fontId="6" fillId="13" borderId="11" xfId="22" applyNumberFormat="1" applyFont="1" applyFill="1" applyBorder="1" applyAlignment="1">
      <alignment horizontal="center" vertical="top"/>
    </xf>
    <xf numFmtId="49" fontId="6" fillId="3" borderId="10" xfId="22" applyNumberFormat="1" applyFont="1" applyFill="1" applyBorder="1" applyAlignment="1">
      <alignment horizontal="center" vertical="top"/>
    </xf>
    <xf numFmtId="49" fontId="6" fillId="3" borderId="1" xfId="22" applyNumberFormat="1" applyFont="1" applyFill="1" applyBorder="1" applyAlignment="1">
      <alignment horizontal="center" vertical="top"/>
    </xf>
    <xf numFmtId="49" fontId="6" fillId="3" borderId="11" xfId="22" applyNumberFormat="1" applyFont="1" applyFill="1" applyBorder="1" applyAlignment="1">
      <alignment horizontal="center" vertical="top"/>
    </xf>
    <xf numFmtId="49" fontId="6" fillId="13" borderId="1" xfId="22" applyNumberFormat="1" applyFont="1" applyFill="1" applyBorder="1" applyAlignment="1">
      <alignment horizontal="center" vertical="top"/>
    </xf>
    <xf numFmtId="49" fontId="6" fillId="10" borderId="10" xfId="22" applyNumberFormat="1" applyFont="1" applyFill="1" applyBorder="1" applyAlignment="1">
      <alignment horizontal="center" vertical="top" wrapText="1"/>
    </xf>
    <xf numFmtId="49" fontId="6" fillId="10" borderId="1" xfId="22" applyNumberFormat="1" applyFont="1" applyFill="1" applyBorder="1" applyAlignment="1">
      <alignment horizontal="center" vertical="top" wrapText="1"/>
    </xf>
    <xf numFmtId="0" fontId="32" fillId="10" borderId="11" xfId="22" applyFont="1" applyFill="1" applyBorder="1" applyAlignment="1">
      <alignment horizontal="center" vertical="top" wrapText="1"/>
    </xf>
    <xf numFmtId="164" fontId="11" fillId="5" borderId="33" xfId="22" applyNumberFormat="1" applyFont="1" applyFill="1" applyBorder="1" applyAlignment="1">
      <alignment horizontal="center" vertical="top" wrapText="1"/>
    </xf>
    <xf numFmtId="164" fontId="11" fillId="5" borderId="46" xfId="22" applyNumberFormat="1" applyFont="1" applyFill="1" applyBorder="1" applyAlignment="1">
      <alignment horizontal="center" vertical="top" wrapText="1"/>
    </xf>
    <xf numFmtId="164" fontId="11" fillId="5" borderId="24" xfId="22" applyNumberFormat="1" applyFont="1" applyFill="1" applyBorder="1" applyAlignment="1">
      <alignment horizontal="center" vertical="top" wrapText="1"/>
    </xf>
    <xf numFmtId="0" fontId="11" fillId="11" borderId="60" xfId="21" applyFont="1" applyFill="1" applyBorder="1" applyAlignment="1">
      <alignment horizontal="left" vertical="top"/>
    </xf>
    <xf numFmtId="49" fontId="6" fillId="2" borderId="10" xfId="22" applyNumberFormat="1" applyFont="1" applyFill="1" applyBorder="1" applyAlignment="1">
      <alignment horizontal="center" vertical="top"/>
    </xf>
    <xf numFmtId="49" fontId="6" fillId="2" borderId="11" xfId="22" applyNumberFormat="1" applyFont="1" applyFill="1" applyBorder="1" applyAlignment="1">
      <alignment horizontal="center" vertical="top"/>
    </xf>
    <xf numFmtId="0" fontId="11" fillId="0" borderId="48" xfId="22" applyFont="1" applyBorder="1" applyAlignment="1">
      <alignment vertical="top" wrapText="1"/>
    </xf>
    <xf numFmtId="0" fontId="11" fillId="0" borderId="17" xfId="22" applyFont="1" applyBorder="1" applyAlignment="1">
      <alignment vertical="top" wrapText="1"/>
    </xf>
    <xf numFmtId="0" fontId="11" fillId="0" borderId="7" xfId="22" applyFont="1" applyBorder="1" applyAlignment="1">
      <alignment vertical="top" wrapText="1"/>
    </xf>
    <xf numFmtId="0" fontId="38" fillId="10" borderId="8" xfId="22" applyFont="1" applyFill="1" applyBorder="1" applyAlignment="1">
      <alignment horizontal="center" vertical="top" wrapText="1"/>
    </xf>
    <xf numFmtId="0" fontId="38" fillId="10" borderId="65" xfId="22" applyFont="1" applyFill="1" applyBorder="1" applyAlignment="1">
      <alignment horizontal="center" vertical="top" wrapText="1"/>
    </xf>
    <xf numFmtId="0" fontId="38" fillId="10" borderId="0" xfId="22" applyFont="1" applyFill="1" applyAlignment="1">
      <alignment horizontal="center" vertical="top" wrapText="1"/>
    </xf>
    <xf numFmtId="0" fontId="38" fillId="10" borderId="60" xfId="22" applyFont="1" applyFill="1" applyBorder="1" applyAlignment="1">
      <alignment horizontal="center" vertical="top" wrapText="1"/>
    </xf>
    <xf numFmtId="0" fontId="38" fillId="10" borderId="9" xfId="22" applyFont="1" applyFill="1" applyBorder="1" applyAlignment="1">
      <alignment horizontal="center" vertical="top" wrapText="1"/>
    </xf>
    <xf numFmtId="0" fontId="38" fillId="10" borderId="78" xfId="22" applyFont="1" applyFill="1" applyBorder="1" applyAlignment="1">
      <alignment horizontal="center" vertical="top" wrapText="1"/>
    </xf>
    <xf numFmtId="49" fontId="6" fillId="10" borderId="11" xfId="22" applyNumberFormat="1" applyFont="1" applyFill="1" applyBorder="1" applyAlignment="1">
      <alignment horizontal="center" vertical="top" wrapText="1"/>
    </xf>
    <xf numFmtId="0" fontId="11" fillId="11" borderId="1" xfId="21" applyFont="1" applyFill="1" applyBorder="1" applyAlignment="1">
      <alignment horizontal="left" vertical="top"/>
    </xf>
    <xf numFmtId="49" fontId="6" fillId="11" borderId="65" xfId="22" applyNumberFormat="1" applyFont="1" applyFill="1" applyBorder="1" applyAlignment="1">
      <alignment horizontal="center" vertical="top" wrapText="1"/>
    </xf>
    <xf numFmtId="49" fontId="6" fillId="11" borderId="78" xfId="22" applyNumberFormat="1" applyFont="1" applyFill="1" applyBorder="1" applyAlignment="1">
      <alignment horizontal="center" vertical="top" wrapText="1"/>
    </xf>
    <xf numFmtId="0" fontId="11" fillId="9" borderId="17" xfId="22" applyFont="1" applyFill="1" applyBorder="1" applyAlignment="1">
      <alignment vertical="center" wrapText="1"/>
    </xf>
    <xf numFmtId="49" fontId="7" fillId="0" borderId="30" xfId="22" applyNumberFormat="1" applyFont="1" applyBorder="1" applyAlignment="1">
      <alignment horizontal="center" vertical="top" textRotation="90"/>
    </xf>
    <xf numFmtId="49" fontId="6" fillId="10" borderId="10" xfId="22" applyNumberFormat="1" applyFont="1" applyFill="1" applyBorder="1" applyAlignment="1">
      <alignment horizontal="center" vertical="top"/>
    </xf>
    <xf numFmtId="49" fontId="6" fillId="10" borderId="1" xfId="22" applyNumberFormat="1" applyFont="1" applyFill="1" applyBorder="1" applyAlignment="1">
      <alignment horizontal="center" vertical="top"/>
    </xf>
    <xf numFmtId="49" fontId="6" fillId="10" borderId="11" xfId="22" applyNumberFormat="1" applyFont="1" applyFill="1" applyBorder="1" applyAlignment="1">
      <alignment horizontal="center" vertical="top"/>
    </xf>
    <xf numFmtId="0" fontId="11" fillId="9" borderId="6" xfId="22" applyFont="1" applyFill="1" applyBorder="1" applyAlignment="1">
      <alignment horizontal="left" vertical="center" wrapText="1"/>
    </xf>
    <xf numFmtId="0" fontId="11" fillId="9" borderId="17" xfId="22" applyFont="1" applyFill="1" applyBorder="1" applyAlignment="1">
      <alignment horizontal="left" vertical="center" wrapText="1"/>
    </xf>
    <xf numFmtId="0" fontId="11" fillId="9" borderId="7" xfId="22" applyFont="1" applyFill="1" applyBorder="1" applyAlignment="1">
      <alignment horizontal="left" vertical="center" wrapText="1"/>
    </xf>
    <xf numFmtId="0" fontId="38" fillId="0" borderId="0" xfId="25" applyFont="1" applyAlignment="1">
      <alignment horizontal="center" vertical="top" wrapText="1"/>
    </xf>
    <xf numFmtId="0" fontId="11" fillId="0" borderId="0" xfId="22" applyFont="1" applyAlignment="1">
      <alignment horizontal="left" vertical="top" wrapText="1"/>
    </xf>
    <xf numFmtId="49" fontId="11" fillId="5" borderId="28" xfId="22" applyNumberFormat="1" applyFont="1" applyFill="1" applyBorder="1" applyAlignment="1">
      <alignment horizontal="left" vertical="top" wrapText="1"/>
    </xf>
    <xf numFmtId="49" fontId="11" fillId="5" borderId="65" xfId="22" applyNumberFormat="1" applyFont="1" applyFill="1" applyBorder="1" applyAlignment="1">
      <alignment horizontal="left" vertical="top" wrapText="1"/>
    </xf>
    <xf numFmtId="49" fontId="11" fillId="5" borderId="30" xfId="22" applyNumberFormat="1" applyFont="1" applyFill="1" applyBorder="1" applyAlignment="1">
      <alignment horizontal="left" vertical="top" wrapText="1"/>
    </xf>
    <xf numFmtId="49" fontId="11" fillId="5" borderId="60" xfId="22" applyNumberFormat="1" applyFont="1" applyFill="1" applyBorder="1" applyAlignment="1">
      <alignment horizontal="left" vertical="top" wrapText="1"/>
    </xf>
    <xf numFmtId="49" fontId="11" fillId="5" borderId="31" xfId="22" applyNumberFormat="1" applyFont="1" applyFill="1" applyBorder="1" applyAlignment="1">
      <alignment horizontal="left" vertical="top" wrapText="1"/>
    </xf>
    <xf numFmtId="49" fontId="11" fillId="5" borderId="78" xfId="22" applyNumberFormat="1" applyFont="1" applyFill="1" applyBorder="1" applyAlignment="1">
      <alignment horizontal="left" vertical="top" wrapText="1"/>
    </xf>
    <xf numFmtId="49" fontId="11" fillId="5" borderId="61" xfId="22" applyNumberFormat="1" applyFont="1" applyFill="1" applyBorder="1" applyAlignment="1">
      <alignment horizontal="left" vertical="top" wrapText="1"/>
    </xf>
    <xf numFmtId="49" fontId="11" fillId="5" borderId="75" xfId="22" applyNumberFormat="1" applyFont="1" applyFill="1" applyBorder="1" applyAlignment="1">
      <alignment horizontal="left" vertical="top" wrapText="1"/>
    </xf>
    <xf numFmtId="49" fontId="7" fillId="9" borderId="61" xfId="22" applyNumberFormat="1" applyFont="1" applyFill="1" applyBorder="1" applyAlignment="1">
      <alignment horizontal="left" vertical="top" wrapText="1"/>
    </xf>
    <xf numFmtId="49" fontId="7" fillId="9" borderId="75" xfId="22" applyNumberFormat="1" applyFont="1" applyFill="1" applyBorder="1" applyAlignment="1">
      <alignment horizontal="left" vertical="top" wrapText="1"/>
    </xf>
    <xf numFmtId="49" fontId="7" fillId="9" borderId="79" xfId="22" applyNumberFormat="1" applyFont="1" applyFill="1" applyBorder="1" applyAlignment="1">
      <alignment horizontal="left" vertical="top" wrapText="1"/>
    </xf>
    <xf numFmtId="49" fontId="7" fillId="9" borderId="81" xfId="22" applyNumberFormat="1" applyFont="1" applyFill="1" applyBorder="1" applyAlignment="1">
      <alignment horizontal="left" vertical="top" wrapText="1"/>
    </xf>
    <xf numFmtId="0" fontId="7" fillId="9" borderId="37" xfId="22" applyFont="1" applyFill="1" applyBorder="1" applyAlignment="1">
      <alignment horizontal="left" vertical="top" wrapText="1"/>
    </xf>
    <xf numFmtId="0" fontId="7" fillId="9" borderId="82" xfId="22" applyFont="1" applyFill="1" applyBorder="1" applyAlignment="1">
      <alignment horizontal="left" vertical="top" wrapText="1"/>
    </xf>
    <xf numFmtId="0" fontId="11" fillId="0" borderId="48" xfId="22" applyFont="1" applyBorder="1" applyAlignment="1">
      <alignment horizontal="justify" vertical="center"/>
    </xf>
    <xf numFmtId="0" fontId="11" fillId="0" borderId="7" xfId="22" applyFont="1" applyBorder="1" applyAlignment="1">
      <alignment horizontal="justify" vertical="center"/>
    </xf>
    <xf numFmtId="0" fontId="6" fillId="6" borderId="37" xfId="22" applyFont="1" applyFill="1" applyBorder="1" applyAlignment="1">
      <alignment horizontal="right" vertical="top" wrapText="1"/>
    </xf>
    <xf numFmtId="0" fontId="6" fillId="6" borderId="51" xfId="22" applyFont="1" applyFill="1" applyBorder="1" applyAlignment="1">
      <alignment horizontal="right" vertical="top" wrapText="1"/>
    </xf>
    <xf numFmtId="0" fontId="6" fillId="6" borderId="82" xfId="22" applyFont="1" applyFill="1" applyBorder="1" applyAlignment="1">
      <alignment horizontal="right" vertical="top" wrapText="1"/>
    </xf>
    <xf numFmtId="0" fontId="49" fillId="10" borderId="10" xfId="22" applyFont="1" applyFill="1" applyBorder="1" applyAlignment="1">
      <alignment horizontal="left" vertical="top" wrapText="1"/>
    </xf>
    <xf numFmtId="0" fontId="49" fillId="10" borderId="11" xfId="22" applyFont="1" applyFill="1" applyBorder="1" applyAlignment="1">
      <alignment horizontal="left" vertical="top" wrapText="1"/>
    </xf>
    <xf numFmtId="0" fontId="13" fillId="0" borderId="55" xfId="25" applyFont="1" applyBorder="1" applyAlignment="1">
      <alignment horizontal="center" vertical="center" wrapText="1"/>
    </xf>
    <xf numFmtId="0" fontId="13" fillId="0" borderId="72" xfId="25" applyFont="1" applyBorder="1" applyAlignment="1">
      <alignment horizontal="center" vertical="center" wrapText="1"/>
    </xf>
    <xf numFmtId="0" fontId="13" fillId="0" borderId="73" xfId="25" applyFont="1" applyBorder="1" applyAlignment="1">
      <alignment horizontal="center" vertical="center" wrapText="1"/>
    </xf>
    <xf numFmtId="0" fontId="7" fillId="0" borderId="65" xfId="22" applyFont="1" applyBorder="1" applyAlignment="1">
      <alignment horizontal="center" vertical="center" wrapText="1"/>
    </xf>
    <xf numFmtId="0" fontId="7" fillId="0" borderId="60" xfId="22" applyFont="1" applyBorder="1" applyAlignment="1">
      <alignment horizontal="center" vertical="center" wrapText="1"/>
    </xf>
    <xf numFmtId="0" fontId="7" fillId="0" borderId="78" xfId="22" applyFont="1" applyBorder="1" applyAlignment="1">
      <alignment horizontal="center" vertical="center" wrapText="1"/>
    </xf>
    <xf numFmtId="0" fontId="13" fillId="0" borderId="51" xfId="22" applyFont="1" applyBorder="1" applyAlignment="1">
      <alignment horizontal="center" vertical="center" textRotation="90" wrapText="1"/>
    </xf>
    <xf numFmtId="0" fontId="13" fillId="0" borderId="64" xfId="22" applyFont="1" applyBorder="1" applyAlignment="1">
      <alignment horizontal="center" vertical="center" textRotation="90" wrapText="1"/>
    </xf>
    <xf numFmtId="0" fontId="13" fillId="0" borderId="52" xfId="22" applyFont="1" applyBorder="1" applyAlignment="1">
      <alignment horizontal="center" vertical="center" textRotation="90" wrapText="1"/>
    </xf>
    <xf numFmtId="49" fontId="6" fillId="15" borderId="10" xfId="22" applyNumberFormat="1" applyFont="1" applyFill="1" applyBorder="1" applyAlignment="1">
      <alignment horizontal="center" vertical="top" wrapText="1"/>
    </xf>
    <xf numFmtId="49" fontId="6" fillId="15" borderId="11" xfId="22" applyNumberFormat="1" applyFont="1" applyFill="1" applyBorder="1" applyAlignment="1">
      <alignment horizontal="center" vertical="top" wrapText="1"/>
    </xf>
    <xf numFmtId="49" fontId="4" fillId="3" borderId="10" xfId="22" applyNumberFormat="1" applyFont="1" applyFill="1" applyBorder="1" applyAlignment="1">
      <alignment horizontal="center" vertical="top"/>
    </xf>
    <xf numFmtId="49" fontId="4" fillId="3" borderId="1" xfId="22" applyNumberFormat="1" applyFont="1" applyFill="1" applyBorder="1" applyAlignment="1">
      <alignment horizontal="center" vertical="top"/>
    </xf>
    <xf numFmtId="49" fontId="13" fillId="3" borderId="10" xfId="22" applyNumberFormat="1" applyFont="1" applyFill="1" applyBorder="1" applyAlignment="1">
      <alignment horizontal="center" vertical="top" wrapText="1"/>
    </xf>
    <xf numFmtId="0" fontId="15" fillId="0" borderId="11" xfId="22" applyFont="1" applyBorder="1" applyAlignment="1">
      <alignment horizontal="center" vertical="top" wrapText="1"/>
    </xf>
    <xf numFmtId="49" fontId="13" fillId="2" borderId="10" xfId="22" applyNumberFormat="1" applyFont="1" applyFill="1" applyBorder="1" applyAlignment="1">
      <alignment horizontal="center" vertical="top" wrapText="1"/>
    </xf>
    <xf numFmtId="49" fontId="19" fillId="10" borderId="10" xfId="22" applyNumberFormat="1" applyFont="1" applyFill="1" applyBorder="1" applyAlignment="1">
      <alignment horizontal="center" vertical="top" wrapText="1"/>
    </xf>
    <xf numFmtId="0" fontId="15" fillId="10" borderId="11" xfId="22" applyFont="1" applyFill="1" applyBorder="1" applyAlignment="1">
      <alignment horizontal="center" vertical="top" wrapText="1"/>
    </xf>
    <xf numFmtId="49" fontId="6" fillId="3" borderId="79" xfId="22" applyNumberFormat="1" applyFont="1" applyFill="1" applyBorder="1" applyAlignment="1">
      <alignment horizontal="center" vertical="top"/>
    </xf>
    <xf numFmtId="0" fontId="38" fillId="10" borderId="10" xfId="22" applyFont="1" applyFill="1" applyBorder="1" applyAlignment="1">
      <alignment horizontal="left" vertical="top" wrapText="1"/>
    </xf>
    <xf numFmtId="0" fontId="38" fillId="10" borderId="1" xfId="22" applyFont="1" applyFill="1" applyBorder="1" applyAlignment="1">
      <alignment horizontal="left" vertical="top" wrapText="1"/>
    </xf>
    <xf numFmtId="0" fontId="11" fillId="11" borderId="1" xfId="22" applyFont="1" applyFill="1" applyBorder="1" applyAlignment="1">
      <alignment horizontal="left" vertical="top" wrapText="1"/>
    </xf>
    <xf numFmtId="0" fontId="13" fillId="10" borderId="28" xfId="22" applyNumberFormat="1" applyFont="1" applyFill="1" applyBorder="1" applyAlignment="1">
      <alignment horizontal="center" vertical="center" textRotation="90" wrapText="1"/>
    </xf>
    <xf numFmtId="0" fontId="13" fillId="10" borderId="30" xfId="22" applyNumberFormat="1" applyFont="1" applyFill="1" applyBorder="1" applyAlignment="1">
      <alignment horizontal="center" vertical="center" textRotation="90" wrapText="1"/>
    </xf>
    <xf numFmtId="0" fontId="13" fillId="10" borderId="31" xfId="22" applyNumberFormat="1" applyFont="1" applyFill="1" applyBorder="1" applyAlignment="1">
      <alignment horizontal="center" vertical="center" textRotation="90" wrapText="1"/>
    </xf>
    <xf numFmtId="49" fontId="14" fillId="0" borderId="10" xfId="22" applyNumberFormat="1" applyFont="1" applyBorder="1" applyAlignment="1">
      <alignment horizontal="center" vertical="center" textRotation="90"/>
    </xf>
    <xf numFmtId="49" fontId="14" fillId="0" borderId="1" xfId="22" applyNumberFormat="1" applyFont="1" applyBorder="1" applyAlignment="1">
      <alignment horizontal="center" vertical="center" textRotation="90"/>
    </xf>
    <xf numFmtId="49" fontId="14" fillId="0" borderId="11" xfId="22" applyNumberFormat="1" applyFont="1" applyBorder="1" applyAlignment="1">
      <alignment horizontal="center" vertical="center" textRotation="90"/>
    </xf>
    <xf numFmtId="0" fontId="11" fillId="6" borderId="55" xfId="22" applyFont="1" applyFill="1" applyBorder="1" applyAlignment="1">
      <alignment horizontal="right" vertical="top" wrapText="1"/>
    </xf>
    <xf numFmtId="0" fontId="11" fillId="6" borderId="72" xfId="22" applyFont="1" applyFill="1" applyBorder="1" applyAlignment="1">
      <alignment horizontal="right" vertical="top" wrapText="1"/>
    </xf>
    <xf numFmtId="0" fontId="5" fillId="0" borderId="28" xfId="22" applyFont="1" applyBorder="1" applyAlignment="1">
      <alignment horizontal="left" vertical="top" wrapText="1"/>
    </xf>
    <xf numFmtId="0" fontId="5" fillId="0" borderId="8" xfId="22" applyFont="1" applyBorder="1" applyAlignment="1">
      <alignment horizontal="left" vertical="top" wrapText="1"/>
    </xf>
    <xf numFmtId="0" fontId="5" fillId="0" borderId="65" xfId="22" applyFont="1" applyBorder="1" applyAlignment="1">
      <alignment horizontal="left" vertical="top" wrapText="1"/>
    </xf>
    <xf numFmtId="0" fontId="9" fillId="0" borderId="69" xfId="22" applyFont="1" applyBorder="1" applyAlignment="1">
      <alignment horizontal="left" vertical="top" wrapText="1"/>
    </xf>
    <xf numFmtId="0" fontId="9" fillId="0" borderId="52" xfId="22" applyFont="1" applyBorder="1" applyAlignment="1">
      <alignment horizontal="left" vertical="top" wrapText="1"/>
    </xf>
    <xf numFmtId="0" fontId="9" fillId="0" borderId="90" xfId="22" applyFont="1" applyBorder="1" applyAlignment="1">
      <alignment horizontal="left" vertical="top" wrapText="1"/>
    </xf>
    <xf numFmtId="49" fontId="6" fillId="2" borderId="68" xfId="22" applyNumberFormat="1" applyFont="1" applyFill="1" applyBorder="1" applyAlignment="1">
      <alignment horizontal="center" vertical="top"/>
    </xf>
    <xf numFmtId="0" fontId="32" fillId="10" borderId="1" xfId="22" applyFont="1" applyFill="1" applyBorder="1" applyAlignment="1">
      <alignment horizontal="center" vertical="top" wrapText="1"/>
    </xf>
    <xf numFmtId="0" fontId="47" fillId="11" borderId="10" xfId="22" applyFont="1" applyFill="1" applyBorder="1" applyAlignment="1">
      <alignment horizontal="left" vertical="top" wrapText="1"/>
    </xf>
    <xf numFmtId="0" fontId="47" fillId="11" borderId="11" xfId="22" applyFont="1" applyFill="1" applyBorder="1" applyAlignment="1">
      <alignment horizontal="left" vertical="top" wrapText="1"/>
    </xf>
    <xf numFmtId="0" fontId="15" fillId="11" borderId="11" xfId="22" applyFont="1" applyFill="1" applyBorder="1" applyAlignment="1">
      <alignment horizontal="center" vertical="top" wrapText="1"/>
    </xf>
    <xf numFmtId="0" fontId="15" fillId="9" borderId="10" xfId="22" applyFont="1" applyFill="1" applyBorder="1" applyAlignment="1">
      <alignment horizontal="center" vertical="top" wrapText="1"/>
    </xf>
    <xf numFmtId="0" fontId="15" fillId="9" borderId="1" xfId="22" applyFont="1" applyFill="1" applyBorder="1" applyAlignment="1">
      <alignment horizontal="center" vertical="top" wrapText="1"/>
    </xf>
    <xf numFmtId="0" fontId="15" fillId="9" borderId="11" xfId="22" applyFont="1" applyFill="1" applyBorder="1" applyAlignment="1">
      <alignment horizontal="center" vertical="top" wrapText="1"/>
    </xf>
    <xf numFmtId="0" fontId="13" fillId="10" borderId="10" xfId="22" applyNumberFormat="1" applyFont="1" applyFill="1" applyBorder="1" applyAlignment="1">
      <alignment horizontal="center" vertical="center" textRotation="90" wrapText="1"/>
    </xf>
    <xf numFmtId="0" fontId="13" fillId="10" borderId="1" xfId="22" applyNumberFormat="1" applyFont="1" applyFill="1" applyBorder="1" applyAlignment="1">
      <alignment horizontal="center" vertical="center" textRotation="90" wrapText="1"/>
    </xf>
    <xf numFmtId="0" fontId="13" fillId="10" borderId="11" xfId="22" applyNumberFormat="1" applyFont="1" applyFill="1" applyBorder="1" applyAlignment="1">
      <alignment horizontal="center" vertical="center" textRotation="90" wrapText="1"/>
    </xf>
    <xf numFmtId="0" fontId="7" fillId="13" borderId="55" xfId="22" applyFont="1" applyFill="1" applyBorder="1" applyAlignment="1">
      <alignment horizontal="center" vertical="top"/>
    </xf>
    <xf numFmtId="0" fontId="7" fillId="13" borderId="72" xfId="22" applyFont="1" applyFill="1" applyBorder="1" applyAlignment="1">
      <alignment horizontal="center" vertical="top"/>
    </xf>
    <xf numFmtId="0" fontId="7" fillId="13" borderId="73" xfId="22" applyFont="1" applyFill="1" applyBorder="1" applyAlignment="1">
      <alignment horizontal="center" vertical="top"/>
    </xf>
    <xf numFmtId="0" fontId="7" fillId="8" borderId="55" xfId="22" applyFont="1" applyFill="1" applyBorder="1" applyAlignment="1">
      <alignment horizontal="center" vertical="top"/>
    </xf>
    <xf numFmtId="0" fontId="7" fillId="8" borderId="72" xfId="22" applyFont="1" applyFill="1" applyBorder="1" applyAlignment="1">
      <alignment horizontal="center" vertical="top"/>
    </xf>
    <xf numFmtId="0" fontId="7" fillId="8" borderId="73" xfId="22" applyFont="1" applyFill="1" applyBorder="1" applyAlignment="1">
      <alignment horizontal="center" vertical="top"/>
    </xf>
    <xf numFmtId="0" fontId="13" fillId="0" borderId="17" xfId="22" applyFont="1" applyBorder="1" applyAlignment="1">
      <alignment horizontal="center" vertical="center" wrapText="1"/>
    </xf>
    <xf numFmtId="0" fontId="13" fillId="0" borderId="7" xfId="22" applyFont="1" applyBorder="1" applyAlignment="1">
      <alignment horizontal="center" vertical="center" wrapText="1"/>
    </xf>
    <xf numFmtId="0" fontId="13" fillId="0" borderId="33" xfId="22" applyFont="1" applyBorder="1" applyAlignment="1">
      <alignment horizontal="center" vertical="center" wrapText="1"/>
    </xf>
    <xf numFmtId="0" fontId="13" fillId="0" borderId="20" xfId="22" applyFont="1" applyBorder="1" applyAlignment="1">
      <alignment horizontal="center" vertical="center" wrapText="1"/>
    </xf>
    <xf numFmtId="0" fontId="11" fillId="0" borderId="55" xfId="22" applyFont="1" applyBorder="1" applyAlignment="1">
      <alignment horizontal="left" vertical="top" wrapText="1"/>
    </xf>
    <xf numFmtId="0" fontId="11" fillId="0" borderId="73" xfId="22" applyFont="1" applyBorder="1" applyAlignment="1">
      <alignment horizontal="left" vertical="top" wrapText="1"/>
    </xf>
    <xf numFmtId="0" fontId="11" fillId="0" borderId="28" xfId="22" applyFont="1" applyBorder="1" applyAlignment="1">
      <alignment horizontal="left" vertical="top" wrapText="1"/>
    </xf>
    <xf numFmtId="0" fontId="11" fillId="0" borderId="65" xfId="22" applyFont="1" applyBorder="1" applyAlignment="1">
      <alignment horizontal="left" vertical="top" wrapText="1"/>
    </xf>
    <xf numFmtId="0" fontId="11" fillId="0" borderId="37" xfId="22" applyFont="1" applyBorder="1" applyAlignment="1">
      <alignment horizontal="left" vertical="top" wrapText="1"/>
    </xf>
    <xf numFmtId="0" fontId="11" fillId="0" borderId="82" xfId="22" applyFont="1" applyBorder="1" applyAlignment="1">
      <alignment horizontal="left" vertical="top" wrapText="1"/>
    </xf>
    <xf numFmtId="0" fontId="11" fillId="0" borderId="62" xfId="22" applyFont="1" applyFill="1" applyBorder="1" applyAlignment="1">
      <alignment vertical="top" wrapText="1"/>
    </xf>
    <xf numFmtId="0" fontId="11" fillId="0" borderId="71" xfId="22" applyFont="1" applyFill="1" applyBorder="1" applyAlignment="1">
      <alignment vertical="top" wrapText="1"/>
    </xf>
    <xf numFmtId="0" fontId="11" fillId="0" borderId="62" xfId="22" applyFont="1" applyBorder="1" applyAlignment="1">
      <alignment horizontal="left" vertical="top" wrapText="1"/>
    </xf>
    <xf numFmtId="0" fontId="11" fillId="0" borderId="71" xfId="22" applyFont="1" applyBorder="1" applyAlignment="1">
      <alignment horizontal="left" vertical="top" wrapText="1"/>
    </xf>
    <xf numFmtId="0" fontId="13" fillId="0" borderId="55" xfId="3" applyFont="1" applyBorder="1" applyAlignment="1">
      <alignment horizontal="center" vertical="center"/>
    </xf>
    <xf numFmtId="0" fontId="13" fillId="0" borderId="72" xfId="3" applyFont="1" applyBorder="1" applyAlignment="1">
      <alignment horizontal="center" vertical="center"/>
    </xf>
    <xf numFmtId="0" fontId="13" fillId="0" borderId="73" xfId="3" applyFont="1" applyBorder="1" applyAlignment="1">
      <alignment horizontal="center" vertical="center"/>
    </xf>
    <xf numFmtId="0" fontId="26" fillId="0" borderId="0" xfId="25" applyFont="1" applyAlignment="1">
      <alignment horizontal="center" vertical="top" wrapText="1"/>
    </xf>
    <xf numFmtId="0" fontId="63" fillId="0" borderId="0" xfId="22" applyFont="1" applyAlignment="1">
      <alignment horizontal="center" vertical="top" wrapText="1"/>
    </xf>
    <xf numFmtId="0" fontId="7" fillId="0" borderId="6" xfId="25" applyFont="1" applyFill="1" applyBorder="1" applyAlignment="1">
      <alignment horizontal="center" vertical="center" wrapText="1"/>
    </xf>
    <xf numFmtId="0" fontId="7" fillId="0" borderId="87" xfId="25" applyFont="1" applyFill="1" applyBorder="1" applyAlignment="1">
      <alignment horizontal="center" vertical="center" wrapText="1"/>
    </xf>
    <xf numFmtId="0" fontId="7" fillId="0" borderId="86" xfId="25" applyFont="1" applyFill="1" applyBorder="1" applyAlignment="1">
      <alignment horizontal="center" vertical="center" wrapText="1"/>
    </xf>
    <xf numFmtId="0" fontId="7" fillId="0" borderId="65" xfId="25" applyFont="1" applyFill="1" applyBorder="1" applyAlignment="1">
      <alignment horizontal="center" vertical="center" wrapText="1"/>
    </xf>
    <xf numFmtId="0" fontId="7" fillId="0" borderId="60" xfId="25" applyFont="1" applyFill="1" applyBorder="1" applyAlignment="1">
      <alignment horizontal="center" vertical="center" wrapText="1"/>
    </xf>
    <xf numFmtId="0" fontId="7" fillId="0" borderId="78" xfId="25" applyFont="1" applyFill="1" applyBorder="1" applyAlignment="1">
      <alignment horizontal="center" vertical="center" wrapText="1"/>
    </xf>
    <xf numFmtId="0" fontId="11" fillId="0" borderId="65" xfId="25" applyFont="1" applyFill="1" applyBorder="1" applyAlignment="1">
      <alignment horizontal="center" vertical="center" textRotation="90" wrapText="1"/>
    </xf>
    <xf numFmtId="0" fontId="11" fillId="0" borderId="78" xfId="25" applyFont="1" applyFill="1" applyBorder="1" applyAlignment="1">
      <alignment horizontal="center" vertical="center" textRotation="90" wrapText="1"/>
    </xf>
    <xf numFmtId="0" fontId="7" fillId="0" borderId="67" xfId="22" applyFont="1" applyBorder="1" applyAlignment="1">
      <alignment horizontal="center" vertical="center" textRotation="90" wrapText="1"/>
    </xf>
    <xf numFmtId="0" fontId="7" fillId="0" borderId="66" xfId="22" applyFont="1" applyBorder="1" applyAlignment="1">
      <alignment horizontal="center" vertical="center" textRotation="90" wrapText="1"/>
    </xf>
    <xf numFmtId="0" fontId="7" fillId="0" borderId="26" xfId="22" applyFont="1" applyBorder="1" applyAlignment="1">
      <alignment horizontal="center" vertical="center" textRotation="90" wrapText="1"/>
    </xf>
    <xf numFmtId="0" fontId="14" fillId="0" borderId="14" xfId="1" applyFont="1" applyBorder="1" applyAlignment="1">
      <alignment horizontal="center" vertical="center" textRotation="90" wrapText="1"/>
    </xf>
    <xf numFmtId="0" fontId="14" fillId="0" borderId="32" xfId="1" applyFont="1" applyBorder="1" applyAlignment="1">
      <alignment horizontal="center" vertical="center" textRotation="90" wrapText="1"/>
    </xf>
    <xf numFmtId="0" fontId="14" fillId="0" borderId="48" xfId="1" applyFont="1" applyBorder="1" applyAlignment="1">
      <alignment horizontal="center" vertical="center" textRotation="90" wrapText="1"/>
    </xf>
    <xf numFmtId="49" fontId="20" fillId="0" borderId="76" xfId="0" applyNumberFormat="1" applyFont="1" applyBorder="1" applyAlignment="1">
      <alignment horizontal="center" vertical="top" wrapText="1"/>
    </xf>
    <xf numFmtId="0" fontId="0" fillId="0" borderId="77" xfId="0" applyBorder="1" applyAlignment="1">
      <alignment horizontal="center" vertical="top" wrapText="1"/>
    </xf>
    <xf numFmtId="0" fontId="4" fillId="0" borderId="14"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6" xfId="1" applyFont="1" applyBorder="1" applyAlignment="1">
      <alignment horizontal="center" vertical="center" wrapText="1"/>
    </xf>
    <xf numFmtId="49" fontId="4" fillId="3" borderId="6" xfId="0" applyNumberFormat="1" applyFont="1" applyFill="1" applyBorder="1" applyAlignment="1">
      <alignment horizontal="center" vertical="top" wrapText="1"/>
    </xf>
    <xf numFmtId="0" fontId="0" fillId="0" borderId="7" xfId="0" applyBorder="1" applyAlignment="1">
      <alignment horizontal="center" vertical="top" wrapText="1"/>
    </xf>
    <xf numFmtId="49" fontId="4" fillId="2" borderId="3" xfId="0" applyNumberFormat="1" applyFont="1" applyFill="1" applyBorder="1" applyAlignment="1">
      <alignment horizontal="center" vertical="top" wrapText="1"/>
    </xf>
    <xf numFmtId="0" fontId="0" fillId="0" borderId="4" xfId="0" applyBorder="1" applyAlignment="1">
      <alignment horizontal="center" vertical="top" wrapText="1"/>
    </xf>
    <xf numFmtId="49" fontId="4" fillId="0" borderId="33" xfId="0" applyNumberFormat="1" applyFont="1" applyBorder="1" applyAlignment="1">
      <alignment horizontal="center" vertical="top" wrapText="1"/>
    </xf>
    <xf numFmtId="0" fontId="0" fillId="0" borderId="20" xfId="0" applyBorder="1" applyAlignment="1">
      <alignment horizontal="center" vertical="top" wrapText="1"/>
    </xf>
    <xf numFmtId="0" fontId="7" fillId="5" borderId="3" xfId="0" applyFont="1" applyFill="1" applyBorder="1" applyAlignment="1">
      <alignment horizontal="left" vertical="top" wrapText="1"/>
    </xf>
    <xf numFmtId="0" fontId="0" fillId="5" borderId="4" xfId="0" applyFill="1" applyBorder="1" applyAlignment="1">
      <alignment horizontal="left" vertical="top" wrapText="1"/>
    </xf>
    <xf numFmtId="0" fontId="14" fillId="0" borderId="28" xfId="0" applyFont="1" applyFill="1" applyBorder="1" applyAlignment="1">
      <alignment horizontal="center" vertical="top" wrapText="1"/>
    </xf>
    <xf numFmtId="0" fontId="0" fillId="0" borderId="31" xfId="0" applyBorder="1" applyAlignment="1">
      <alignment horizontal="center" vertical="top" wrapText="1"/>
    </xf>
    <xf numFmtId="0" fontId="14" fillId="0" borderId="15" xfId="1" applyFont="1" applyBorder="1" applyAlignment="1">
      <alignment horizontal="center" vertical="center" textRotation="90" wrapText="1"/>
    </xf>
    <xf numFmtId="0" fontId="14" fillId="0" borderId="29" xfId="1" applyFont="1" applyBorder="1" applyAlignment="1">
      <alignment horizontal="center" vertical="center" textRotation="90" wrapText="1"/>
    </xf>
    <xf numFmtId="0" fontId="14" fillId="0" borderId="2" xfId="1" applyFont="1" applyBorder="1" applyAlignment="1">
      <alignment horizontal="center" vertical="center" textRotation="90" wrapText="1"/>
    </xf>
    <xf numFmtId="0" fontId="7" fillId="0" borderId="33" xfId="1" applyFont="1" applyBorder="1" applyAlignment="1">
      <alignment horizontal="center" vertical="center" wrapText="1"/>
    </xf>
    <xf numFmtId="0" fontId="7" fillId="0" borderId="46" xfId="1" applyFont="1" applyBorder="1" applyAlignment="1">
      <alignment horizontal="center" vertical="center" wrapText="1"/>
    </xf>
    <xf numFmtId="0" fontId="14" fillId="0" borderId="10" xfId="1" applyNumberFormat="1" applyFont="1" applyBorder="1" applyAlignment="1">
      <alignment horizontal="center" vertical="center" textRotation="90" wrapText="1"/>
    </xf>
    <xf numFmtId="0" fontId="14" fillId="0" borderId="1" xfId="1" applyNumberFormat="1" applyFont="1" applyBorder="1" applyAlignment="1">
      <alignment horizontal="center" vertical="center" textRotation="90" wrapText="1"/>
    </xf>
    <xf numFmtId="49" fontId="13" fillId="6" borderId="55" xfId="0" applyNumberFormat="1" applyFont="1" applyFill="1" applyBorder="1" applyAlignment="1">
      <alignment horizontal="left" vertical="top"/>
    </xf>
    <xf numFmtId="49" fontId="13" fillId="6" borderId="72" xfId="0" applyNumberFormat="1" applyFont="1" applyFill="1" applyBorder="1" applyAlignment="1">
      <alignment horizontal="left" vertical="top"/>
    </xf>
    <xf numFmtId="49" fontId="13" fillId="6" borderId="73" xfId="0" applyNumberFormat="1" applyFont="1" applyFill="1" applyBorder="1" applyAlignment="1">
      <alignment horizontal="left" vertical="top"/>
    </xf>
    <xf numFmtId="49" fontId="20" fillId="0" borderId="10" xfId="0" applyNumberFormat="1" applyFont="1" applyBorder="1" applyAlignment="1">
      <alignment horizontal="center" vertical="top" wrapText="1"/>
    </xf>
    <xf numFmtId="0" fontId="0" fillId="0" borderId="11" xfId="0" applyBorder="1" applyAlignment="1">
      <alignment horizontal="center" vertical="top" wrapText="1"/>
    </xf>
    <xf numFmtId="49" fontId="8" fillId="6" borderId="28" xfId="1" applyNumberFormat="1" applyFont="1" applyFill="1" applyBorder="1" applyAlignment="1">
      <alignment horizontal="left" vertical="top"/>
    </xf>
    <xf numFmtId="49" fontId="8" fillId="6" borderId="8" xfId="1" applyNumberFormat="1" applyFont="1" applyFill="1" applyBorder="1" applyAlignment="1">
      <alignment horizontal="left" vertical="top"/>
    </xf>
    <xf numFmtId="49" fontId="8" fillId="6" borderId="65" xfId="1" applyNumberFormat="1" applyFont="1" applyFill="1" applyBorder="1" applyAlignment="1">
      <alignment horizontal="left" vertical="top"/>
    </xf>
    <xf numFmtId="49" fontId="13" fillId="2" borderId="63" xfId="0" applyNumberFormat="1" applyFont="1" applyFill="1" applyBorder="1" applyAlignment="1">
      <alignment horizontal="right" vertical="top"/>
    </xf>
    <xf numFmtId="49" fontId="13" fillId="2" borderId="72" xfId="0" applyNumberFormat="1" applyFont="1" applyFill="1" applyBorder="1" applyAlignment="1">
      <alignment horizontal="right" vertical="top"/>
    </xf>
    <xf numFmtId="49" fontId="13" fillId="2" borderId="9" xfId="0" applyNumberFormat="1" applyFont="1" applyFill="1" applyBorder="1" applyAlignment="1">
      <alignment horizontal="right" vertical="top"/>
    </xf>
    <xf numFmtId="49" fontId="8" fillId="2" borderId="3" xfId="1" applyNumberFormat="1" applyFont="1" applyFill="1" applyBorder="1" applyAlignment="1">
      <alignment horizontal="center" vertical="top"/>
    </xf>
    <xf numFmtId="49" fontId="8" fillId="2" borderId="5" xfId="1" applyNumberFormat="1" applyFont="1" applyFill="1" applyBorder="1" applyAlignment="1">
      <alignment horizontal="center" vertical="top"/>
    </xf>
    <xf numFmtId="49" fontId="8" fillId="2" borderId="4" xfId="1" applyNumberFormat="1" applyFont="1" applyFill="1" applyBorder="1" applyAlignment="1">
      <alignment horizontal="center" vertical="top"/>
    </xf>
    <xf numFmtId="49" fontId="8" fillId="0" borderId="33" xfId="1" applyNumberFormat="1" applyFont="1" applyBorder="1" applyAlignment="1">
      <alignment horizontal="center" vertical="top"/>
    </xf>
    <xf numFmtId="49" fontId="8" fillId="0" borderId="46" xfId="1" applyNumberFormat="1" applyFont="1" applyBorder="1" applyAlignment="1">
      <alignment horizontal="center" vertical="top"/>
    </xf>
    <xf numFmtId="49" fontId="8" fillId="0" borderId="20" xfId="1" applyNumberFormat="1" applyFont="1" applyBorder="1" applyAlignment="1">
      <alignment horizontal="center" vertical="top"/>
    </xf>
    <xf numFmtId="0" fontId="11" fillId="0" borderId="3" xfId="1" applyFont="1" applyFill="1" applyBorder="1" applyAlignment="1">
      <alignment vertical="top" wrapText="1"/>
    </xf>
    <xf numFmtId="0" fontId="11" fillId="0" borderId="5" xfId="1" applyFont="1" applyFill="1" applyBorder="1" applyAlignment="1">
      <alignment vertical="top" wrapText="1"/>
    </xf>
    <xf numFmtId="0" fontId="16" fillId="0" borderId="5" xfId="1" applyFont="1" applyBorder="1" applyAlignment="1">
      <alignment vertical="top" wrapText="1"/>
    </xf>
    <xf numFmtId="49" fontId="9" fillId="0" borderId="34" xfId="1" applyNumberFormat="1" applyFont="1" applyBorder="1" applyAlignment="1">
      <alignment horizontal="center" vertical="top"/>
    </xf>
    <xf numFmtId="49" fontId="9" fillId="0" borderId="21" xfId="1" applyNumberFormat="1" applyFont="1" applyBorder="1" applyAlignment="1">
      <alignment horizontal="center" vertical="top"/>
    </xf>
    <xf numFmtId="49" fontId="13" fillId="0" borderId="10" xfId="1" applyNumberFormat="1" applyFont="1" applyBorder="1" applyAlignment="1">
      <alignment horizontal="center" vertical="top"/>
    </xf>
    <xf numFmtId="49" fontId="13" fillId="0" borderId="11" xfId="1" applyNumberFormat="1" applyFont="1" applyBorder="1" applyAlignment="1">
      <alignment horizontal="center" vertical="top"/>
    </xf>
    <xf numFmtId="0" fontId="9" fillId="0" borderId="28" xfId="1" applyFont="1" applyBorder="1" applyAlignment="1">
      <alignment horizontal="center" vertical="top"/>
    </xf>
    <xf numFmtId="0" fontId="9" fillId="0" borderId="30" xfId="1" applyFont="1" applyBorder="1" applyAlignment="1">
      <alignment horizontal="center" vertical="top"/>
    </xf>
    <xf numFmtId="0" fontId="9" fillId="0" borderId="31" xfId="1" applyFont="1" applyBorder="1" applyAlignment="1">
      <alignment horizontal="center" vertical="top"/>
    </xf>
    <xf numFmtId="0" fontId="14" fillId="0" borderId="59" xfId="1" applyFont="1" applyFill="1" applyBorder="1" applyAlignment="1">
      <alignment horizontal="center" vertical="center" textRotation="90" wrapText="1"/>
    </xf>
    <xf numFmtId="0" fontId="14" fillId="0" borderId="58" xfId="1" applyFont="1" applyFill="1" applyBorder="1" applyAlignment="1">
      <alignment horizontal="center" vertical="center" textRotation="90" wrapText="1"/>
    </xf>
    <xf numFmtId="49" fontId="4" fillId="3" borderId="14" xfId="0" applyNumberFormat="1" applyFont="1" applyFill="1" applyBorder="1" applyAlignment="1">
      <alignment horizontal="center" vertical="top"/>
    </xf>
    <xf numFmtId="49" fontId="4" fillId="3" borderId="19" xfId="0" applyNumberFormat="1" applyFont="1" applyFill="1" applyBorder="1" applyAlignment="1">
      <alignment horizontal="center" vertical="top"/>
    </xf>
    <xf numFmtId="0" fontId="10" fillId="6" borderId="55" xfId="1" applyFont="1" applyFill="1" applyBorder="1" applyAlignment="1">
      <alignment horizontal="left" vertical="center" wrapText="1"/>
    </xf>
    <xf numFmtId="0" fontId="10" fillId="6" borderId="72" xfId="1" applyFont="1" applyFill="1" applyBorder="1" applyAlignment="1">
      <alignment horizontal="left" vertical="center" wrapText="1"/>
    </xf>
    <xf numFmtId="0" fontId="10" fillId="6" borderId="73" xfId="1" applyFont="1" applyFill="1" applyBorder="1" applyAlignment="1">
      <alignment horizontal="left" vertical="center" wrapText="1"/>
    </xf>
    <xf numFmtId="49" fontId="8" fillId="6" borderId="55" xfId="1" applyNumberFormat="1" applyFont="1" applyFill="1" applyBorder="1" applyAlignment="1">
      <alignment horizontal="left" vertical="top"/>
    </xf>
    <xf numFmtId="49" fontId="8" fillId="6" borderId="72" xfId="1" applyNumberFormat="1" applyFont="1" applyFill="1" applyBorder="1" applyAlignment="1">
      <alignment horizontal="left" vertical="top"/>
    </xf>
    <xf numFmtId="49" fontId="8" fillId="6" borderId="73" xfId="1" applyNumberFormat="1" applyFont="1" applyFill="1" applyBorder="1" applyAlignment="1">
      <alignment horizontal="left" vertical="top"/>
    </xf>
    <xf numFmtId="0" fontId="14" fillId="0" borderId="29" xfId="1" applyFont="1" applyBorder="1" applyAlignment="1">
      <alignment horizontal="center" vertical="center"/>
    </xf>
    <xf numFmtId="0" fontId="14" fillId="0" borderId="10" xfId="1" applyFont="1" applyBorder="1" applyAlignment="1">
      <alignment horizontal="center" vertical="center" textRotation="90" wrapText="1"/>
    </xf>
    <xf numFmtId="0" fontId="14" fillId="0" borderId="1" xfId="1" applyFont="1" applyBorder="1" applyAlignment="1">
      <alignment horizontal="center" vertical="center" textRotation="90" wrapText="1"/>
    </xf>
    <xf numFmtId="0" fontId="9" fillId="0" borderId="6" xfId="1" applyFont="1" applyFill="1" applyBorder="1" applyAlignment="1">
      <alignment horizontal="center" vertical="top" wrapText="1"/>
    </xf>
    <xf numFmtId="0" fontId="9" fillId="0" borderId="7" xfId="1" applyFont="1" applyFill="1" applyBorder="1" applyAlignment="1">
      <alignment horizontal="center" vertical="top" wrapText="1"/>
    </xf>
    <xf numFmtId="0" fontId="14" fillId="0" borderId="17" xfId="1" applyFont="1" applyBorder="1" applyAlignment="1">
      <alignment horizontal="center" vertical="center" textRotation="90" wrapText="1"/>
    </xf>
    <xf numFmtId="0" fontId="14" fillId="0" borderId="33" xfId="1" applyFont="1" applyBorder="1" applyAlignment="1">
      <alignment horizontal="center" vertical="center" textRotation="90" wrapText="1"/>
    </xf>
    <xf numFmtId="0" fontId="14" fillId="0" borderId="46" xfId="1" applyFont="1" applyBorder="1" applyAlignment="1">
      <alignment horizontal="center" vertical="center" textRotation="90" wrapText="1"/>
    </xf>
    <xf numFmtId="0" fontId="14" fillId="0" borderId="53" xfId="1" applyFont="1" applyBorder="1" applyAlignment="1">
      <alignment horizontal="center" vertical="center" textRotation="90" wrapText="1"/>
    </xf>
    <xf numFmtId="0" fontId="14" fillId="0" borderId="54" xfId="1" applyFont="1" applyBorder="1" applyAlignment="1">
      <alignment horizontal="center" vertical="center" textRotation="90" wrapText="1"/>
    </xf>
    <xf numFmtId="0" fontId="14" fillId="0" borderId="57" xfId="1" applyFont="1" applyBorder="1" applyAlignment="1">
      <alignment horizontal="center" vertical="center" textRotation="90" wrapText="1"/>
    </xf>
    <xf numFmtId="49" fontId="13" fillId="0" borderId="1" xfId="1" applyNumberFormat="1" applyFont="1" applyBorder="1" applyAlignment="1">
      <alignment horizontal="center" vertical="top"/>
    </xf>
    <xf numFmtId="0" fontId="11" fillId="0" borderId="3" xfId="1" applyFont="1" applyFill="1" applyBorder="1" applyAlignment="1">
      <alignment horizontal="left" vertical="top" wrapText="1"/>
    </xf>
    <xf numFmtId="0" fontId="11" fillId="0" borderId="4" xfId="1" applyFont="1" applyFill="1" applyBorder="1" applyAlignment="1">
      <alignment horizontal="left" vertical="top" wrapText="1"/>
    </xf>
    <xf numFmtId="49" fontId="14" fillId="0" borderId="10" xfId="0" applyNumberFormat="1" applyFont="1" applyBorder="1" applyAlignment="1">
      <alignment horizontal="center" vertical="top" wrapText="1"/>
    </xf>
    <xf numFmtId="49" fontId="14" fillId="0" borderId="67" xfId="0" applyNumberFormat="1" applyFont="1" applyBorder="1" applyAlignment="1">
      <alignment horizontal="center" vertical="top" wrapText="1"/>
    </xf>
    <xf numFmtId="49" fontId="14" fillId="0" borderId="26" xfId="0" applyNumberFormat="1" applyFont="1" applyBorder="1" applyAlignment="1">
      <alignment horizontal="center" vertical="top" wrapText="1"/>
    </xf>
    <xf numFmtId="49" fontId="8" fillId="3" borderId="17" xfId="1" applyNumberFormat="1" applyFont="1" applyFill="1" applyBorder="1" applyAlignment="1">
      <alignment horizontal="center" vertical="top"/>
    </xf>
    <xf numFmtId="49" fontId="8" fillId="3" borderId="7" xfId="1" applyNumberFormat="1" applyFont="1" applyFill="1" applyBorder="1" applyAlignment="1">
      <alignment horizontal="center" vertical="top"/>
    </xf>
    <xf numFmtId="0" fontId="11" fillId="0" borderId="5" xfId="1" applyFont="1" applyFill="1" applyBorder="1" applyAlignment="1">
      <alignment horizontal="left" vertical="top" wrapText="1"/>
    </xf>
    <xf numFmtId="0" fontId="12" fillId="0" borderId="17" xfId="1" applyFont="1" applyFill="1" applyBorder="1" applyAlignment="1">
      <alignment horizontal="center" vertical="top" wrapText="1"/>
    </xf>
    <xf numFmtId="0" fontId="12" fillId="0" borderId="7" xfId="1" applyFont="1" applyFill="1" applyBorder="1" applyAlignment="1">
      <alignment horizontal="center" vertical="top" wrapText="1"/>
    </xf>
    <xf numFmtId="49" fontId="9" fillId="0" borderId="58" xfId="1" applyNumberFormat="1" applyFont="1" applyBorder="1" applyAlignment="1">
      <alignment horizontal="center" vertical="top"/>
    </xf>
    <xf numFmtId="0" fontId="7" fillId="6" borderId="3" xfId="0" applyFont="1" applyFill="1" applyBorder="1" applyAlignment="1">
      <alignment horizontal="left" vertical="top" wrapText="1"/>
    </xf>
    <xf numFmtId="0" fontId="7" fillId="6" borderId="4" xfId="0" applyFont="1" applyFill="1" applyBorder="1" applyAlignment="1">
      <alignment horizontal="left" vertical="top" wrapText="1"/>
    </xf>
    <xf numFmtId="49" fontId="4" fillId="0" borderId="15" xfId="0" applyNumberFormat="1" applyFont="1" applyBorder="1" applyAlignment="1">
      <alignment horizontal="center" vertical="top"/>
    </xf>
    <xf numFmtId="49" fontId="4" fillId="0" borderId="18" xfId="0" applyNumberFormat="1" applyFont="1" applyBorder="1" applyAlignment="1">
      <alignment horizontal="center" vertical="top"/>
    </xf>
    <xf numFmtId="49" fontId="4" fillId="2" borderId="33" xfId="0" applyNumberFormat="1" applyFont="1" applyFill="1" applyBorder="1" applyAlignment="1">
      <alignment horizontal="center" vertical="top" wrapText="1"/>
    </xf>
    <xf numFmtId="49" fontId="4" fillId="2" borderId="15" xfId="0" applyNumberFormat="1" applyFont="1" applyFill="1" applyBorder="1" applyAlignment="1">
      <alignment horizontal="center" vertical="top"/>
    </xf>
    <xf numFmtId="49" fontId="4" fillId="2" borderId="18" xfId="0" applyNumberFormat="1" applyFont="1" applyFill="1" applyBorder="1" applyAlignment="1">
      <alignment horizontal="center" vertical="top"/>
    </xf>
    <xf numFmtId="49" fontId="13" fillId="6" borderId="63" xfId="0" applyNumberFormat="1" applyFont="1" applyFill="1" applyBorder="1" applyAlignment="1">
      <alignment horizontal="right" vertical="top"/>
    </xf>
    <xf numFmtId="49" fontId="13" fillId="6" borderId="72" xfId="0" applyNumberFormat="1" applyFont="1" applyFill="1" applyBorder="1" applyAlignment="1">
      <alignment horizontal="right" vertical="top"/>
    </xf>
    <xf numFmtId="49" fontId="13" fillId="6" borderId="73" xfId="0" applyNumberFormat="1" applyFont="1" applyFill="1" applyBorder="1" applyAlignment="1">
      <alignment horizontal="right" vertical="top"/>
    </xf>
    <xf numFmtId="49" fontId="20" fillId="0" borderId="51" xfId="0" applyNumberFormat="1" applyFont="1" applyBorder="1" applyAlignment="1">
      <alignment horizontal="center" vertical="top"/>
    </xf>
    <xf numFmtId="49" fontId="14" fillId="0" borderId="52" xfId="0" applyNumberFormat="1" applyFont="1" applyBorder="1" applyAlignment="1">
      <alignment horizontal="center" vertical="top"/>
    </xf>
    <xf numFmtId="0" fontId="7" fillId="5" borderId="34" xfId="0" applyFont="1" applyFill="1" applyBorder="1" applyAlignment="1">
      <alignment horizontal="left" vertical="top" wrapText="1"/>
    </xf>
    <xf numFmtId="0" fontId="15" fillId="5" borderId="21" xfId="0" applyFont="1" applyFill="1" applyBorder="1" applyAlignment="1">
      <alignment horizontal="left" vertical="top" wrapText="1"/>
    </xf>
    <xf numFmtId="0" fontId="13" fillId="0" borderId="3" xfId="0" applyFont="1" applyFill="1" applyBorder="1" applyAlignment="1">
      <alignment horizontal="left" vertical="top" wrapText="1"/>
    </xf>
    <xf numFmtId="0" fontId="13" fillId="0" borderId="4" xfId="0" applyFont="1" applyFill="1" applyBorder="1" applyAlignment="1">
      <alignment horizontal="left" vertical="top" wrapText="1"/>
    </xf>
    <xf numFmtId="49" fontId="4" fillId="3" borderId="17" xfId="0" applyNumberFormat="1" applyFont="1" applyFill="1" applyBorder="1" applyAlignment="1">
      <alignment horizontal="center" vertical="top"/>
    </xf>
    <xf numFmtId="49" fontId="4" fillId="2" borderId="46" xfId="0" applyNumberFormat="1" applyFont="1" applyFill="1" applyBorder="1" applyAlignment="1">
      <alignment horizontal="center" vertical="top"/>
    </xf>
    <xf numFmtId="0" fontId="6" fillId="5" borderId="34" xfId="0" applyFont="1" applyFill="1" applyBorder="1" applyAlignment="1">
      <alignment horizontal="left" vertical="top" wrapText="1"/>
    </xf>
    <xf numFmtId="0" fontId="19" fillId="5" borderId="21" xfId="0" applyFont="1" applyFill="1" applyBorder="1" applyAlignment="1">
      <alignment horizontal="left" vertical="top" wrapText="1"/>
    </xf>
    <xf numFmtId="0" fontId="7" fillId="6" borderId="34" xfId="0" applyFont="1" applyFill="1" applyBorder="1" applyAlignment="1">
      <alignment horizontal="left" vertical="top" wrapText="1"/>
    </xf>
    <xf numFmtId="0" fontId="15" fillId="6" borderId="21" xfId="0" applyFont="1" applyFill="1" applyBorder="1" applyAlignment="1">
      <alignment horizontal="left" vertical="top" wrapText="1"/>
    </xf>
    <xf numFmtId="49" fontId="4" fillId="0" borderId="46" xfId="0" applyNumberFormat="1" applyFont="1" applyBorder="1" applyAlignment="1">
      <alignment horizontal="center" vertical="top"/>
    </xf>
    <xf numFmtId="0" fontId="7" fillId="0" borderId="3"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4" xfId="0" applyFont="1" applyFill="1" applyBorder="1" applyAlignment="1">
      <alignment horizontal="left" vertical="top" wrapText="1"/>
    </xf>
    <xf numFmtId="49" fontId="13" fillId="2" borderId="73" xfId="0" applyNumberFormat="1" applyFont="1" applyFill="1" applyBorder="1" applyAlignment="1">
      <alignment horizontal="right" vertical="top"/>
    </xf>
    <xf numFmtId="0" fontId="14" fillId="0" borderId="37" xfId="0" applyFont="1" applyFill="1" applyBorder="1" applyAlignment="1">
      <alignment horizontal="center" vertical="top" wrapText="1"/>
    </xf>
    <xf numFmtId="0" fontId="14" fillId="0" borderId="69" xfId="0" applyFont="1" applyFill="1" applyBorder="1" applyAlignment="1">
      <alignment horizontal="center" vertical="top" wrapText="1"/>
    </xf>
    <xf numFmtId="0" fontId="0" fillId="0" borderId="76" xfId="0" applyBorder="1" applyAlignment="1">
      <alignment horizontal="center" vertical="top" wrapText="1"/>
    </xf>
    <xf numFmtId="0" fontId="0" fillId="0" borderId="10" xfId="0" applyBorder="1" applyAlignment="1">
      <alignment horizontal="center" vertical="top" wrapText="1"/>
    </xf>
    <xf numFmtId="49" fontId="4" fillId="3" borderId="28" xfId="0" applyNumberFormat="1" applyFont="1" applyFill="1" applyBorder="1" applyAlignment="1">
      <alignment horizontal="center" vertical="top" wrapText="1"/>
    </xf>
    <xf numFmtId="0" fontId="0" fillId="0" borderId="46" xfId="0" applyBorder="1" applyAlignment="1">
      <alignment horizontal="center" vertical="top" wrapText="1"/>
    </xf>
    <xf numFmtId="0" fontId="21" fillId="5" borderId="34" xfId="0" applyFont="1" applyFill="1" applyBorder="1" applyAlignment="1">
      <alignment horizontal="left" vertical="top" wrapText="1"/>
    </xf>
    <xf numFmtId="0" fontId="22" fillId="5" borderId="21" xfId="0" applyFont="1" applyFill="1" applyBorder="1" applyAlignment="1">
      <alignment horizontal="left" vertical="top" wrapText="1"/>
    </xf>
    <xf numFmtId="0" fontId="14" fillId="0" borderId="30" xfId="0" applyFont="1" applyFill="1" applyBorder="1" applyAlignment="1">
      <alignment horizontal="center" vertical="top" wrapText="1"/>
    </xf>
    <xf numFmtId="49" fontId="14" fillId="0" borderId="1" xfId="0" applyNumberFormat="1" applyFont="1" applyBorder="1" applyAlignment="1">
      <alignment horizontal="center" vertical="top" wrapText="1"/>
    </xf>
    <xf numFmtId="49" fontId="20" fillId="0" borderId="0" xfId="0" applyNumberFormat="1" applyFont="1" applyBorder="1" applyAlignment="1">
      <alignment horizontal="center" vertical="top"/>
    </xf>
    <xf numFmtId="49" fontId="20" fillId="0" borderId="77" xfId="0" applyNumberFormat="1" applyFont="1" applyBorder="1" applyAlignment="1">
      <alignment horizontal="center" vertical="top" wrapText="1"/>
    </xf>
    <xf numFmtId="49" fontId="14" fillId="0" borderId="11" xfId="0" applyNumberFormat="1" applyFont="1" applyBorder="1" applyAlignment="1">
      <alignment horizontal="center" vertical="top" wrapText="1"/>
    </xf>
    <xf numFmtId="49" fontId="4" fillId="3" borderId="7" xfId="0" applyNumberFormat="1" applyFont="1" applyFill="1" applyBorder="1" applyAlignment="1">
      <alignment horizontal="center" vertical="top" wrapText="1"/>
    </xf>
    <xf numFmtId="49" fontId="4" fillId="2" borderId="20" xfId="0" applyNumberFormat="1" applyFont="1" applyFill="1" applyBorder="1" applyAlignment="1">
      <alignment horizontal="center" vertical="top" wrapText="1"/>
    </xf>
    <xf numFmtId="49" fontId="4" fillId="0" borderId="20" xfId="0" applyNumberFormat="1" applyFont="1" applyBorder="1" applyAlignment="1">
      <alignment horizontal="center" vertical="top" wrapText="1"/>
    </xf>
    <xf numFmtId="0" fontId="6" fillId="5" borderId="21" xfId="0" applyFont="1" applyFill="1" applyBorder="1" applyAlignment="1">
      <alignment horizontal="left" vertical="top" wrapText="1"/>
    </xf>
    <xf numFmtId="0" fontId="14" fillId="0" borderId="10" xfId="0" applyFont="1" applyFill="1" applyBorder="1" applyAlignment="1">
      <alignment horizontal="center" vertical="top" wrapText="1"/>
    </xf>
    <xf numFmtId="0" fontId="14" fillId="0" borderId="11" xfId="0" applyFont="1" applyFill="1" applyBorder="1" applyAlignment="1">
      <alignment horizontal="center" vertical="top" wrapText="1"/>
    </xf>
  </cellXfs>
  <cellStyles count="31">
    <cellStyle name="Comma 2" xfId="14"/>
    <cellStyle name="Geras" xfId="16" builtinId="26"/>
    <cellStyle name="Hipersaitas" xfId="30" builtinId="8"/>
    <cellStyle name="Įprastas" xfId="0" builtinId="0"/>
    <cellStyle name="Įprastas 2" xfId="1"/>
    <cellStyle name="Įprastas 2 2" xfId="6"/>
    <cellStyle name="Įprastas 2 2 2" xfId="10"/>
    <cellStyle name="Įprastas 2 2 3" xfId="19"/>
    <cellStyle name="Įprastas 2 2 4" xfId="21"/>
    <cellStyle name="Įprastas 2 3" xfId="9"/>
    <cellStyle name="Įprastas 3" xfId="2"/>
    <cellStyle name="Įprastas 3 2" xfId="13"/>
    <cellStyle name="Įprastas 3 2 2" xfId="23"/>
    <cellStyle name="Įprastas 3 3" xfId="17"/>
    <cellStyle name="Įprastas 4" xfId="3"/>
    <cellStyle name="Įprastas 4 2" xfId="12"/>
    <cellStyle name="Įprastas 5" xfId="7"/>
    <cellStyle name="Įprastas 5 2" xfId="8"/>
    <cellStyle name="Įprastas 6" xfId="18"/>
    <cellStyle name="Įprastas 6 2" xfId="20"/>
    <cellStyle name="Įprastas 6 2 2" xfId="25"/>
    <cellStyle name="Įprastas 6 3" xfId="24"/>
    <cellStyle name="Įprastas 7" xfId="22"/>
    <cellStyle name="Įprastas 7 2" xfId="29"/>
    <cellStyle name="Kablelis 2" xfId="15"/>
    <cellStyle name="Kablelis 3" xfId="27"/>
    <cellStyle name="Normal 2" xfId="4"/>
    <cellStyle name="Normal 3" xfId="5"/>
    <cellStyle name="Normal_1 lentelė(1)" xfId="11"/>
    <cellStyle name="Normal_Kopija 13 programos Excel" xfId="28"/>
    <cellStyle name="Procentai 2" xfId="26"/>
  </cellStyles>
  <dxfs count="0"/>
  <tableStyles count="0" defaultTableStyle="TableStyleMedium9" defaultPivotStyle="PivotStyleLight16"/>
  <colors>
    <mruColors>
      <color rgb="FFB3EBFF"/>
      <color rgb="FFFFCCFF"/>
      <color rgb="FF9999FF"/>
      <color rgb="FFCCFFCC"/>
      <color rgb="FFFF99FF"/>
      <color rgb="FF99CCFF"/>
      <color rgb="FF80C535"/>
      <color rgb="FF79C65A"/>
      <color rgb="FF9966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31"/>
  <sheetViews>
    <sheetView tabSelected="1" view="pageBreakPreview" zoomScale="80" zoomScaleNormal="90" zoomScaleSheetLayoutView="80" workbookViewId="0">
      <selection activeCell="Z13" sqref="Z13"/>
    </sheetView>
  </sheetViews>
  <sheetFormatPr defaultRowHeight="15" x14ac:dyDescent="0.25"/>
  <cols>
    <col min="1" max="1" width="2.7109375" style="155" customWidth="1"/>
    <col min="2" max="4" width="3.140625" style="155" customWidth="1"/>
    <col min="5" max="5" width="3.5703125" style="155" customWidth="1"/>
    <col min="6" max="6" width="38.28515625" style="155" customWidth="1"/>
    <col min="7" max="7" width="4.7109375" style="155" customWidth="1"/>
    <col min="8" max="8" width="4.28515625" style="155" customWidth="1"/>
    <col min="9" max="9" width="6.140625" style="155" customWidth="1"/>
    <col min="10" max="10" width="6.5703125" style="155" customWidth="1"/>
    <col min="11" max="11" width="10.5703125" style="155" customWidth="1"/>
    <col min="12" max="12" width="11.42578125" style="155" customWidth="1"/>
    <col min="13" max="13" width="11.7109375" style="155" customWidth="1"/>
    <col min="14" max="14" width="30.140625" style="155" customWidth="1"/>
    <col min="15" max="15" width="10" style="155" customWidth="1"/>
    <col min="16" max="16" width="13.28515625" style="155" customWidth="1"/>
    <col min="17" max="17" width="11" style="155" customWidth="1"/>
    <col min="18" max="18" width="19" style="155" customWidth="1"/>
    <col min="19" max="19" width="20.85546875" style="155" customWidth="1"/>
    <col min="20" max="16384" width="9.140625" style="155"/>
  </cols>
  <sheetData>
    <row r="1" spans="1:22" ht="15.75" customHeight="1" x14ac:dyDescent="0.25">
      <c r="N1" s="405"/>
      <c r="O1" s="405"/>
      <c r="P1" s="405"/>
      <c r="Q1" s="5096" t="s">
        <v>1869</v>
      </c>
      <c r="R1" s="5096"/>
      <c r="S1" s="5096"/>
      <c r="T1" s="517"/>
    </row>
    <row r="2" spans="1:22" ht="15" customHeight="1" x14ac:dyDescent="0.25">
      <c r="M2" s="405"/>
      <c r="N2" s="405"/>
      <c r="O2" s="405"/>
      <c r="P2" s="405"/>
      <c r="Q2" s="5096"/>
      <c r="R2" s="5096"/>
      <c r="S2" s="5096"/>
      <c r="T2" s="517"/>
      <c r="U2" s="5096"/>
      <c r="V2" s="5096"/>
    </row>
    <row r="3" spans="1:22" ht="36" customHeight="1" x14ac:dyDescent="0.25">
      <c r="M3" s="405"/>
      <c r="N3" s="405"/>
      <c r="O3" s="405"/>
      <c r="P3" s="405"/>
      <c r="Q3" s="5096"/>
      <c r="R3" s="5096"/>
      <c r="S3" s="5096"/>
      <c r="T3" s="517"/>
    </row>
    <row r="4" spans="1:22" ht="15" customHeight="1" x14ac:dyDescent="0.25">
      <c r="A4" s="5118" t="s">
        <v>199</v>
      </c>
      <c r="B4" s="5118"/>
      <c r="C4" s="5118"/>
      <c r="D4" s="5118"/>
      <c r="E4" s="5118"/>
      <c r="F4" s="5118"/>
      <c r="G4" s="5118"/>
      <c r="H4" s="5118"/>
      <c r="I4" s="5118"/>
      <c r="J4" s="5118"/>
      <c r="K4" s="5118"/>
      <c r="L4" s="5118"/>
      <c r="M4" s="5118"/>
      <c r="N4" s="5118"/>
      <c r="O4" s="5118"/>
      <c r="P4" s="5118"/>
      <c r="Q4" s="5118"/>
      <c r="R4" s="5118"/>
      <c r="S4" s="5118"/>
      <c r="T4" s="406"/>
      <c r="U4" s="406"/>
    </row>
    <row r="5" spans="1:22" x14ac:dyDescent="0.25">
      <c r="A5" s="5119" t="s">
        <v>311</v>
      </c>
      <c r="B5" s="5119"/>
      <c r="C5" s="5119"/>
      <c r="D5" s="5119"/>
      <c r="E5" s="5119"/>
      <c r="F5" s="5119"/>
      <c r="G5" s="5119"/>
      <c r="H5" s="5119"/>
      <c r="I5" s="5119"/>
      <c r="J5" s="5119"/>
      <c r="K5" s="5119"/>
      <c r="L5" s="5119"/>
      <c r="M5" s="5119"/>
      <c r="N5" s="5119"/>
      <c r="O5" s="5119"/>
      <c r="P5" s="5119"/>
      <c r="Q5" s="5119"/>
      <c r="R5" s="5119"/>
      <c r="S5" s="5119"/>
    </row>
    <row r="6" spans="1:22" ht="16.5" thickBot="1" x14ac:dyDescent="0.3">
      <c r="A6" s="404"/>
      <c r="B6" s="404"/>
      <c r="C6" s="404"/>
      <c r="D6" s="404"/>
      <c r="E6" s="404"/>
      <c r="F6" s="404"/>
      <c r="G6" s="404"/>
      <c r="H6" s="404"/>
      <c r="I6" s="404"/>
      <c r="J6" s="404"/>
      <c r="K6" s="404"/>
      <c r="L6" s="404"/>
      <c r="M6" s="404"/>
      <c r="N6" s="403"/>
      <c r="O6" s="4918"/>
      <c r="P6" s="4918"/>
      <c r="Q6" s="415"/>
      <c r="R6" s="4918" t="s">
        <v>282</v>
      </c>
      <c r="S6" s="4918"/>
    </row>
    <row r="7" spans="1:22" ht="29.25" customHeight="1" thickBot="1" x14ac:dyDescent="0.3">
      <c r="A7" s="5030" t="s">
        <v>0</v>
      </c>
      <c r="B7" s="5033" t="s">
        <v>1</v>
      </c>
      <c r="C7" s="5036" t="s">
        <v>2</v>
      </c>
      <c r="D7" s="5044" t="s">
        <v>298</v>
      </c>
      <c r="E7" s="5008" t="s">
        <v>138</v>
      </c>
      <c r="F7" s="5047" t="s">
        <v>15</v>
      </c>
      <c r="G7" s="5011" t="s">
        <v>2</v>
      </c>
      <c r="H7" s="5017" t="s">
        <v>4</v>
      </c>
      <c r="I7" s="5050" t="s">
        <v>142</v>
      </c>
      <c r="J7" s="5017" t="s">
        <v>5</v>
      </c>
      <c r="K7" s="5120" t="s">
        <v>190</v>
      </c>
      <c r="L7" s="5121"/>
      <c r="M7" s="5122"/>
      <c r="N7" s="5112" t="s">
        <v>297</v>
      </c>
      <c r="O7" s="5113"/>
      <c r="P7" s="5113"/>
      <c r="Q7" s="5114"/>
      <c r="R7" s="5127" t="s">
        <v>191</v>
      </c>
      <c r="S7" s="5130" t="s">
        <v>192</v>
      </c>
    </row>
    <row r="8" spans="1:22" ht="77.25" customHeight="1" x14ac:dyDescent="0.25">
      <c r="A8" s="5031"/>
      <c r="B8" s="5034"/>
      <c r="C8" s="5037"/>
      <c r="D8" s="5045"/>
      <c r="E8" s="5009"/>
      <c r="F8" s="5048"/>
      <c r="G8" s="5012"/>
      <c r="H8" s="5018"/>
      <c r="I8" s="5051"/>
      <c r="J8" s="5018"/>
      <c r="K8" s="5125" t="s">
        <v>200</v>
      </c>
      <c r="L8" s="5125" t="s">
        <v>201</v>
      </c>
      <c r="M8" s="5123" t="s">
        <v>202</v>
      </c>
      <c r="N8" s="5020" t="s">
        <v>139</v>
      </c>
      <c r="O8" s="5022" t="s">
        <v>136</v>
      </c>
      <c r="P8" s="4986" t="s">
        <v>137</v>
      </c>
      <c r="Q8" s="5110" t="s">
        <v>189</v>
      </c>
      <c r="R8" s="5128"/>
      <c r="S8" s="5131"/>
    </row>
    <row r="9" spans="1:22" ht="125.25" customHeight="1" thickBot="1" x14ac:dyDescent="0.3">
      <c r="A9" s="5032"/>
      <c r="B9" s="5035"/>
      <c r="C9" s="5038"/>
      <c r="D9" s="5046"/>
      <c r="E9" s="5010"/>
      <c r="F9" s="5049"/>
      <c r="G9" s="5013"/>
      <c r="H9" s="5019"/>
      <c r="I9" s="5052"/>
      <c r="J9" s="5019"/>
      <c r="K9" s="5126"/>
      <c r="L9" s="5126"/>
      <c r="M9" s="5124"/>
      <c r="N9" s="5021"/>
      <c r="O9" s="5023"/>
      <c r="P9" s="4987"/>
      <c r="Q9" s="5111"/>
      <c r="R9" s="5129"/>
      <c r="S9" s="5132"/>
    </row>
    <row r="10" spans="1:22" ht="26.25" thickBot="1" x14ac:dyDescent="0.3">
      <c r="A10" s="402" t="s">
        <v>8</v>
      </c>
      <c r="B10" s="419" t="s">
        <v>296</v>
      </c>
      <c r="C10" s="420"/>
      <c r="D10" s="420"/>
      <c r="E10" s="420"/>
      <c r="F10" s="420"/>
      <c r="G10" s="420"/>
      <c r="H10" s="420"/>
      <c r="I10" s="420"/>
      <c r="J10" s="420"/>
      <c r="K10" s="420"/>
      <c r="L10" s="420"/>
      <c r="M10" s="420"/>
      <c r="N10" s="420"/>
      <c r="O10" s="420"/>
      <c r="P10" s="420"/>
      <c r="Q10" s="420"/>
      <c r="R10" s="420"/>
      <c r="S10" s="421"/>
    </row>
    <row r="11" spans="1:22" ht="48.75" customHeight="1" thickBot="1" x14ac:dyDescent="0.3">
      <c r="A11" s="401"/>
      <c r="B11" s="400"/>
      <c r="C11" s="398"/>
      <c r="D11" s="398"/>
      <c r="E11" s="398"/>
      <c r="F11" s="399"/>
      <c r="G11" s="399"/>
      <c r="H11" s="398"/>
      <c r="I11" s="398"/>
      <c r="J11" s="398"/>
      <c r="K11" s="398"/>
      <c r="L11" s="398"/>
      <c r="M11" s="397"/>
      <c r="N11" s="396" t="s">
        <v>295</v>
      </c>
      <c r="O11" s="395" t="s">
        <v>294</v>
      </c>
      <c r="P11" s="394" t="s">
        <v>293</v>
      </c>
      <c r="Q11" s="494" t="s">
        <v>315</v>
      </c>
      <c r="R11" s="5101" t="s">
        <v>318</v>
      </c>
      <c r="S11" s="5102"/>
    </row>
    <row r="12" spans="1:22" ht="24" customHeight="1" thickBot="1" x14ac:dyDescent="0.3">
      <c r="A12" s="280" t="s">
        <v>8</v>
      </c>
      <c r="B12" s="279" t="s">
        <v>8</v>
      </c>
      <c r="C12" s="5115" t="s">
        <v>292</v>
      </c>
      <c r="D12" s="5116"/>
      <c r="E12" s="5116"/>
      <c r="F12" s="5116"/>
      <c r="G12" s="5116"/>
      <c r="H12" s="5116"/>
      <c r="I12" s="5116"/>
      <c r="J12" s="5116"/>
      <c r="K12" s="5116"/>
      <c r="L12" s="5116"/>
      <c r="M12" s="5116"/>
      <c r="N12" s="5116"/>
      <c r="O12" s="5116"/>
      <c r="P12" s="5116"/>
      <c r="Q12" s="5116"/>
      <c r="R12" s="5116"/>
      <c r="S12" s="5117"/>
    </row>
    <row r="13" spans="1:22" ht="64.5" customHeight="1" thickBot="1" x14ac:dyDescent="0.3">
      <c r="A13" s="248"/>
      <c r="B13" s="5014"/>
      <c r="C13" s="4988"/>
      <c r="D13" s="4989"/>
      <c r="E13" s="4989"/>
      <c r="F13" s="4989"/>
      <c r="G13" s="4989"/>
      <c r="H13" s="4989"/>
      <c r="I13" s="4989"/>
      <c r="J13" s="4989"/>
      <c r="K13" s="4989"/>
      <c r="L13" s="4989"/>
      <c r="M13" s="4990"/>
      <c r="N13" s="393" t="s">
        <v>291</v>
      </c>
      <c r="O13" s="392" t="s">
        <v>290</v>
      </c>
      <c r="P13" s="391">
        <v>80</v>
      </c>
      <c r="Q13" s="488">
        <v>44</v>
      </c>
      <c r="R13" s="4913" t="s">
        <v>312</v>
      </c>
      <c r="S13" s="4914"/>
      <c r="U13" s="533"/>
      <c r="V13" s="533"/>
    </row>
    <row r="14" spans="1:22" ht="49.5" customHeight="1" thickBot="1" x14ac:dyDescent="0.3">
      <c r="A14" s="248"/>
      <c r="B14" s="5015"/>
      <c r="C14" s="4988"/>
      <c r="D14" s="4989"/>
      <c r="E14" s="4989"/>
      <c r="F14" s="4989"/>
      <c r="G14" s="4989"/>
      <c r="H14" s="4989"/>
      <c r="I14" s="4989"/>
      <c r="J14" s="4989"/>
      <c r="K14" s="4989"/>
      <c r="L14" s="4989"/>
      <c r="M14" s="4990"/>
      <c r="N14" s="393" t="s">
        <v>289</v>
      </c>
      <c r="O14" s="392" t="s">
        <v>228</v>
      </c>
      <c r="P14" s="391">
        <v>40</v>
      </c>
      <c r="Q14" s="428">
        <v>57</v>
      </c>
      <c r="R14" s="4915"/>
      <c r="S14" s="4916"/>
      <c r="U14" s="533"/>
      <c r="V14" s="533"/>
    </row>
    <row r="15" spans="1:22" ht="61.5" customHeight="1" thickBot="1" x14ac:dyDescent="0.3">
      <c r="A15" s="248"/>
      <c r="B15" s="5016"/>
      <c r="C15" s="4991"/>
      <c r="D15" s="4992"/>
      <c r="E15" s="4992"/>
      <c r="F15" s="4992"/>
      <c r="G15" s="4992"/>
      <c r="H15" s="4992"/>
      <c r="I15" s="4992"/>
      <c r="J15" s="4992"/>
      <c r="K15" s="4992"/>
      <c r="L15" s="4992"/>
      <c r="M15" s="4993"/>
      <c r="N15" s="537" t="s">
        <v>288</v>
      </c>
      <c r="O15" s="392" t="s">
        <v>243</v>
      </c>
      <c r="P15" s="391">
        <v>6</v>
      </c>
      <c r="Q15" s="534">
        <v>6</v>
      </c>
      <c r="R15" s="5103" t="s">
        <v>314</v>
      </c>
      <c r="S15" s="5104"/>
      <c r="U15" s="536"/>
      <c r="V15" s="535"/>
    </row>
    <row r="16" spans="1:22" ht="40.5" customHeight="1" x14ac:dyDescent="0.25">
      <c r="A16" s="4970" t="s">
        <v>8</v>
      </c>
      <c r="B16" s="4973" t="s">
        <v>8</v>
      </c>
      <c r="C16" s="4968" t="s">
        <v>8</v>
      </c>
      <c r="D16" s="229"/>
      <c r="E16" s="5024" t="s">
        <v>287</v>
      </c>
      <c r="F16" s="5025"/>
      <c r="G16" s="4919" t="s">
        <v>286</v>
      </c>
      <c r="H16" s="4934" t="s">
        <v>143</v>
      </c>
      <c r="I16" s="306" t="s">
        <v>168</v>
      </c>
      <c r="J16" s="214" t="s">
        <v>12</v>
      </c>
      <c r="K16" s="390">
        <f>K25+K28+K29+K31+K32+K33</f>
        <v>6105.8</v>
      </c>
      <c r="L16" s="390">
        <f>L25+L28+L29+L31+L32+L33</f>
        <v>6079.8</v>
      </c>
      <c r="M16" s="390">
        <f>M25+M28+M29+M31+M32+M33</f>
        <v>5966.97</v>
      </c>
      <c r="N16" s="389" t="s">
        <v>178</v>
      </c>
      <c r="O16" s="413" t="s">
        <v>229</v>
      </c>
      <c r="P16" s="202">
        <v>123</v>
      </c>
      <c r="Q16" s="202">
        <v>131</v>
      </c>
      <c r="R16" s="5141"/>
      <c r="S16" s="5142"/>
      <c r="U16" s="533"/>
      <c r="V16" s="533"/>
    </row>
    <row r="17" spans="1:24" ht="24.75" customHeight="1" x14ac:dyDescent="0.25">
      <c r="A17" s="4971"/>
      <c r="B17" s="4974"/>
      <c r="C17" s="4976"/>
      <c r="D17" s="357"/>
      <c r="E17" s="5026"/>
      <c r="F17" s="5027"/>
      <c r="G17" s="4920"/>
      <c r="H17" s="4935"/>
      <c r="I17" s="243"/>
      <c r="J17" s="362" t="s">
        <v>167</v>
      </c>
      <c r="K17" s="362"/>
      <c r="L17" s="385"/>
      <c r="M17" s="385"/>
      <c r="N17" s="388" t="s">
        <v>268</v>
      </c>
      <c r="O17" s="414" t="s">
        <v>229</v>
      </c>
      <c r="P17" s="409" t="s">
        <v>285</v>
      </c>
      <c r="Q17" s="377" t="s">
        <v>301</v>
      </c>
      <c r="R17" s="5143"/>
      <c r="S17" s="5144"/>
    </row>
    <row r="18" spans="1:24" ht="35.25" customHeight="1" x14ac:dyDescent="0.25">
      <c r="A18" s="4971"/>
      <c r="B18" s="4974"/>
      <c r="C18" s="4976"/>
      <c r="D18" s="357"/>
      <c r="E18" s="5026"/>
      <c r="F18" s="5027"/>
      <c r="G18" s="4920"/>
      <c r="H18" s="4935"/>
      <c r="I18" s="243"/>
      <c r="J18" s="362" t="s">
        <v>166</v>
      </c>
      <c r="K18" s="443">
        <f t="shared" ref="K18:M19" si="0">K26</f>
        <v>31.7</v>
      </c>
      <c r="L18" s="443">
        <f t="shared" si="0"/>
        <v>43.3</v>
      </c>
      <c r="M18" s="443">
        <f t="shared" si="0"/>
        <v>42.16</v>
      </c>
      <c r="N18" s="386" t="s">
        <v>179</v>
      </c>
      <c r="O18" s="414" t="s">
        <v>229</v>
      </c>
      <c r="P18" s="377">
        <v>116</v>
      </c>
      <c r="Q18" s="377">
        <v>121</v>
      </c>
      <c r="R18" s="5143"/>
      <c r="S18" s="5144"/>
      <c r="U18" s="372"/>
      <c r="W18" s="372"/>
    </row>
    <row r="19" spans="1:24" x14ac:dyDescent="0.25">
      <c r="A19" s="4971"/>
      <c r="B19" s="4974"/>
      <c r="C19" s="4976"/>
      <c r="D19" s="357"/>
      <c r="E19" s="5026"/>
      <c r="F19" s="5027"/>
      <c r="G19" s="4920"/>
      <c r="H19" s="4935"/>
      <c r="I19" s="243"/>
      <c r="J19" s="362" t="s">
        <v>196</v>
      </c>
      <c r="K19" s="385">
        <f t="shared" si="0"/>
        <v>25.9</v>
      </c>
      <c r="L19" s="385">
        <f t="shared" si="0"/>
        <v>25.9</v>
      </c>
      <c r="M19" s="385">
        <f t="shared" si="0"/>
        <v>25.9</v>
      </c>
      <c r="N19" s="387" t="s">
        <v>268</v>
      </c>
      <c r="O19" s="414" t="s">
        <v>229</v>
      </c>
      <c r="P19" s="377" t="s">
        <v>284</v>
      </c>
      <c r="Q19" s="377" t="s">
        <v>302</v>
      </c>
      <c r="R19" s="5143"/>
      <c r="S19" s="5144"/>
    </row>
    <row r="20" spans="1:24" ht="38.25" x14ac:dyDescent="0.25">
      <c r="A20" s="4971"/>
      <c r="B20" s="4974"/>
      <c r="C20" s="4976"/>
      <c r="D20" s="357"/>
      <c r="E20" s="5026"/>
      <c r="F20" s="5027"/>
      <c r="G20" s="4920"/>
      <c r="H20" s="4935"/>
      <c r="I20" s="243"/>
      <c r="J20" s="362"/>
      <c r="K20" s="362"/>
      <c r="L20" s="385"/>
      <c r="M20" s="385"/>
      <c r="N20" s="386" t="s">
        <v>193</v>
      </c>
      <c r="O20" s="414" t="s">
        <v>229</v>
      </c>
      <c r="P20" s="377">
        <v>133</v>
      </c>
      <c r="Q20" s="377">
        <v>142</v>
      </c>
      <c r="R20" s="5143"/>
      <c r="S20" s="5144"/>
    </row>
    <row r="21" spans="1:24" ht="25.5" x14ac:dyDescent="0.25">
      <c r="A21" s="4971"/>
      <c r="B21" s="4974"/>
      <c r="C21" s="4976"/>
      <c r="D21" s="357"/>
      <c r="E21" s="5026"/>
      <c r="F21" s="5027"/>
      <c r="G21" s="4920"/>
      <c r="H21" s="4935"/>
      <c r="I21" s="243"/>
      <c r="J21" s="362"/>
      <c r="K21" s="362"/>
      <c r="L21" s="385"/>
      <c r="M21" s="385"/>
      <c r="N21" s="384" t="s">
        <v>283</v>
      </c>
      <c r="O21" s="414" t="s">
        <v>282</v>
      </c>
      <c r="P21" s="377">
        <v>5.8</v>
      </c>
      <c r="Q21" s="377">
        <v>0</v>
      </c>
      <c r="R21" s="5143"/>
      <c r="S21" s="5144"/>
    </row>
    <row r="22" spans="1:24" ht="39" thickBot="1" x14ac:dyDescent="0.3">
      <c r="A22" s="4971"/>
      <c r="B22" s="4974"/>
      <c r="C22" s="4976"/>
      <c r="D22" s="357"/>
      <c r="E22" s="5026"/>
      <c r="F22" s="5027"/>
      <c r="G22" s="4920"/>
      <c r="H22" s="4935"/>
      <c r="I22" s="243"/>
      <c r="J22" s="383"/>
      <c r="K22" s="383"/>
      <c r="L22" s="382"/>
      <c r="M22" s="382"/>
      <c r="N22" s="523" t="s">
        <v>281</v>
      </c>
      <c r="O22" s="524" t="s">
        <v>243</v>
      </c>
      <c r="P22" s="348">
        <v>71</v>
      </c>
      <c r="Q22" s="348">
        <v>71</v>
      </c>
      <c r="R22" s="5145"/>
      <c r="S22" s="5146"/>
    </row>
    <row r="23" spans="1:24" ht="64.5" thickBot="1" x14ac:dyDescent="0.3">
      <c r="A23" s="4971"/>
      <c r="B23" s="4974"/>
      <c r="C23" s="4976"/>
      <c r="D23" s="357"/>
      <c r="E23" s="5026"/>
      <c r="F23" s="5027"/>
      <c r="G23" s="4920"/>
      <c r="H23" s="4935"/>
      <c r="I23" s="253"/>
      <c r="J23" s="381"/>
      <c r="K23" s="381"/>
      <c r="L23" s="380"/>
      <c r="M23" s="520"/>
      <c r="N23" s="521" t="s">
        <v>280</v>
      </c>
      <c r="O23" s="522" t="s">
        <v>243</v>
      </c>
      <c r="P23" s="409">
        <v>2</v>
      </c>
      <c r="Q23" s="538">
        <v>2</v>
      </c>
      <c r="R23" s="5141"/>
      <c r="S23" s="5142"/>
    </row>
    <row r="24" spans="1:24" ht="15.75" thickBot="1" x14ac:dyDescent="0.3">
      <c r="A24" s="4972"/>
      <c r="B24" s="4975"/>
      <c r="C24" s="4969"/>
      <c r="D24" s="226"/>
      <c r="E24" s="5028"/>
      <c r="F24" s="5029"/>
      <c r="G24" s="4921"/>
      <c r="H24" s="4936"/>
      <c r="I24" s="234"/>
      <c r="J24" s="379" t="s">
        <v>13</v>
      </c>
      <c r="K24" s="444">
        <f>SUM(K16:K19)</f>
        <v>6163.4</v>
      </c>
      <c r="L24" s="444">
        <f>SUM(L16:L19)</f>
        <v>6149</v>
      </c>
      <c r="M24" s="444">
        <f>SUM(M16:M19)</f>
        <v>6035.03</v>
      </c>
      <c r="N24" s="493"/>
      <c r="O24" s="193"/>
      <c r="P24" s="231"/>
      <c r="Q24" s="465"/>
      <c r="R24" s="5147"/>
      <c r="S24" s="5148"/>
    </row>
    <row r="25" spans="1:24" ht="20.25" customHeight="1" x14ac:dyDescent="0.25">
      <c r="A25" s="4979" t="s">
        <v>8</v>
      </c>
      <c r="B25" s="4952" t="s">
        <v>8</v>
      </c>
      <c r="C25" s="4981" t="s">
        <v>8</v>
      </c>
      <c r="D25" s="246"/>
      <c r="E25" s="5041" t="s">
        <v>8</v>
      </c>
      <c r="F25" s="5000" t="s">
        <v>279</v>
      </c>
      <c r="G25" s="4922" t="s">
        <v>286</v>
      </c>
      <c r="H25" s="367"/>
      <c r="I25" s="243"/>
      <c r="J25" s="202" t="s">
        <v>12</v>
      </c>
      <c r="K25" s="433">
        <v>6033.2</v>
      </c>
      <c r="L25" s="378">
        <v>6000.2</v>
      </c>
      <c r="M25" s="378">
        <v>5903.3</v>
      </c>
      <c r="N25" s="528"/>
      <c r="O25" s="529"/>
      <c r="P25" s="249"/>
      <c r="Q25" s="464"/>
      <c r="R25" s="5149"/>
      <c r="S25" s="5150"/>
      <c r="T25" s="376"/>
      <c r="U25" s="376"/>
      <c r="V25" s="376"/>
      <c r="W25" s="376"/>
      <c r="X25" s="372"/>
    </row>
    <row r="26" spans="1:24" ht="20.25" customHeight="1" x14ac:dyDescent="0.25">
      <c r="A26" s="5039"/>
      <c r="B26" s="4974"/>
      <c r="C26" s="5040"/>
      <c r="D26" s="246"/>
      <c r="E26" s="5042"/>
      <c r="F26" s="5001"/>
      <c r="G26" s="4923"/>
      <c r="H26" s="367"/>
      <c r="I26" s="243"/>
      <c r="J26" s="377" t="s">
        <v>166</v>
      </c>
      <c r="K26" s="434">
        <v>31.7</v>
      </c>
      <c r="L26" s="445">
        <v>43.3</v>
      </c>
      <c r="M26" s="445">
        <v>42.16</v>
      </c>
      <c r="N26" s="365"/>
      <c r="O26" s="364"/>
      <c r="P26" s="239"/>
      <c r="Q26" s="422"/>
      <c r="R26" s="5151"/>
      <c r="S26" s="5152"/>
      <c r="T26" s="372"/>
      <c r="V26" s="372"/>
      <c r="X26" s="372"/>
    </row>
    <row r="27" spans="1:24" ht="20.25" customHeight="1" thickBot="1" x14ac:dyDescent="0.3">
      <c r="A27" s="4980"/>
      <c r="B27" s="4953"/>
      <c r="C27" s="4982"/>
      <c r="D27" s="246"/>
      <c r="E27" s="5043"/>
      <c r="F27" s="5001"/>
      <c r="G27" s="4923"/>
      <c r="H27" s="367"/>
      <c r="I27" s="243"/>
      <c r="J27" s="348" t="s">
        <v>196</v>
      </c>
      <c r="K27" s="435">
        <v>25.9</v>
      </c>
      <c r="L27" s="375">
        <v>25.9</v>
      </c>
      <c r="M27" s="375">
        <v>25.9</v>
      </c>
      <c r="N27" s="365"/>
      <c r="O27" s="364"/>
      <c r="P27" s="239"/>
      <c r="Q27" s="422"/>
      <c r="R27" s="5151"/>
      <c r="S27" s="5152"/>
      <c r="T27" s="372"/>
      <c r="U27" s="372"/>
    </row>
    <row r="28" spans="1:24" ht="15.75" thickBot="1" x14ac:dyDescent="0.3">
      <c r="A28" s="275" t="s">
        <v>8</v>
      </c>
      <c r="B28" s="274" t="s">
        <v>8</v>
      </c>
      <c r="C28" s="271" t="s">
        <v>8</v>
      </c>
      <c r="D28" s="246"/>
      <c r="E28" s="346" t="s">
        <v>9</v>
      </c>
      <c r="F28" s="496" t="s">
        <v>278</v>
      </c>
      <c r="G28" s="4923"/>
      <c r="H28" s="367"/>
      <c r="I28" s="243"/>
      <c r="J28" s="374" t="s">
        <v>12</v>
      </c>
      <c r="K28" s="436">
        <v>1.2</v>
      </c>
      <c r="L28" s="373">
        <v>1.2</v>
      </c>
      <c r="M28" s="373">
        <v>0.1</v>
      </c>
      <c r="N28" s="365"/>
      <c r="O28" s="364"/>
      <c r="P28" s="239"/>
      <c r="Q28" s="422"/>
      <c r="R28" s="5151"/>
      <c r="S28" s="5152"/>
      <c r="T28" s="372"/>
    </row>
    <row r="29" spans="1:24" ht="15.75" thickBot="1" x14ac:dyDescent="0.3">
      <c r="A29" s="275" t="s">
        <v>8</v>
      </c>
      <c r="B29" s="274" t="s">
        <v>8</v>
      </c>
      <c r="C29" s="271" t="s">
        <v>8</v>
      </c>
      <c r="D29" s="246"/>
      <c r="E29" s="346" t="s">
        <v>10</v>
      </c>
      <c r="F29" s="496" t="s">
        <v>277</v>
      </c>
      <c r="G29" s="4923"/>
      <c r="H29" s="367"/>
      <c r="I29" s="243"/>
      <c r="J29" s="371" t="s">
        <v>12</v>
      </c>
      <c r="K29" s="437">
        <v>3</v>
      </c>
      <c r="L29" s="368">
        <v>3</v>
      </c>
      <c r="M29" s="368">
        <v>1.17</v>
      </c>
      <c r="N29" s="493"/>
      <c r="O29" s="193"/>
      <c r="P29" s="231"/>
      <c r="Q29" s="465"/>
      <c r="R29" s="5153"/>
      <c r="S29" s="5154"/>
    </row>
    <row r="30" spans="1:24" ht="15.75" thickBot="1" x14ac:dyDescent="0.3">
      <c r="A30" s="275" t="s">
        <v>8</v>
      </c>
      <c r="B30" s="274" t="s">
        <v>8</v>
      </c>
      <c r="C30" s="271" t="s">
        <v>8</v>
      </c>
      <c r="D30" s="246"/>
      <c r="E30" s="346" t="s">
        <v>11</v>
      </c>
      <c r="F30" s="496" t="s">
        <v>276</v>
      </c>
      <c r="G30" s="4923"/>
      <c r="H30" s="367"/>
      <c r="I30" s="243"/>
      <c r="J30" s="371" t="s">
        <v>12</v>
      </c>
      <c r="K30" s="437"/>
      <c r="L30" s="368"/>
      <c r="M30" s="368"/>
      <c r="N30" s="528"/>
      <c r="O30" s="529"/>
      <c r="P30" s="249"/>
      <c r="Q30" s="464"/>
      <c r="R30" s="5149"/>
      <c r="S30" s="5150"/>
    </row>
    <row r="31" spans="1:24" ht="15.75" thickBot="1" x14ac:dyDescent="0.3">
      <c r="A31" s="275" t="s">
        <v>8</v>
      </c>
      <c r="B31" s="274" t="s">
        <v>8</v>
      </c>
      <c r="C31" s="271" t="s">
        <v>8</v>
      </c>
      <c r="D31" s="246"/>
      <c r="E31" s="346" t="s">
        <v>24</v>
      </c>
      <c r="F31" s="496" t="s">
        <v>275</v>
      </c>
      <c r="G31" s="4923"/>
      <c r="H31" s="367"/>
      <c r="I31" s="243"/>
      <c r="J31" s="371" t="s">
        <v>12</v>
      </c>
      <c r="K31" s="437">
        <v>18.3</v>
      </c>
      <c r="L31" s="368">
        <v>18.3</v>
      </c>
      <c r="M31" s="368">
        <v>18.2</v>
      </c>
      <c r="N31" s="365"/>
      <c r="O31" s="364"/>
      <c r="P31" s="239"/>
      <c r="Q31" s="422"/>
      <c r="R31" s="5151"/>
      <c r="S31" s="5152"/>
    </row>
    <row r="32" spans="1:24" ht="15.75" thickBot="1" x14ac:dyDescent="0.3">
      <c r="A32" s="275" t="s">
        <v>8</v>
      </c>
      <c r="B32" s="274" t="s">
        <v>8</v>
      </c>
      <c r="C32" s="271" t="s">
        <v>8</v>
      </c>
      <c r="D32" s="246"/>
      <c r="E32" s="346" t="s">
        <v>26</v>
      </c>
      <c r="F32" s="496" t="s">
        <v>274</v>
      </c>
      <c r="G32" s="4923"/>
      <c r="H32" s="367"/>
      <c r="I32" s="243"/>
      <c r="J32" s="369" t="s">
        <v>12</v>
      </c>
      <c r="K32" s="437">
        <v>44.3</v>
      </c>
      <c r="L32" s="368">
        <v>51.3</v>
      </c>
      <c r="M32" s="368">
        <v>44.2</v>
      </c>
      <c r="N32" s="365"/>
      <c r="O32" s="364"/>
      <c r="P32" s="239"/>
      <c r="Q32" s="422"/>
      <c r="R32" s="5151"/>
      <c r="S32" s="5152"/>
    </row>
    <row r="33" spans="1:19" ht="26.25" thickBot="1" x14ac:dyDescent="0.3">
      <c r="A33" s="5006" t="s">
        <v>8</v>
      </c>
      <c r="B33" s="370" t="s">
        <v>8</v>
      </c>
      <c r="C33" s="271" t="s">
        <v>8</v>
      </c>
      <c r="D33" s="246"/>
      <c r="E33" s="495" t="s">
        <v>29</v>
      </c>
      <c r="F33" s="497" t="s">
        <v>273</v>
      </c>
      <c r="G33" s="4923"/>
      <c r="H33" s="367"/>
      <c r="I33" s="243"/>
      <c r="J33" s="369" t="s">
        <v>12</v>
      </c>
      <c r="K33" s="437">
        <v>5.8</v>
      </c>
      <c r="L33" s="368">
        <v>5.8</v>
      </c>
      <c r="M33" s="368">
        <v>0</v>
      </c>
      <c r="N33" s="365"/>
      <c r="O33" s="364"/>
      <c r="P33" s="239"/>
      <c r="Q33" s="422"/>
      <c r="R33" s="5151"/>
      <c r="S33" s="5152"/>
    </row>
    <row r="34" spans="1:19" ht="15.75" thickBot="1" x14ac:dyDescent="0.3">
      <c r="A34" s="5007"/>
      <c r="B34" s="4925"/>
      <c r="C34" s="4926"/>
      <c r="D34" s="4926"/>
      <c r="E34" s="4926"/>
      <c r="F34" s="4927"/>
      <c r="G34" s="4924"/>
      <c r="H34" s="367"/>
      <c r="I34" s="243"/>
      <c r="J34" s="284" t="s">
        <v>13</v>
      </c>
      <c r="K34" s="438">
        <f>SUM(K25:K33)</f>
        <v>6163.4</v>
      </c>
      <c r="L34" s="366">
        <f>SUM(L25:L33)</f>
        <v>6149</v>
      </c>
      <c r="M34" s="366">
        <f>SUM(M25:M33)</f>
        <v>6035.03</v>
      </c>
      <c r="N34" s="493"/>
      <c r="O34" s="193"/>
      <c r="P34" s="231"/>
      <c r="Q34" s="465"/>
      <c r="R34" s="5153"/>
      <c r="S34" s="5154"/>
    </row>
    <row r="35" spans="1:19" ht="32.25" customHeight="1" x14ac:dyDescent="0.25">
      <c r="A35" s="4979" t="s">
        <v>8</v>
      </c>
      <c r="B35" s="4974" t="s">
        <v>8</v>
      </c>
      <c r="C35" s="358" t="s">
        <v>9</v>
      </c>
      <c r="D35" s="357"/>
      <c r="E35" s="356"/>
      <c r="F35" s="5002" t="s">
        <v>272</v>
      </c>
      <c r="G35" s="4919" t="s">
        <v>271</v>
      </c>
      <c r="H35" s="4934" t="s">
        <v>143</v>
      </c>
      <c r="I35" s="4931" t="s">
        <v>168</v>
      </c>
      <c r="J35" s="214" t="s">
        <v>12</v>
      </c>
      <c r="K35" s="213">
        <f>K40+K42</f>
        <v>597.79999999999995</v>
      </c>
      <c r="L35" s="213">
        <f>L40+L42</f>
        <v>597.79999999999995</v>
      </c>
      <c r="M35" s="213">
        <f>M40+M42</f>
        <v>508.06</v>
      </c>
      <c r="N35" s="363" t="s">
        <v>270</v>
      </c>
      <c r="O35" s="227" t="s">
        <v>229</v>
      </c>
      <c r="P35" s="302">
        <v>27</v>
      </c>
      <c r="Q35" s="202">
        <v>27</v>
      </c>
      <c r="R35" s="5141"/>
      <c r="S35" s="5142"/>
    </row>
    <row r="36" spans="1:19" ht="29.25" customHeight="1" x14ac:dyDescent="0.25">
      <c r="A36" s="5039"/>
      <c r="B36" s="4974"/>
      <c r="C36" s="358"/>
      <c r="D36" s="357"/>
      <c r="E36" s="356"/>
      <c r="F36" s="5002"/>
      <c r="G36" s="4920"/>
      <c r="H36" s="4935"/>
      <c r="I36" s="4932"/>
      <c r="J36" s="362" t="s">
        <v>196</v>
      </c>
      <c r="K36" s="361">
        <f>K41</f>
        <v>2.9</v>
      </c>
      <c r="L36" s="361">
        <f>L41</f>
        <v>2.9</v>
      </c>
      <c r="M36" s="361">
        <f>M41</f>
        <v>2.9</v>
      </c>
      <c r="N36" s="353" t="s">
        <v>268</v>
      </c>
      <c r="O36" s="360" t="s">
        <v>229</v>
      </c>
      <c r="P36" s="299" t="s">
        <v>269</v>
      </c>
      <c r="Q36" s="299" t="s">
        <v>269</v>
      </c>
      <c r="R36" s="5155"/>
      <c r="S36" s="5156"/>
    </row>
    <row r="37" spans="1:19" ht="32.25" customHeight="1" x14ac:dyDescent="0.25">
      <c r="A37" s="5039"/>
      <c r="B37" s="4974"/>
      <c r="C37" s="358"/>
      <c r="D37" s="357"/>
      <c r="E37" s="356"/>
      <c r="F37" s="5002"/>
      <c r="G37" s="4920"/>
      <c r="H37" s="4935"/>
      <c r="I37" s="4932"/>
      <c r="J37" s="355"/>
      <c r="K37" s="355"/>
      <c r="L37" s="354"/>
      <c r="M37" s="354"/>
      <c r="N37" s="342" t="s">
        <v>180</v>
      </c>
      <c r="O37" s="341" t="s">
        <v>229</v>
      </c>
      <c r="P37" s="359">
        <v>8</v>
      </c>
      <c r="Q37" s="377">
        <v>8</v>
      </c>
      <c r="R37" s="5143"/>
      <c r="S37" s="5144"/>
    </row>
    <row r="38" spans="1:19" ht="20.25" customHeight="1" x14ac:dyDescent="0.25">
      <c r="A38" s="5039"/>
      <c r="B38" s="4974"/>
      <c r="C38" s="358"/>
      <c r="D38" s="357"/>
      <c r="E38" s="356"/>
      <c r="F38" s="5003"/>
      <c r="G38" s="4920"/>
      <c r="H38" s="4935"/>
      <c r="I38" s="4932"/>
      <c r="J38" s="355"/>
      <c r="K38" s="355"/>
      <c r="L38" s="354"/>
      <c r="M38" s="354"/>
      <c r="N38" s="353" t="s">
        <v>268</v>
      </c>
      <c r="O38" s="296" t="s">
        <v>229</v>
      </c>
      <c r="P38" s="299" t="s">
        <v>267</v>
      </c>
      <c r="Q38" s="299" t="s">
        <v>267</v>
      </c>
      <c r="R38" s="5155"/>
      <c r="S38" s="5156"/>
    </row>
    <row r="39" spans="1:19" ht="22.5" customHeight="1" thickBot="1" x14ac:dyDescent="0.3">
      <c r="A39" s="4980"/>
      <c r="B39" s="4953"/>
      <c r="C39" s="352"/>
      <c r="D39" s="226"/>
      <c r="E39" s="290"/>
      <c r="F39" s="5003"/>
      <c r="G39" s="4920"/>
      <c r="H39" s="4935"/>
      <c r="I39" s="4932"/>
      <c r="J39" s="262" t="s">
        <v>13</v>
      </c>
      <c r="K39" s="261">
        <f>SUM(K35:K36)</f>
        <v>600.69999999999993</v>
      </c>
      <c r="L39" s="261">
        <f>SUM(L35:L36)</f>
        <v>600.69999999999993</v>
      </c>
      <c r="M39" s="261">
        <f>SUM(M35:M36)</f>
        <v>510.96</v>
      </c>
      <c r="N39" s="342"/>
      <c r="O39" s="351"/>
      <c r="P39" s="350"/>
      <c r="Q39" s="350"/>
      <c r="R39" s="5157"/>
      <c r="S39" s="5158"/>
    </row>
    <row r="40" spans="1:19" ht="22.5" customHeight="1" x14ac:dyDescent="0.25">
      <c r="A40" s="4979" t="s">
        <v>8</v>
      </c>
      <c r="B40" s="4952" t="s">
        <v>8</v>
      </c>
      <c r="C40" s="271" t="s">
        <v>9</v>
      </c>
      <c r="D40" s="246"/>
      <c r="E40" s="203" t="s">
        <v>8</v>
      </c>
      <c r="F40" s="5004" t="s">
        <v>266</v>
      </c>
      <c r="G40" s="4920"/>
      <c r="H40" s="4935"/>
      <c r="I40" s="4932"/>
      <c r="J40" s="202" t="s">
        <v>12</v>
      </c>
      <c r="K40" s="439">
        <v>583.29999999999995</v>
      </c>
      <c r="L40" s="272">
        <v>583.29999999999995</v>
      </c>
      <c r="M40" s="272">
        <v>493.56</v>
      </c>
      <c r="N40" s="342"/>
      <c r="O40" s="341"/>
      <c r="P40" s="340"/>
      <c r="Q40" s="340"/>
      <c r="R40" s="5157"/>
      <c r="S40" s="5158"/>
    </row>
    <row r="41" spans="1:19" ht="22.5" customHeight="1" thickBot="1" x14ac:dyDescent="0.3">
      <c r="A41" s="4980"/>
      <c r="B41" s="4953"/>
      <c r="C41" s="268"/>
      <c r="D41" s="246"/>
      <c r="E41" s="349"/>
      <c r="F41" s="5005"/>
      <c r="G41" s="4920"/>
      <c r="H41" s="4935"/>
      <c r="I41" s="4932"/>
      <c r="J41" s="348" t="s">
        <v>196</v>
      </c>
      <c r="K41" s="440">
        <v>2.9</v>
      </c>
      <c r="L41" s="347">
        <v>2.9</v>
      </c>
      <c r="M41" s="347">
        <v>2.9</v>
      </c>
      <c r="N41" s="342"/>
      <c r="O41" s="341"/>
      <c r="P41" s="340"/>
      <c r="Q41" s="340"/>
      <c r="R41" s="5157"/>
      <c r="S41" s="5158"/>
    </row>
    <row r="42" spans="1:19" ht="22.5" customHeight="1" thickBot="1" x14ac:dyDescent="0.3">
      <c r="A42" s="4979" t="s">
        <v>8</v>
      </c>
      <c r="B42" s="4952" t="s">
        <v>8</v>
      </c>
      <c r="C42" s="271" t="s">
        <v>9</v>
      </c>
      <c r="D42" s="246"/>
      <c r="E42" s="346" t="s">
        <v>9</v>
      </c>
      <c r="F42" s="345" t="s">
        <v>265</v>
      </c>
      <c r="G42" s="4920"/>
      <c r="H42" s="4935"/>
      <c r="I42" s="4932"/>
      <c r="J42" s="344" t="s">
        <v>12</v>
      </c>
      <c r="K42" s="441">
        <v>14.5</v>
      </c>
      <c r="L42" s="343">
        <v>14.5</v>
      </c>
      <c r="M42" s="343">
        <v>14.5</v>
      </c>
      <c r="N42" s="342"/>
      <c r="O42" s="341"/>
      <c r="P42" s="340"/>
      <c r="Q42" s="340"/>
      <c r="R42" s="5157"/>
      <c r="S42" s="5158"/>
    </row>
    <row r="43" spans="1:19" ht="22.5" customHeight="1" thickBot="1" x14ac:dyDescent="0.3">
      <c r="A43" s="4980"/>
      <c r="B43" s="4953"/>
      <c r="C43" s="268"/>
      <c r="D43" s="246"/>
      <c r="E43" s="339"/>
      <c r="F43" s="338"/>
      <c r="G43" s="4921"/>
      <c r="H43" s="4936"/>
      <c r="I43" s="4933"/>
      <c r="J43" s="337" t="s">
        <v>13</v>
      </c>
      <c r="K43" s="195">
        <f>SUM(K40:K42)</f>
        <v>600.69999999999993</v>
      </c>
      <c r="L43" s="195">
        <f>SUM(L40:L42)</f>
        <v>600.69999999999993</v>
      </c>
      <c r="M43" s="195">
        <f>SUM(M40:M42)</f>
        <v>510.96</v>
      </c>
      <c r="N43" s="336"/>
      <c r="O43" s="335"/>
      <c r="P43" s="334"/>
      <c r="Q43" s="334"/>
      <c r="R43" s="5159"/>
      <c r="S43" s="5160"/>
    </row>
    <row r="44" spans="1:19" ht="33" hidden="1" customHeight="1" x14ac:dyDescent="0.25">
      <c r="A44" s="4970" t="s">
        <v>8</v>
      </c>
      <c r="B44" s="4998" t="s">
        <v>8</v>
      </c>
      <c r="C44" s="4964" t="s">
        <v>10</v>
      </c>
      <c r="D44" s="333"/>
      <c r="E44" s="332"/>
      <c r="F44" s="4966" t="s">
        <v>195</v>
      </c>
      <c r="G44" s="4996" t="s">
        <v>264</v>
      </c>
      <c r="H44" s="5053" t="s">
        <v>143</v>
      </c>
      <c r="I44" s="4950" t="s">
        <v>168</v>
      </c>
      <c r="J44" s="331" t="s">
        <v>12</v>
      </c>
      <c r="K44" s="331"/>
      <c r="L44" s="330"/>
      <c r="M44" s="330"/>
      <c r="N44" s="329" t="s">
        <v>181</v>
      </c>
      <c r="O44" s="328" t="s">
        <v>229</v>
      </c>
      <c r="P44" s="327">
        <v>8</v>
      </c>
      <c r="Q44" s="424"/>
      <c r="R44" s="424"/>
      <c r="S44" s="427"/>
    </row>
    <row r="45" spans="1:19" ht="21.75" hidden="1" customHeight="1" thickBot="1" x14ac:dyDescent="0.3">
      <c r="A45" s="4972"/>
      <c r="B45" s="4999"/>
      <c r="C45" s="4965"/>
      <c r="D45" s="326"/>
      <c r="E45" s="325"/>
      <c r="F45" s="4967"/>
      <c r="G45" s="4997"/>
      <c r="H45" s="5054"/>
      <c r="I45" s="4951"/>
      <c r="J45" s="324" t="s">
        <v>13</v>
      </c>
      <c r="K45" s="407"/>
      <c r="L45" s="323">
        <f>SUM(L44:L44)</f>
        <v>0</v>
      </c>
      <c r="M45" s="323">
        <f>SUM(M44:M44)</f>
        <v>0</v>
      </c>
      <c r="N45" s="322" t="s">
        <v>263</v>
      </c>
      <c r="O45" s="321" t="s">
        <v>229</v>
      </c>
      <c r="P45" s="320" t="s">
        <v>262</v>
      </c>
      <c r="Q45" s="425"/>
      <c r="R45" s="425"/>
      <c r="S45" s="427"/>
    </row>
    <row r="46" spans="1:19" ht="30" customHeight="1" x14ac:dyDescent="0.25">
      <c r="A46" s="4970" t="s">
        <v>8</v>
      </c>
      <c r="B46" s="4973" t="s">
        <v>8</v>
      </c>
      <c r="C46" s="4968" t="s">
        <v>11</v>
      </c>
      <c r="D46" s="229"/>
      <c r="E46" s="303"/>
      <c r="F46" s="4956" t="s">
        <v>261</v>
      </c>
      <c r="G46" s="4919" t="s">
        <v>260</v>
      </c>
      <c r="H46" s="4934" t="s">
        <v>143</v>
      </c>
      <c r="I46" s="4931" t="s">
        <v>168</v>
      </c>
      <c r="J46" s="214" t="s">
        <v>12</v>
      </c>
      <c r="K46" s="213">
        <f>K54</f>
        <v>2700.6</v>
      </c>
      <c r="L46" s="213">
        <f>L54</f>
        <v>2700.6</v>
      </c>
      <c r="M46" s="213">
        <f>M54</f>
        <v>2700.4700000000003</v>
      </c>
      <c r="N46" s="4944" t="s">
        <v>259</v>
      </c>
      <c r="O46" s="5097" t="s">
        <v>258</v>
      </c>
      <c r="P46" s="5185">
        <v>2700.6</v>
      </c>
      <c r="Q46" s="297">
        <v>2700.5</v>
      </c>
      <c r="R46" s="5161"/>
      <c r="S46" s="5162"/>
    </row>
    <row r="47" spans="1:19" ht="21.75" customHeight="1" thickBot="1" x14ac:dyDescent="0.3">
      <c r="A47" s="4972"/>
      <c r="B47" s="4975"/>
      <c r="C47" s="4969"/>
      <c r="D47" s="226"/>
      <c r="E47" s="290"/>
      <c r="F47" s="4957"/>
      <c r="G47" s="4920"/>
      <c r="H47" s="4935"/>
      <c r="I47" s="4932"/>
      <c r="J47" s="262" t="s">
        <v>13</v>
      </c>
      <c r="K47" s="261">
        <f>SUM(K46:K46)</f>
        <v>2700.6</v>
      </c>
      <c r="L47" s="261">
        <f>SUM(L46:L46)</f>
        <v>2700.6</v>
      </c>
      <c r="M47" s="261">
        <f>SUM(M46:M46)</f>
        <v>2700.4700000000003</v>
      </c>
      <c r="N47" s="4949"/>
      <c r="O47" s="5184"/>
      <c r="P47" s="5186"/>
      <c r="Q47" s="408"/>
      <c r="R47" s="5163"/>
      <c r="S47" s="5164"/>
    </row>
    <row r="48" spans="1:19" ht="21.75" customHeight="1" thickBot="1" x14ac:dyDescent="0.3">
      <c r="A48" s="318" t="s">
        <v>8</v>
      </c>
      <c r="B48" s="317" t="s">
        <v>8</v>
      </c>
      <c r="C48" s="498" t="s">
        <v>11</v>
      </c>
      <c r="D48" s="499"/>
      <c r="E48" s="316" t="s">
        <v>8</v>
      </c>
      <c r="F48" s="305" t="s">
        <v>257</v>
      </c>
      <c r="G48" s="4920"/>
      <c r="H48" s="4935"/>
      <c r="I48" s="4932"/>
      <c r="J48" s="310" t="s">
        <v>12</v>
      </c>
      <c r="K48" s="319">
        <v>168.3</v>
      </c>
      <c r="L48" s="319">
        <v>168.3</v>
      </c>
      <c r="M48" s="319">
        <v>168.2</v>
      </c>
      <c r="N48" s="4949"/>
      <c r="O48" s="5184"/>
      <c r="P48" s="5186"/>
      <c r="Q48" s="408"/>
      <c r="R48" s="5163"/>
      <c r="S48" s="5164"/>
    </row>
    <row r="49" spans="1:20" ht="21.75" customHeight="1" thickBot="1" x14ac:dyDescent="0.3">
      <c r="A49" s="318" t="s">
        <v>8</v>
      </c>
      <c r="B49" s="317" t="s">
        <v>8</v>
      </c>
      <c r="C49" s="498" t="s">
        <v>11</v>
      </c>
      <c r="D49" s="313"/>
      <c r="E49" s="316" t="s">
        <v>9</v>
      </c>
      <c r="F49" s="305" t="s">
        <v>256</v>
      </c>
      <c r="G49" s="4920"/>
      <c r="H49" s="4935"/>
      <c r="I49" s="4932"/>
      <c r="J49" s="315" t="s">
        <v>12</v>
      </c>
      <c r="K49" s="314">
        <v>657.7</v>
      </c>
      <c r="L49" s="314">
        <v>657.7</v>
      </c>
      <c r="M49" s="314">
        <v>657.7</v>
      </c>
      <c r="N49" s="4949"/>
      <c r="O49" s="5184"/>
      <c r="P49" s="5186"/>
      <c r="Q49" s="408"/>
      <c r="R49" s="5163"/>
      <c r="S49" s="5164"/>
    </row>
    <row r="50" spans="1:20" ht="21.75" customHeight="1" thickBot="1" x14ac:dyDescent="0.3">
      <c r="A50" s="318" t="s">
        <v>8</v>
      </c>
      <c r="B50" s="317" t="s">
        <v>8</v>
      </c>
      <c r="C50" s="498" t="s">
        <v>11</v>
      </c>
      <c r="D50" s="313"/>
      <c r="E50" s="316" t="s">
        <v>10</v>
      </c>
      <c r="F50" s="305" t="s">
        <v>255</v>
      </c>
      <c r="G50" s="4920"/>
      <c r="H50" s="4935"/>
      <c r="I50" s="4932"/>
      <c r="J50" s="315" t="s">
        <v>12</v>
      </c>
      <c r="K50" s="314">
        <v>620.1</v>
      </c>
      <c r="L50" s="314">
        <v>620.1</v>
      </c>
      <c r="M50" s="314">
        <v>620.07000000000005</v>
      </c>
      <c r="N50" s="4949"/>
      <c r="O50" s="5184"/>
      <c r="P50" s="5186"/>
      <c r="Q50" s="408"/>
      <c r="R50" s="5163"/>
      <c r="S50" s="5164"/>
    </row>
    <row r="51" spans="1:20" ht="21.75" customHeight="1" thickBot="1" x14ac:dyDescent="0.3">
      <c r="A51" s="318" t="s">
        <v>8</v>
      </c>
      <c r="B51" s="317" t="s">
        <v>8</v>
      </c>
      <c r="C51" s="498" t="s">
        <v>11</v>
      </c>
      <c r="D51" s="313"/>
      <c r="E51" s="316" t="s">
        <v>11</v>
      </c>
      <c r="F51" s="305" t="s">
        <v>254</v>
      </c>
      <c r="G51" s="4920"/>
      <c r="H51" s="4935"/>
      <c r="I51" s="4932"/>
      <c r="J51" s="315" t="s">
        <v>12</v>
      </c>
      <c r="K51" s="314">
        <v>724</v>
      </c>
      <c r="L51" s="314">
        <v>724</v>
      </c>
      <c r="M51" s="314">
        <v>724</v>
      </c>
      <c r="N51" s="4949"/>
      <c r="O51" s="5184"/>
      <c r="P51" s="5186"/>
      <c r="Q51" s="408"/>
      <c r="R51" s="5163"/>
      <c r="S51" s="5164"/>
    </row>
    <row r="52" spans="1:20" ht="21.75" customHeight="1" thickBot="1" x14ac:dyDescent="0.3">
      <c r="A52" s="318" t="s">
        <v>8</v>
      </c>
      <c r="B52" s="317" t="s">
        <v>8</v>
      </c>
      <c r="C52" s="498" t="s">
        <v>11</v>
      </c>
      <c r="D52" s="313"/>
      <c r="E52" s="316" t="s">
        <v>24</v>
      </c>
      <c r="F52" s="305" t="s">
        <v>253</v>
      </c>
      <c r="G52" s="4920"/>
      <c r="H52" s="4935"/>
      <c r="I52" s="4932"/>
      <c r="J52" s="315" t="s">
        <v>12</v>
      </c>
      <c r="K52" s="314"/>
      <c r="L52" s="314"/>
      <c r="M52" s="314"/>
      <c r="N52" s="4949"/>
      <c r="O52" s="5184"/>
      <c r="P52" s="5186"/>
      <c r="Q52" s="408"/>
      <c r="R52" s="5163"/>
      <c r="S52" s="5164"/>
    </row>
    <row r="53" spans="1:20" ht="21.75" customHeight="1" thickBot="1" x14ac:dyDescent="0.3">
      <c r="A53" s="503" t="s">
        <v>8</v>
      </c>
      <c r="B53" s="504" t="s">
        <v>8</v>
      </c>
      <c r="C53" s="500" t="s">
        <v>11</v>
      </c>
      <c r="D53" s="501"/>
      <c r="E53" s="312" t="s">
        <v>26</v>
      </c>
      <c r="F53" s="311" t="s">
        <v>252</v>
      </c>
      <c r="G53" s="4920"/>
      <c r="H53" s="4935"/>
      <c r="I53" s="4932"/>
      <c r="J53" s="310" t="s">
        <v>12</v>
      </c>
      <c r="K53" s="309">
        <v>530.5</v>
      </c>
      <c r="L53" s="309">
        <v>530.5</v>
      </c>
      <c r="M53" s="309">
        <v>530.5</v>
      </c>
      <c r="N53" s="4949"/>
      <c r="O53" s="5184"/>
      <c r="P53" s="5186"/>
      <c r="Q53" s="408"/>
      <c r="R53" s="5163"/>
      <c r="S53" s="5164"/>
    </row>
    <row r="54" spans="1:20" ht="21.75" customHeight="1" thickBot="1" x14ac:dyDescent="0.3">
      <c r="A54" s="502"/>
      <c r="B54" s="4928"/>
      <c r="C54" s="4929"/>
      <c r="D54" s="4929"/>
      <c r="E54" s="4929"/>
      <c r="F54" s="4930"/>
      <c r="G54" s="4921"/>
      <c r="H54" s="4936"/>
      <c r="I54" s="4933"/>
      <c r="J54" s="308" t="s">
        <v>13</v>
      </c>
      <c r="K54" s="307">
        <f>SUM(K48+K49+K50+K51+K52+K53)</f>
        <v>2700.6</v>
      </c>
      <c r="L54" s="307">
        <f>SUM(L48+L49+L50+L51+L52+L53)</f>
        <v>2700.6</v>
      </c>
      <c r="M54" s="307">
        <f>SUM(M48+M49+M50+M51+M52+M53)</f>
        <v>2700.4700000000003</v>
      </c>
      <c r="N54" s="4945"/>
      <c r="O54" s="5099"/>
      <c r="P54" s="5187"/>
      <c r="Q54" s="463"/>
      <c r="R54" s="5165"/>
      <c r="S54" s="5166"/>
    </row>
    <row r="55" spans="1:20" ht="25.5" customHeight="1" x14ac:dyDescent="0.25">
      <c r="A55" s="4970" t="s">
        <v>8</v>
      </c>
      <c r="B55" s="4973" t="s">
        <v>8</v>
      </c>
      <c r="C55" s="4968" t="s">
        <v>24</v>
      </c>
      <c r="D55" s="229"/>
      <c r="E55" s="506"/>
      <c r="F55" s="4956" t="s">
        <v>250</v>
      </c>
      <c r="G55" s="4919" t="s">
        <v>251</v>
      </c>
      <c r="H55" s="4934" t="s">
        <v>143</v>
      </c>
      <c r="I55" s="306" t="s">
        <v>168</v>
      </c>
      <c r="J55" s="214" t="s">
        <v>12</v>
      </c>
      <c r="K55" s="213">
        <f>K57</f>
        <v>65</v>
      </c>
      <c r="L55" s="213">
        <f>L57</f>
        <v>65</v>
      </c>
      <c r="M55" s="213">
        <f>M57</f>
        <v>58.5</v>
      </c>
      <c r="N55" s="4944" t="s">
        <v>198</v>
      </c>
      <c r="O55" s="4947" t="s">
        <v>228</v>
      </c>
      <c r="P55" s="4942">
        <v>100</v>
      </c>
      <c r="Q55" s="4942">
        <v>100</v>
      </c>
      <c r="R55" s="5161"/>
      <c r="S55" s="5162"/>
    </row>
    <row r="56" spans="1:20" ht="31.5" customHeight="1" thickBot="1" x14ac:dyDescent="0.3">
      <c r="A56" s="4972"/>
      <c r="B56" s="4975"/>
      <c r="C56" s="4969"/>
      <c r="D56" s="226"/>
      <c r="E56" s="507"/>
      <c r="F56" s="4957"/>
      <c r="G56" s="4920"/>
      <c r="H56" s="4935"/>
      <c r="I56" s="234"/>
      <c r="J56" s="208" t="s">
        <v>13</v>
      </c>
      <c r="K56" s="207">
        <f>SUM(K55:K55)</f>
        <v>65</v>
      </c>
      <c r="L56" s="207">
        <f>SUM(L55:L55)</f>
        <v>65</v>
      </c>
      <c r="M56" s="207">
        <f>SUM(M55:M55)</f>
        <v>58.5</v>
      </c>
      <c r="N56" s="4946"/>
      <c r="O56" s="4948"/>
      <c r="P56" s="4943"/>
      <c r="Q56" s="4943"/>
      <c r="R56" s="5167"/>
      <c r="S56" s="5168"/>
    </row>
    <row r="57" spans="1:20" ht="42" customHeight="1" thickBot="1" x14ac:dyDescent="0.3">
      <c r="A57" s="4970" t="s">
        <v>8</v>
      </c>
      <c r="B57" s="4973" t="s">
        <v>8</v>
      </c>
      <c r="C57" s="4968" t="s">
        <v>24</v>
      </c>
      <c r="D57" s="255"/>
      <c r="E57" s="4960" t="s">
        <v>8</v>
      </c>
      <c r="F57" s="305" t="s">
        <v>250</v>
      </c>
      <c r="G57" s="4920"/>
      <c r="H57" s="4935"/>
      <c r="I57" s="253"/>
      <c r="J57" s="508" t="s">
        <v>12</v>
      </c>
      <c r="K57" s="489">
        <v>65</v>
      </c>
      <c r="L57" s="489">
        <v>65</v>
      </c>
      <c r="M57" s="489">
        <v>58.5</v>
      </c>
      <c r="N57" s="490"/>
      <c r="O57" s="491"/>
      <c r="P57" s="492"/>
      <c r="Q57" s="492"/>
      <c r="R57" s="5169"/>
      <c r="S57" s="5170"/>
    </row>
    <row r="58" spans="1:20" ht="65.25" customHeight="1" thickBot="1" x14ac:dyDescent="0.3">
      <c r="A58" s="4972"/>
      <c r="B58" s="4975"/>
      <c r="C58" s="4969"/>
      <c r="D58" s="226"/>
      <c r="E58" s="4961"/>
      <c r="F58" s="304"/>
      <c r="G58" s="4921"/>
      <c r="H58" s="4936"/>
      <c r="I58" s="234"/>
      <c r="J58" s="295" t="s">
        <v>13</v>
      </c>
      <c r="K58" s="442">
        <f>SUM(K57)</f>
        <v>65</v>
      </c>
      <c r="L58" s="442">
        <f>SUM(L57)</f>
        <v>65</v>
      </c>
      <c r="M58" s="442">
        <f>SUM(M57)</f>
        <v>58.5</v>
      </c>
      <c r="N58" s="505"/>
      <c r="O58" s="518"/>
      <c r="P58" s="519"/>
      <c r="Q58" s="519"/>
      <c r="R58" s="5165"/>
      <c r="S58" s="5166"/>
      <c r="T58" s="222"/>
    </row>
    <row r="59" spans="1:20" ht="25.5" customHeight="1" x14ac:dyDescent="0.25">
      <c r="A59" s="4979" t="s">
        <v>8</v>
      </c>
      <c r="B59" s="4952" t="s">
        <v>8</v>
      </c>
      <c r="C59" s="298" t="s">
        <v>26</v>
      </c>
      <c r="D59" s="4983"/>
      <c r="E59" s="506"/>
      <c r="F59" s="4958" t="s">
        <v>247</v>
      </c>
      <c r="G59" s="4919" t="s">
        <v>249</v>
      </c>
      <c r="H59" s="4937" t="s">
        <v>143</v>
      </c>
      <c r="I59" s="4931" t="s">
        <v>168</v>
      </c>
      <c r="J59" s="214" t="s">
        <v>12</v>
      </c>
      <c r="K59" s="213">
        <v>0</v>
      </c>
      <c r="L59" s="213">
        <v>0</v>
      </c>
      <c r="M59" s="213">
        <v>0</v>
      </c>
      <c r="N59" s="515" t="s">
        <v>248</v>
      </c>
      <c r="O59" s="227" t="s">
        <v>243</v>
      </c>
      <c r="P59" s="302">
        <v>1</v>
      </c>
      <c r="Q59" s="302">
        <v>1</v>
      </c>
      <c r="R59" s="5105" t="s">
        <v>303</v>
      </c>
      <c r="S59" s="5106"/>
    </row>
    <row r="60" spans="1:20" ht="32.25" customHeight="1" thickBot="1" x14ac:dyDescent="0.3">
      <c r="A60" s="4980"/>
      <c r="B60" s="4953"/>
      <c r="C60" s="301"/>
      <c r="D60" s="4984"/>
      <c r="E60" s="507"/>
      <c r="F60" s="4959"/>
      <c r="G60" s="4920"/>
      <c r="H60" s="4938"/>
      <c r="I60" s="4932"/>
      <c r="J60" s="208" t="s">
        <v>13</v>
      </c>
      <c r="K60" s="207">
        <f>SUM(K59:K59)</f>
        <v>0</v>
      </c>
      <c r="L60" s="207">
        <f>SUM(L59:L59)</f>
        <v>0</v>
      </c>
      <c r="M60" s="207">
        <f>SUM(M59:M59)</f>
        <v>0</v>
      </c>
      <c r="N60" s="294"/>
      <c r="O60" s="516"/>
      <c r="P60" s="281"/>
      <c r="Q60" s="281"/>
      <c r="R60" s="5107"/>
      <c r="S60" s="5108"/>
    </row>
    <row r="61" spans="1:20" ht="30" customHeight="1" thickBot="1" x14ac:dyDescent="0.3">
      <c r="A61" s="4979" t="s">
        <v>8</v>
      </c>
      <c r="B61" s="4952" t="s">
        <v>8</v>
      </c>
      <c r="C61" s="298" t="s">
        <v>26</v>
      </c>
      <c r="D61" s="4984"/>
      <c r="E61" s="4960" t="s">
        <v>8</v>
      </c>
      <c r="F61" s="4962" t="s">
        <v>247</v>
      </c>
      <c r="G61" s="4920"/>
      <c r="H61" s="4938"/>
      <c r="I61" s="4932"/>
      <c r="J61" s="508" t="s">
        <v>12</v>
      </c>
      <c r="K61" s="201">
        <v>0</v>
      </c>
      <c r="L61" s="201">
        <v>0</v>
      </c>
      <c r="M61" s="201">
        <v>0</v>
      </c>
      <c r="N61" s="514"/>
      <c r="O61" s="300"/>
      <c r="P61" s="299"/>
      <c r="Q61" s="299"/>
      <c r="R61" s="5171"/>
      <c r="S61" s="5172"/>
    </row>
    <row r="62" spans="1:20" ht="24" customHeight="1" thickBot="1" x14ac:dyDescent="0.3">
      <c r="A62" s="4980"/>
      <c r="B62" s="4953"/>
      <c r="C62" s="509"/>
      <c r="D62" s="4985"/>
      <c r="E62" s="4961"/>
      <c r="F62" s="4963"/>
      <c r="G62" s="4921"/>
      <c r="H62" s="4939"/>
      <c r="I62" s="4933"/>
      <c r="J62" s="295" t="s">
        <v>13</v>
      </c>
      <c r="K62" s="442">
        <v>0</v>
      </c>
      <c r="L62" s="195">
        <v>0</v>
      </c>
      <c r="M62" s="195">
        <v>0</v>
      </c>
      <c r="N62" s="294"/>
      <c r="O62" s="293"/>
      <c r="P62" s="292"/>
      <c r="Q62" s="292"/>
      <c r="R62" s="5173"/>
      <c r="S62" s="5174"/>
    </row>
    <row r="63" spans="1:20" ht="24" hidden="1" customHeight="1" thickBot="1" x14ac:dyDescent="0.3">
      <c r="A63" s="186" t="s">
        <v>8</v>
      </c>
      <c r="B63" s="237" t="s">
        <v>8</v>
      </c>
      <c r="C63" s="291" t="s">
        <v>29</v>
      </c>
      <c r="D63" s="289"/>
      <c r="E63" s="288"/>
      <c r="F63" s="287"/>
      <c r="G63" s="286"/>
      <c r="H63" s="285"/>
      <c r="I63" s="281"/>
      <c r="J63" s="284"/>
      <c r="K63" s="284"/>
      <c r="L63" s="195"/>
      <c r="M63" s="195"/>
      <c r="N63" s="283"/>
      <c r="O63" s="282"/>
      <c r="P63" s="281"/>
      <c r="Q63" s="423"/>
      <c r="R63" s="423"/>
      <c r="S63" s="427"/>
    </row>
    <row r="64" spans="1:20" ht="24" hidden="1" customHeight="1" thickBot="1" x14ac:dyDescent="0.3">
      <c r="A64" s="186"/>
      <c r="B64" s="237"/>
      <c r="C64" s="290"/>
      <c r="D64" s="289"/>
      <c r="E64" s="288"/>
      <c r="F64" s="287"/>
      <c r="G64" s="286"/>
      <c r="H64" s="285"/>
      <c r="I64" s="281"/>
      <c r="J64" s="284"/>
      <c r="K64" s="284"/>
      <c r="L64" s="195"/>
      <c r="M64" s="195"/>
      <c r="N64" s="283"/>
      <c r="O64" s="282"/>
      <c r="P64" s="281"/>
      <c r="Q64" s="423"/>
      <c r="R64" s="423"/>
      <c r="S64" s="427"/>
    </row>
    <row r="65" spans="1:19" ht="24" hidden="1" customHeight="1" thickBot="1" x14ac:dyDescent="0.3">
      <c r="A65" s="186"/>
      <c r="B65" s="237"/>
      <c r="C65" s="290"/>
      <c r="D65" s="289"/>
      <c r="E65" s="288"/>
      <c r="F65" s="287"/>
      <c r="G65" s="286"/>
      <c r="H65" s="285"/>
      <c r="I65" s="281"/>
      <c r="J65" s="284"/>
      <c r="K65" s="284"/>
      <c r="L65" s="195"/>
      <c r="M65" s="195"/>
      <c r="N65" s="283"/>
      <c r="O65" s="282"/>
      <c r="P65" s="281"/>
      <c r="Q65" s="423"/>
      <c r="R65" s="423"/>
      <c r="S65" s="427"/>
    </row>
    <row r="66" spans="1:19" ht="24" hidden="1" customHeight="1" thickBot="1" x14ac:dyDescent="0.3">
      <c r="A66" s="186"/>
      <c r="B66" s="237"/>
      <c r="C66" s="290"/>
      <c r="D66" s="289"/>
      <c r="E66" s="288"/>
      <c r="F66" s="287"/>
      <c r="G66" s="286"/>
      <c r="H66" s="285"/>
      <c r="I66" s="281"/>
      <c r="J66" s="284"/>
      <c r="K66" s="284"/>
      <c r="L66" s="195"/>
      <c r="M66" s="195"/>
      <c r="N66" s="283"/>
      <c r="O66" s="282"/>
      <c r="P66" s="281"/>
      <c r="Q66" s="423"/>
      <c r="R66" s="423"/>
      <c r="S66" s="427"/>
    </row>
    <row r="67" spans="1:19" ht="15.75" thickBot="1" x14ac:dyDescent="0.3">
      <c r="A67" s="186" t="s">
        <v>8</v>
      </c>
      <c r="B67" s="191" t="s">
        <v>8</v>
      </c>
      <c r="C67" s="4994" t="s">
        <v>221</v>
      </c>
      <c r="D67" s="4994"/>
      <c r="E67" s="4994"/>
      <c r="F67" s="4994"/>
      <c r="G67" s="4994"/>
      <c r="H67" s="4994"/>
      <c r="I67" s="4995"/>
      <c r="J67" s="190" t="s">
        <v>13</v>
      </c>
      <c r="K67" s="446">
        <f>K24+K39+K45+K47+K56+K60</f>
        <v>9529.6999999999989</v>
      </c>
      <c r="L67" s="446">
        <f>L24+L39+L45+L47+L56+L60</f>
        <v>9515.2999999999993</v>
      </c>
      <c r="M67" s="446">
        <f>M24+M39+M45+M47+M56+M60</f>
        <v>9304.9599999999991</v>
      </c>
      <c r="N67" s="5179"/>
      <c r="O67" s="5180"/>
      <c r="P67" s="5180"/>
      <c r="Q67" s="5180"/>
      <c r="R67" s="5180"/>
      <c r="S67" s="5181"/>
    </row>
    <row r="68" spans="1:19" ht="15.75" thickBot="1" x14ac:dyDescent="0.3">
      <c r="A68" s="280" t="s">
        <v>8</v>
      </c>
      <c r="B68" s="279" t="s">
        <v>9</v>
      </c>
      <c r="C68" s="278" t="s">
        <v>246</v>
      </c>
      <c r="D68" s="277"/>
      <c r="E68" s="277"/>
      <c r="F68" s="277"/>
      <c r="G68" s="277"/>
      <c r="H68" s="277"/>
      <c r="I68" s="277"/>
      <c r="J68" s="277"/>
      <c r="K68" s="277"/>
      <c r="L68" s="277"/>
      <c r="M68" s="277"/>
      <c r="N68" s="5182"/>
      <c r="O68" s="5182"/>
      <c r="P68" s="5182"/>
      <c r="Q68" s="5182"/>
      <c r="R68" s="5182"/>
      <c r="S68" s="5183"/>
    </row>
    <row r="69" spans="1:19" ht="16.5" customHeight="1" x14ac:dyDescent="0.25">
      <c r="A69" s="4970" t="s">
        <v>8</v>
      </c>
      <c r="B69" s="4973" t="s">
        <v>9</v>
      </c>
      <c r="C69" s="4968" t="s">
        <v>8</v>
      </c>
      <c r="D69" s="229"/>
      <c r="E69" s="215"/>
      <c r="F69" s="4954" t="s">
        <v>169</v>
      </c>
      <c r="G69" s="4919" t="s">
        <v>140</v>
      </c>
      <c r="H69" s="4940" t="s">
        <v>143</v>
      </c>
      <c r="I69" s="4931" t="s">
        <v>245</v>
      </c>
      <c r="J69" s="202" t="s">
        <v>222</v>
      </c>
      <c r="K69" s="202">
        <v>1.4</v>
      </c>
      <c r="L69" s="221">
        <v>1.4</v>
      </c>
      <c r="M69" s="221">
        <v>1.4</v>
      </c>
      <c r="N69" s="4944"/>
      <c r="O69" s="5097"/>
      <c r="P69" s="5098"/>
      <c r="Q69" s="539"/>
      <c r="R69" s="5161"/>
      <c r="S69" s="5162"/>
    </row>
    <row r="70" spans="1:19" ht="21" customHeight="1" thickBot="1" x14ac:dyDescent="0.3">
      <c r="A70" s="4972"/>
      <c r="B70" s="4975"/>
      <c r="C70" s="4969"/>
      <c r="D70" s="226"/>
      <c r="E70" s="197"/>
      <c r="F70" s="4955"/>
      <c r="G70" s="4921"/>
      <c r="H70" s="4941"/>
      <c r="I70" s="4933"/>
      <c r="J70" s="196" t="s">
        <v>13</v>
      </c>
      <c r="K70" s="220">
        <f>SUM(K69:K69)</f>
        <v>1.4</v>
      </c>
      <c r="L70" s="220">
        <f>SUM(L69:L69)</f>
        <v>1.4</v>
      </c>
      <c r="M70" s="220">
        <f>SUM(M69:M69)</f>
        <v>1.4</v>
      </c>
      <c r="N70" s="4945"/>
      <c r="O70" s="5099"/>
      <c r="P70" s="5100"/>
      <c r="Q70" s="465"/>
      <c r="R70" s="5165"/>
      <c r="S70" s="5166"/>
    </row>
    <row r="71" spans="1:19" ht="37.5" customHeight="1" x14ac:dyDescent="0.25">
      <c r="A71" s="4970" t="s">
        <v>8</v>
      </c>
      <c r="B71" s="4973" t="s">
        <v>9</v>
      </c>
      <c r="C71" s="4968" t="s">
        <v>9</v>
      </c>
      <c r="D71" s="229"/>
      <c r="E71" s="215"/>
      <c r="F71" s="4956" t="s">
        <v>170</v>
      </c>
      <c r="G71" s="4919" t="s">
        <v>141</v>
      </c>
      <c r="H71" s="4940" t="s">
        <v>143</v>
      </c>
      <c r="I71" s="4931" t="s">
        <v>245</v>
      </c>
      <c r="J71" s="202" t="s">
        <v>222</v>
      </c>
      <c r="K71" s="221">
        <v>49.9</v>
      </c>
      <c r="L71" s="221">
        <v>49.9</v>
      </c>
      <c r="M71" s="221">
        <v>49.9</v>
      </c>
      <c r="N71" s="4949" t="s">
        <v>244</v>
      </c>
      <c r="O71" s="473" t="s">
        <v>243</v>
      </c>
      <c r="P71" s="471">
        <v>5000</v>
      </c>
      <c r="Q71" s="409">
        <v>6129</v>
      </c>
      <c r="R71" s="5175" t="s">
        <v>304</v>
      </c>
      <c r="S71" s="5176"/>
    </row>
    <row r="72" spans="1:19" ht="27.75" customHeight="1" thickBot="1" x14ac:dyDescent="0.3">
      <c r="A72" s="4972"/>
      <c r="B72" s="4975"/>
      <c r="C72" s="4969"/>
      <c r="D72" s="226"/>
      <c r="E72" s="197"/>
      <c r="F72" s="4957"/>
      <c r="G72" s="4921"/>
      <c r="H72" s="4941"/>
      <c r="I72" s="4933"/>
      <c r="J72" s="196" t="s">
        <v>13</v>
      </c>
      <c r="K72" s="220">
        <f>SUM(K71:K71)</f>
        <v>49.9</v>
      </c>
      <c r="L72" s="220">
        <f>SUM(L71:L71)</f>
        <v>49.9</v>
      </c>
      <c r="M72" s="220">
        <f>SUM(M71:M71)</f>
        <v>49.9</v>
      </c>
      <c r="N72" s="4945"/>
      <c r="O72" s="218"/>
      <c r="P72" s="217"/>
      <c r="Q72" s="217"/>
      <c r="R72" s="5177"/>
      <c r="S72" s="5178"/>
    </row>
    <row r="73" spans="1:19" ht="30" customHeight="1" x14ac:dyDescent="0.25">
      <c r="A73" s="4979" t="s">
        <v>8</v>
      </c>
      <c r="B73" s="4952" t="s">
        <v>9</v>
      </c>
      <c r="C73" s="4981" t="s">
        <v>10</v>
      </c>
      <c r="D73" s="229"/>
      <c r="E73" s="215"/>
      <c r="F73" s="4954" t="s">
        <v>242</v>
      </c>
      <c r="G73" s="4919" t="s">
        <v>241</v>
      </c>
      <c r="H73" s="4934" t="s">
        <v>143</v>
      </c>
      <c r="I73" s="4931" t="s">
        <v>168</v>
      </c>
      <c r="J73" s="214" t="s">
        <v>222</v>
      </c>
      <c r="K73" s="213">
        <f>K77</f>
        <v>67.2</v>
      </c>
      <c r="L73" s="213">
        <f>L77</f>
        <v>67.2</v>
      </c>
      <c r="M73" s="213">
        <f>M77</f>
        <v>67.17</v>
      </c>
      <c r="N73" s="4944" t="s">
        <v>240</v>
      </c>
      <c r="O73" s="211" t="s">
        <v>239</v>
      </c>
      <c r="P73" s="230">
        <v>0.76</v>
      </c>
      <c r="Q73" s="230">
        <v>0.76</v>
      </c>
      <c r="R73" s="5141"/>
      <c r="S73" s="5142"/>
    </row>
    <row r="74" spans="1:19" ht="27.75" customHeight="1" thickBot="1" x14ac:dyDescent="0.3">
      <c r="A74" s="4980"/>
      <c r="B74" s="4953"/>
      <c r="C74" s="4982"/>
      <c r="D74" s="226"/>
      <c r="E74" s="197"/>
      <c r="F74" s="4955"/>
      <c r="G74" s="4920"/>
      <c r="H74" s="4935"/>
      <c r="I74" s="4932"/>
      <c r="J74" s="208" t="s">
        <v>13</v>
      </c>
      <c r="K74" s="207">
        <f>SUM(K73:K73)</f>
        <v>67.2</v>
      </c>
      <c r="L74" s="207">
        <f>SUM(L73:L73)</f>
        <v>67.2</v>
      </c>
      <c r="M74" s="207">
        <f>SUM(M73:M73)</f>
        <v>67.17</v>
      </c>
      <c r="N74" s="4945"/>
      <c r="O74" s="218"/>
      <c r="P74" s="276"/>
      <c r="Q74" s="276"/>
      <c r="R74" s="5188"/>
      <c r="S74" s="5189"/>
    </row>
    <row r="75" spans="1:19" ht="27.75" customHeight="1" thickBot="1" x14ac:dyDescent="0.3">
      <c r="A75" s="275" t="s">
        <v>8</v>
      </c>
      <c r="B75" s="274" t="s">
        <v>9</v>
      </c>
      <c r="C75" s="271" t="s">
        <v>10</v>
      </c>
      <c r="D75" s="246"/>
      <c r="E75" s="203" t="s">
        <v>8</v>
      </c>
      <c r="F75" s="273" t="s">
        <v>238</v>
      </c>
      <c r="G75" s="4920"/>
      <c r="H75" s="4935"/>
      <c r="I75" s="4932"/>
      <c r="J75" s="202" t="s">
        <v>222</v>
      </c>
      <c r="K75" s="272">
        <v>46</v>
      </c>
      <c r="L75" s="272">
        <v>46</v>
      </c>
      <c r="M75" s="272">
        <v>46</v>
      </c>
      <c r="N75" s="525"/>
      <c r="O75" s="250"/>
      <c r="P75" s="530"/>
      <c r="Q75" s="466"/>
      <c r="R75" s="5190"/>
      <c r="S75" s="5191"/>
    </row>
    <row r="76" spans="1:19" ht="27.75" customHeight="1" x14ac:dyDescent="0.25">
      <c r="A76" s="4979" t="s">
        <v>8</v>
      </c>
      <c r="B76" s="4952" t="s">
        <v>9</v>
      </c>
      <c r="C76" s="271" t="s">
        <v>10</v>
      </c>
      <c r="D76" s="246"/>
      <c r="E76" s="270" t="s">
        <v>9</v>
      </c>
      <c r="F76" s="269" t="s">
        <v>237</v>
      </c>
      <c r="G76" s="4920"/>
      <c r="H76" s="4935"/>
      <c r="I76" s="4932"/>
      <c r="J76" s="202" t="s">
        <v>222</v>
      </c>
      <c r="K76" s="242">
        <v>21.2</v>
      </c>
      <c r="L76" s="242">
        <v>21.2</v>
      </c>
      <c r="M76" s="242">
        <v>21.17</v>
      </c>
      <c r="N76" s="526"/>
      <c r="O76" s="240"/>
      <c r="P76" s="264"/>
      <c r="Q76" s="467"/>
      <c r="R76" s="5192"/>
      <c r="S76" s="5193"/>
    </row>
    <row r="77" spans="1:19" ht="20.25" customHeight="1" thickBot="1" x14ac:dyDescent="0.3">
      <c r="A77" s="4980"/>
      <c r="B77" s="4953"/>
      <c r="C77" s="268"/>
      <c r="D77" s="246"/>
      <c r="E77" s="267"/>
      <c r="F77" s="266"/>
      <c r="G77" s="4921"/>
      <c r="H77" s="4936"/>
      <c r="I77" s="4933"/>
      <c r="J77" s="196" t="s">
        <v>13</v>
      </c>
      <c r="K77" s="265">
        <f>SUM(K75:K76)</f>
        <v>67.2</v>
      </c>
      <c r="L77" s="265">
        <f>SUM(L75:L76)</f>
        <v>67.2</v>
      </c>
      <c r="M77" s="265">
        <f>SUM(M75:M76)</f>
        <v>67.17</v>
      </c>
      <c r="N77" s="527"/>
      <c r="O77" s="232"/>
      <c r="P77" s="531"/>
      <c r="Q77" s="532"/>
      <c r="R77" s="5194"/>
      <c r="S77" s="5195"/>
    </row>
    <row r="78" spans="1:19" ht="32.25" customHeight="1" x14ac:dyDescent="0.25">
      <c r="A78" s="4970" t="s">
        <v>8</v>
      </c>
      <c r="B78" s="4973" t="s">
        <v>9</v>
      </c>
      <c r="C78" s="4968" t="s">
        <v>11</v>
      </c>
      <c r="D78" s="229"/>
      <c r="E78" s="215"/>
      <c r="F78" s="4977" t="s">
        <v>171</v>
      </c>
      <c r="G78" s="4919" t="s">
        <v>182</v>
      </c>
      <c r="H78" s="4940" t="s">
        <v>143</v>
      </c>
      <c r="I78" s="4931" t="s">
        <v>230</v>
      </c>
      <c r="J78" s="202" t="s">
        <v>222</v>
      </c>
      <c r="K78" s="221">
        <v>15.6</v>
      </c>
      <c r="L78" s="221">
        <v>15.6</v>
      </c>
      <c r="M78" s="221">
        <v>15.6</v>
      </c>
      <c r="N78" s="212"/>
      <c r="O78" s="211"/>
      <c r="P78" s="210"/>
      <c r="Q78" s="468"/>
      <c r="R78" s="5196"/>
      <c r="S78" s="5197"/>
    </row>
    <row r="79" spans="1:19" ht="22.5" customHeight="1" thickBot="1" x14ac:dyDescent="0.3">
      <c r="A79" s="4972"/>
      <c r="B79" s="4975"/>
      <c r="C79" s="4969"/>
      <c r="D79" s="226"/>
      <c r="E79" s="197"/>
      <c r="F79" s="4978"/>
      <c r="G79" s="4921"/>
      <c r="H79" s="4941"/>
      <c r="I79" s="4933"/>
      <c r="J79" s="196" t="s">
        <v>13</v>
      </c>
      <c r="K79" s="220">
        <f>SUM(K78:K78)</f>
        <v>15.6</v>
      </c>
      <c r="L79" s="220">
        <f>SUM(L78:L78)</f>
        <v>15.6</v>
      </c>
      <c r="M79" s="220">
        <f>SUM(M78:M78)</f>
        <v>15.6</v>
      </c>
      <c r="N79" s="219"/>
      <c r="O79" s="218"/>
      <c r="P79" s="217"/>
      <c r="Q79" s="469"/>
      <c r="R79" s="5147"/>
      <c r="S79" s="5148"/>
    </row>
    <row r="80" spans="1:19" ht="30.75" customHeight="1" x14ac:dyDescent="0.25">
      <c r="A80" s="4970" t="s">
        <v>8</v>
      </c>
      <c r="B80" s="4973" t="s">
        <v>9</v>
      </c>
      <c r="C80" s="4968" t="s">
        <v>24</v>
      </c>
      <c r="D80" s="229"/>
      <c r="E80" s="215"/>
      <c r="F80" s="4977" t="s">
        <v>236</v>
      </c>
      <c r="G80" s="4919" t="s">
        <v>183</v>
      </c>
      <c r="H80" s="4940" t="s">
        <v>143</v>
      </c>
      <c r="I80" s="4931" t="s">
        <v>235</v>
      </c>
      <c r="J80" s="202" t="s">
        <v>222</v>
      </c>
      <c r="K80" s="221">
        <v>5.2</v>
      </c>
      <c r="L80" s="221">
        <v>5.2</v>
      </c>
      <c r="M80" s="221">
        <v>5.2</v>
      </c>
      <c r="N80" s="212"/>
      <c r="O80" s="211"/>
      <c r="P80" s="210"/>
      <c r="Q80" s="468"/>
      <c r="R80" s="5196"/>
      <c r="S80" s="5197"/>
    </row>
    <row r="81" spans="1:19" ht="23.25" customHeight="1" thickBot="1" x14ac:dyDescent="0.3">
      <c r="A81" s="4972"/>
      <c r="B81" s="4975"/>
      <c r="C81" s="4969"/>
      <c r="D81" s="226"/>
      <c r="E81" s="197"/>
      <c r="F81" s="4978"/>
      <c r="G81" s="4921"/>
      <c r="H81" s="4941"/>
      <c r="I81" s="4933"/>
      <c r="J81" s="196" t="s">
        <v>13</v>
      </c>
      <c r="K81" s="220">
        <f>SUM(K80:K80)</f>
        <v>5.2</v>
      </c>
      <c r="L81" s="220">
        <f>SUM(L80:L80)</f>
        <v>5.2</v>
      </c>
      <c r="M81" s="220">
        <f>SUM(M80:M80)</f>
        <v>5.2</v>
      </c>
      <c r="N81" s="219"/>
      <c r="O81" s="218"/>
      <c r="P81" s="217"/>
      <c r="Q81" s="469"/>
      <c r="R81" s="5147"/>
      <c r="S81" s="5148"/>
    </row>
    <row r="82" spans="1:19" ht="33.75" customHeight="1" x14ac:dyDescent="0.25">
      <c r="A82" s="4970" t="s">
        <v>8</v>
      </c>
      <c r="B82" s="4973" t="s">
        <v>9</v>
      </c>
      <c r="C82" s="4968" t="s">
        <v>26</v>
      </c>
      <c r="D82" s="229"/>
      <c r="E82" s="215"/>
      <c r="F82" s="4977" t="s">
        <v>172</v>
      </c>
      <c r="G82" s="4919" t="s">
        <v>184</v>
      </c>
      <c r="H82" s="4940" t="s">
        <v>143</v>
      </c>
      <c r="I82" s="4931" t="s">
        <v>230</v>
      </c>
      <c r="J82" s="202" t="s">
        <v>222</v>
      </c>
      <c r="K82" s="221">
        <v>63.3</v>
      </c>
      <c r="L82" s="221">
        <v>63.3</v>
      </c>
      <c r="M82" s="221">
        <v>63.3</v>
      </c>
      <c r="N82" s="212"/>
      <c r="O82" s="211"/>
      <c r="P82" s="210"/>
      <c r="Q82" s="468"/>
      <c r="R82" s="5196"/>
      <c r="S82" s="5197"/>
    </row>
    <row r="83" spans="1:19" ht="19.5" customHeight="1" thickBot="1" x14ac:dyDescent="0.3">
      <c r="A83" s="4972"/>
      <c r="B83" s="4975"/>
      <c r="C83" s="4969"/>
      <c r="D83" s="226"/>
      <c r="E83" s="197"/>
      <c r="F83" s="4978"/>
      <c r="G83" s="4921"/>
      <c r="H83" s="4941"/>
      <c r="I83" s="4933"/>
      <c r="J83" s="196" t="s">
        <v>13</v>
      </c>
      <c r="K83" s="220">
        <f>SUM(K82:K82)</f>
        <v>63.3</v>
      </c>
      <c r="L83" s="220">
        <f>SUM(L82:L82)</f>
        <v>63.3</v>
      </c>
      <c r="M83" s="220">
        <f>SUM(M82:M82)</f>
        <v>63.3</v>
      </c>
      <c r="N83" s="219"/>
      <c r="O83" s="218"/>
      <c r="P83" s="217"/>
      <c r="Q83" s="469"/>
      <c r="R83" s="5147"/>
      <c r="S83" s="5148"/>
    </row>
    <row r="84" spans="1:19" ht="20.25" customHeight="1" x14ac:dyDescent="0.25">
      <c r="A84" s="4970" t="s">
        <v>8</v>
      </c>
      <c r="B84" s="4973" t="s">
        <v>9</v>
      </c>
      <c r="C84" s="4968" t="s">
        <v>29</v>
      </c>
      <c r="D84" s="229"/>
      <c r="E84" s="215"/>
      <c r="F84" s="4977" t="s">
        <v>234</v>
      </c>
      <c r="G84" s="4919" t="s">
        <v>185</v>
      </c>
      <c r="H84" s="4940" t="s">
        <v>143</v>
      </c>
      <c r="I84" s="4931" t="s">
        <v>226</v>
      </c>
      <c r="J84" s="202" t="s">
        <v>222</v>
      </c>
      <c r="K84" s="221">
        <v>8.1</v>
      </c>
      <c r="L84" s="221">
        <v>8.3000000000000007</v>
      </c>
      <c r="M84" s="221">
        <v>6.5</v>
      </c>
      <c r="N84" s="212"/>
      <c r="O84" s="211"/>
      <c r="P84" s="210"/>
      <c r="Q84" s="468"/>
      <c r="R84" s="5196"/>
      <c r="S84" s="5197"/>
    </row>
    <row r="85" spans="1:19" ht="22.5" customHeight="1" thickBot="1" x14ac:dyDescent="0.3">
      <c r="A85" s="4972"/>
      <c r="B85" s="4975"/>
      <c r="C85" s="4969"/>
      <c r="D85" s="226"/>
      <c r="E85" s="197"/>
      <c r="F85" s="4978"/>
      <c r="G85" s="4921"/>
      <c r="H85" s="4941"/>
      <c r="I85" s="4933"/>
      <c r="J85" s="196" t="s">
        <v>13</v>
      </c>
      <c r="K85" s="220">
        <f>SUM(K84:K84)</f>
        <v>8.1</v>
      </c>
      <c r="L85" s="220">
        <f>SUM(L84:L84)</f>
        <v>8.3000000000000007</v>
      </c>
      <c r="M85" s="220">
        <f>SUM(M84:M84)</f>
        <v>6.5</v>
      </c>
      <c r="N85" s="219"/>
      <c r="O85" s="218"/>
      <c r="P85" s="217"/>
      <c r="Q85" s="469"/>
      <c r="R85" s="5147"/>
      <c r="S85" s="5148"/>
    </row>
    <row r="86" spans="1:19" ht="24" customHeight="1" x14ac:dyDescent="0.25">
      <c r="A86" s="4970" t="s">
        <v>8</v>
      </c>
      <c r="B86" s="4973" t="s">
        <v>9</v>
      </c>
      <c r="C86" s="4968" t="s">
        <v>30</v>
      </c>
      <c r="D86" s="229"/>
      <c r="E86" s="215"/>
      <c r="F86" s="4977" t="s">
        <v>232</v>
      </c>
      <c r="G86" s="4919" t="s">
        <v>145</v>
      </c>
      <c r="H86" s="4934" t="s">
        <v>143</v>
      </c>
      <c r="I86" s="263" t="s">
        <v>168</v>
      </c>
      <c r="J86" s="214" t="s">
        <v>222</v>
      </c>
      <c r="K86" s="213">
        <f>K90</f>
        <v>24.1</v>
      </c>
      <c r="L86" s="213">
        <f>L90</f>
        <v>24.1</v>
      </c>
      <c r="M86" s="213">
        <f>M90</f>
        <v>24.1</v>
      </c>
      <c r="N86" s="212"/>
      <c r="O86" s="211"/>
      <c r="P86" s="210"/>
      <c r="Q86" s="468"/>
      <c r="R86" s="5196"/>
      <c r="S86" s="5197"/>
    </row>
    <row r="87" spans="1:19" ht="23.25" customHeight="1" thickBot="1" x14ac:dyDescent="0.3">
      <c r="A87" s="4972"/>
      <c r="B87" s="4975"/>
      <c r="C87" s="4969"/>
      <c r="D87" s="226"/>
      <c r="E87" s="197"/>
      <c r="F87" s="4978"/>
      <c r="G87" s="4920"/>
      <c r="H87" s="4935"/>
      <c r="I87" s="243"/>
      <c r="J87" s="262" t="s">
        <v>13</v>
      </c>
      <c r="K87" s="261">
        <f>SUM(K86:K86)</f>
        <v>24.1</v>
      </c>
      <c r="L87" s="261">
        <f>SUM(L86:L86)</f>
        <v>24.1</v>
      </c>
      <c r="M87" s="261">
        <f>SUM(M86:M86)</f>
        <v>24.1</v>
      </c>
      <c r="N87" s="260"/>
      <c r="O87" s="259"/>
      <c r="P87" s="258"/>
      <c r="Q87" s="470"/>
      <c r="R87" s="5147"/>
      <c r="S87" s="5148"/>
    </row>
    <row r="88" spans="1:19" ht="23.25" customHeight="1" thickBot="1" x14ac:dyDescent="0.3">
      <c r="A88" s="257" t="s">
        <v>8</v>
      </c>
      <c r="B88" s="256" t="s">
        <v>9</v>
      </c>
      <c r="C88" s="4981" t="s">
        <v>30</v>
      </c>
      <c r="D88" s="255"/>
      <c r="E88" s="245" t="s">
        <v>8</v>
      </c>
      <c r="F88" s="254" t="s">
        <v>233</v>
      </c>
      <c r="G88" s="4920"/>
      <c r="H88" s="4935"/>
      <c r="I88" s="253"/>
      <c r="J88" s="202" t="s">
        <v>222</v>
      </c>
      <c r="K88" s="252">
        <v>0</v>
      </c>
      <c r="L88" s="252">
        <v>0</v>
      </c>
      <c r="M88" s="252">
        <v>0</v>
      </c>
      <c r="N88" s="251"/>
      <c r="O88" s="250"/>
      <c r="P88" s="249"/>
      <c r="Q88" s="422"/>
      <c r="R88" s="5149"/>
      <c r="S88" s="5150"/>
    </row>
    <row r="89" spans="1:19" ht="16.5" customHeight="1" x14ac:dyDescent="0.25">
      <c r="A89" s="248"/>
      <c r="B89" s="247"/>
      <c r="C89" s="5040"/>
      <c r="D89" s="246"/>
      <c r="E89" s="245" t="s">
        <v>9</v>
      </c>
      <c r="F89" s="244" t="s">
        <v>232</v>
      </c>
      <c r="G89" s="4920"/>
      <c r="H89" s="4935"/>
      <c r="I89" s="243"/>
      <c r="J89" s="202" t="s">
        <v>222</v>
      </c>
      <c r="K89" s="242">
        <v>24.1</v>
      </c>
      <c r="L89" s="242">
        <v>24.1</v>
      </c>
      <c r="M89" s="242">
        <v>24.1</v>
      </c>
      <c r="N89" s="241"/>
      <c r="O89" s="240"/>
      <c r="P89" s="239"/>
      <c r="Q89" s="422"/>
      <c r="R89" s="5151"/>
      <c r="S89" s="5152"/>
    </row>
    <row r="90" spans="1:19" ht="23.25" customHeight="1" thickBot="1" x14ac:dyDescent="0.3">
      <c r="A90" s="238"/>
      <c r="B90" s="237"/>
      <c r="C90" s="4982"/>
      <c r="D90" s="226"/>
      <c r="E90" s="236"/>
      <c r="F90" s="235"/>
      <c r="G90" s="4921"/>
      <c r="H90" s="4936"/>
      <c r="I90" s="234"/>
      <c r="J90" s="196" t="s">
        <v>13</v>
      </c>
      <c r="K90" s="195">
        <f>SUM(K88:K89)</f>
        <v>24.1</v>
      </c>
      <c r="L90" s="195">
        <f>SUM(L88:L89)</f>
        <v>24.1</v>
      </c>
      <c r="M90" s="195">
        <f>SUM(M88:M89)</f>
        <v>24.1</v>
      </c>
      <c r="N90" s="233"/>
      <c r="O90" s="232"/>
      <c r="P90" s="231"/>
      <c r="Q90" s="465"/>
      <c r="R90" s="5153"/>
      <c r="S90" s="5154"/>
    </row>
    <row r="91" spans="1:19" ht="27.75" customHeight="1" x14ac:dyDescent="0.25">
      <c r="A91" s="4970" t="s">
        <v>8</v>
      </c>
      <c r="B91" s="4973" t="s">
        <v>9</v>
      </c>
      <c r="C91" s="4968" t="s">
        <v>31</v>
      </c>
      <c r="D91" s="229"/>
      <c r="E91" s="215"/>
      <c r="F91" s="4977" t="s">
        <v>173</v>
      </c>
      <c r="G91" s="4919" t="s">
        <v>146</v>
      </c>
      <c r="H91" s="4940" t="s">
        <v>143</v>
      </c>
      <c r="I91" s="4931" t="s">
        <v>227</v>
      </c>
      <c r="J91" s="202" t="s">
        <v>222</v>
      </c>
      <c r="K91" s="221">
        <v>25.4</v>
      </c>
      <c r="L91" s="221">
        <v>25.4</v>
      </c>
      <c r="M91" s="221">
        <v>25.4</v>
      </c>
      <c r="N91" s="4944" t="s">
        <v>231</v>
      </c>
      <c r="O91" s="211" t="s">
        <v>229</v>
      </c>
      <c r="P91" s="230">
        <v>1500</v>
      </c>
      <c r="Q91" s="230">
        <v>1398</v>
      </c>
      <c r="R91" s="5141"/>
      <c r="S91" s="5142"/>
    </row>
    <row r="92" spans="1:19" ht="22.5" customHeight="1" thickBot="1" x14ac:dyDescent="0.3">
      <c r="A92" s="4972"/>
      <c r="B92" s="4975"/>
      <c r="C92" s="4969"/>
      <c r="D92" s="226"/>
      <c r="E92" s="197"/>
      <c r="F92" s="4978"/>
      <c r="G92" s="4921"/>
      <c r="H92" s="4941"/>
      <c r="I92" s="4933"/>
      <c r="J92" s="196" t="s">
        <v>13</v>
      </c>
      <c r="K92" s="220">
        <f>SUM(K91:K91)</f>
        <v>25.4</v>
      </c>
      <c r="L92" s="220">
        <f>SUM(L91:L91)</f>
        <v>25.4</v>
      </c>
      <c r="M92" s="220">
        <f>SUM(M91:M91)</f>
        <v>25.4</v>
      </c>
      <c r="N92" s="4945"/>
      <c r="O92" s="218"/>
      <c r="P92" s="217"/>
      <c r="Q92" s="217"/>
      <c r="R92" s="5147"/>
      <c r="S92" s="5148"/>
    </row>
    <row r="93" spans="1:19" ht="57.75" customHeight="1" x14ac:dyDescent="0.25">
      <c r="A93" s="4970" t="s">
        <v>8</v>
      </c>
      <c r="B93" s="4973" t="s">
        <v>9</v>
      </c>
      <c r="C93" s="4968" t="s">
        <v>25</v>
      </c>
      <c r="D93" s="229"/>
      <c r="E93" s="215"/>
      <c r="F93" s="4954" t="s">
        <v>194</v>
      </c>
      <c r="G93" s="4919" t="s">
        <v>147</v>
      </c>
      <c r="H93" s="4940" t="s">
        <v>143</v>
      </c>
      <c r="I93" s="4931" t="s">
        <v>230</v>
      </c>
      <c r="J93" s="202" t="s">
        <v>222</v>
      </c>
      <c r="K93" s="221">
        <v>12.8</v>
      </c>
      <c r="L93" s="221">
        <v>12.8</v>
      </c>
      <c r="M93" s="221">
        <v>12.8</v>
      </c>
      <c r="N93" s="228" t="s">
        <v>317</v>
      </c>
      <c r="O93" s="227" t="s">
        <v>229</v>
      </c>
      <c r="P93" s="510">
        <v>2930</v>
      </c>
      <c r="Q93" s="474" t="s">
        <v>305</v>
      </c>
      <c r="R93" s="5198" t="s">
        <v>313</v>
      </c>
      <c r="S93" s="5199"/>
    </row>
    <row r="94" spans="1:19" ht="44.25" customHeight="1" thickBot="1" x14ac:dyDescent="0.3">
      <c r="A94" s="4972"/>
      <c r="B94" s="4975"/>
      <c r="C94" s="4969"/>
      <c r="D94" s="226"/>
      <c r="E94" s="197"/>
      <c r="F94" s="4955"/>
      <c r="G94" s="4921"/>
      <c r="H94" s="4941"/>
      <c r="I94" s="4933"/>
      <c r="J94" s="196" t="s">
        <v>13</v>
      </c>
      <c r="K94" s="220">
        <f>SUM(K93:K93)</f>
        <v>12.8</v>
      </c>
      <c r="L94" s="220">
        <f>SUM(L93:L93)</f>
        <v>12.8</v>
      </c>
      <c r="M94" s="220">
        <f>SUM(M93:M93)</f>
        <v>12.8</v>
      </c>
      <c r="N94" s="225" t="s">
        <v>316</v>
      </c>
      <c r="O94" s="476" t="s">
        <v>228</v>
      </c>
      <c r="P94" s="224">
        <v>1.5</v>
      </c>
      <c r="Q94" s="475" t="s">
        <v>306</v>
      </c>
      <c r="R94" s="5200" t="s">
        <v>319</v>
      </c>
      <c r="S94" s="5201"/>
    </row>
    <row r="95" spans="1:19" ht="36.75" customHeight="1" x14ac:dyDescent="0.25">
      <c r="A95" s="4970" t="s">
        <v>8</v>
      </c>
      <c r="B95" s="4973" t="s">
        <v>9</v>
      </c>
      <c r="C95" s="4981" t="s">
        <v>32</v>
      </c>
      <c r="D95" s="216"/>
      <c r="E95" s="215"/>
      <c r="F95" s="4977" t="s">
        <v>174</v>
      </c>
      <c r="G95" s="4919" t="s">
        <v>148</v>
      </c>
      <c r="H95" s="4940" t="s">
        <v>143</v>
      </c>
      <c r="I95" s="4931" t="s">
        <v>227</v>
      </c>
      <c r="J95" s="202" t="s">
        <v>222</v>
      </c>
      <c r="K95" s="221">
        <v>0.2</v>
      </c>
      <c r="L95" s="221">
        <v>0.2</v>
      </c>
      <c r="M95" s="221">
        <v>0.2</v>
      </c>
      <c r="N95" s="212"/>
      <c r="O95" s="211"/>
      <c r="P95" s="210"/>
      <c r="Q95" s="210"/>
      <c r="R95" s="5196"/>
      <c r="S95" s="5197"/>
    </row>
    <row r="96" spans="1:19" ht="17.25" customHeight="1" thickBot="1" x14ac:dyDescent="0.3">
      <c r="A96" s="4972"/>
      <c r="B96" s="4975"/>
      <c r="C96" s="5055"/>
      <c r="D96" s="209"/>
      <c r="E96" s="197"/>
      <c r="F96" s="4978"/>
      <c r="G96" s="4921"/>
      <c r="H96" s="4941"/>
      <c r="I96" s="4933"/>
      <c r="J96" s="196" t="s">
        <v>13</v>
      </c>
      <c r="K96" s="220">
        <f>SUM(K95:K95)</f>
        <v>0.2</v>
      </c>
      <c r="L96" s="220">
        <f>SUM(L95:L95)</f>
        <v>0.2</v>
      </c>
      <c r="M96" s="220">
        <f>SUM(M95:M95)</f>
        <v>0.2</v>
      </c>
      <c r="N96" s="219"/>
      <c r="O96" s="218"/>
      <c r="P96" s="217"/>
      <c r="Q96" s="217"/>
      <c r="R96" s="5147"/>
      <c r="S96" s="5148"/>
    </row>
    <row r="97" spans="1:22" ht="36.75" customHeight="1" x14ac:dyDescent="0.25">
      <c r="A97" s="4970" t="s">
        <v>8</v>
      </c>
      <c r="B97" s="4973" t="s">
        <v>9</v>
      </c>
      <c r="C97" s="4981" t="s">
        <v>33</v>
      </c>
      <c r="D97" s="216"/>
      <c r="E97" s="215"/>
      <c r="F97" s="4977" t="s">
        <v>175</v>
      </c>
      <c r="G97" s="4919" t="s">
        <v>186</v>
      </c>
      <c r="H97" s="4940" t="s">
        <v>143</v>
      </c>
      <c r="I97" s="4931" t="s">
        <v>226</v>
      </c>
      <c r="J97" s="202" t="s">
        <v>222</v>
      </c>
      <c r="K97" s="221">
        <v>114</v>
      </c>
      <c r="L97" s="447">
        <v>156.4</v>
      </c>
      <c r="M97" s="447">
        <v>145.32</v>
      </c>
      <c r="N97" s="212"/>
      <c r="O97" s="211"/>
      <c r="P97" s="210"/>
      <c r="Q97" s="210"/>
      <c r="R97" s="5196"/>
      <c r="S97" s="5197"/>
      <c r="T97" s="223"/>
      <c r="U97" s="223"/>
      <c r="V97" s="222"/>
    </row>
    <row r="98" spans="1:22" ht="19.5" customHeight="1" thickBot="1" x14ac:dyDescent="0.3">
      <c r="A98" s="4972"/>
      <c r="B98" s="4975"/>
      <c r="C98" s="5055"/>
      <c r="D98" s="209"/>
      <c r="E98" s="197"/>
      <c r="F98" s="4978"/>
      <c r="G98" s="4921"/>
      <c r="H98" s="4941"/>
      <c r="I98" s="4933"/>
      <c r="J98" s="196" t="s">
        <v>13</v>
      </c>
      <c r="K98" s="220">
        <f>SUM(K97:K97)</f>
        <v>114</v>
      </c>
      <c r="L98" s="220">
        <f>SUM(L97:L97)</f>
        <v>156.4</v>
      </c>
      <c r="M98" s="220">
        <f>SUM(M97:M97)</f>
        <v>145.32</v>
      </c>
      <c r="N98" s="219"/>
      <c r="O98" s="218"/>
      <c r="P98" s="217"/>
      <c r="Q98" s="217"/>
      <c r="R98" s="5147"/>
      <c r="S98" s="5148"/>
    </row>
    <row r="99" spans="1:22" ht="28.5" customHeight="1" x14ac:dyDescent="0.25">
      <c r="A99" s="4970" t="s">
        <v>8</v>
      </c>
      <c r="B99" s="4973" t="s">
        <v>9</v>
      </c>
      <c r="C99" s="4981" t="s">
        <v>34</v>
      </c>
      <c r="D99" s="216"/>
      <c r="E99" s="215"/>
      <c r="F99" s="4977" t="s">
        <v>176</v>
      </c>
      <c r="G99" s="4919" t="s">
        <v>187</v>
      </c>
      <c r="H99" s="4940" t="s">
        <v>143</v>
      </c>
      <c r="I99" s="4931" t="s">
        <v>225</v>
      </c>
      <c r="J99" s="202" t="s">
        <v>222</v>
      </c>
      <c r="K99" s="221">
        <v>0.4</v>
      </c>
      <c r="L99" s="221">
        <v>0.4</v>
      </c>
      <c r="M99" s="221">
        <v>0</v>
      </c>
      <c r="N99" s="212"/>
      <c r="O99" s="211"/>
      <c r="P99" s="210"/>
      <c r="Q99" s="210"/>
      <c r="R99" s="5196"/>
      <c r="S99" s="5197"/>
    </row>
    <row r="100" spans="1:22" ht="21.75" customHeight="1" thickBot="1" x14ac:dyDescent="0.3">
      <c r="A100" s="4972"/>
      <c r="B100" s="4975"/>
      <c r="C100" s="5055"/>
      <c r="D100" s="209"/>
      <c r="E100" s="197"/>
      <c r="F100" s="4978"/>
      <c r="G100" s="4921"/>
      <c r="H100" s="4941"/>
      <c r="I100" s="4933"/>
      <c r="J100" s="196" t="s">
        <v>13</v>
      </c>
      <c r="K100" s="220">
        <f>SUM(K99:K99)</f>
        <v>0.4</v>
      </c>
      <c r="L100" s="220">
        <f>SUM(L99:L99)</f>
        <v>0.4</v>
      </c>
      <c r="M100" s="220">
        <f>SUM(M99:M99)</f>
        <v>0</v>
      </c>
      <c r="N100" s="219"/>
      <c r="O100" s="218"/>
      <c r="P100" s="217"/>
      <c r="Q100" s="217"/>
      <c r="R100" s="5147"/>
      <c r="S100" s="5148"/>
    </row>
    <row r="101" spans="1:22" ht="22.5" customHeight="1" x14ac:dyDescent="0.25">
      <c r="A101" s="4970" t="s">
        <v>8</v>
      </c>
      <c r="B101" s="4973" t="s">
        <v>9</v>
      </c>
      <c r="C101" s="4981" t="s">
        <v>64</v>
      </c>
      <c r="D101" s="216"/>
      <c r="E101" s="215"/>
      <c r="F101" s="4977" t="s">
        <v>177</v>
      </c>
      <c r="G101" s="4919" t="s">
        <v>188</v>
      </c>
      <c r="H101" s="4940" t="s">
        <v>143</v>
      </c>
      <c r="I101" s="4931" t="s">
        <v>225</v>
      </c>
      <c r="J101" s="202" t="s">
        <v>222</v>
      </c>
      <c r="K101" s="221">
        <v>29.5</v>
      </c>
      <c r="L101" s="221">
        <v>29.5</v>
      </c>
      <c r="M101" s="221">
        <v>29.5</v>
      </c>
      <c r="N101" s="212"/>
      <c r="O101" s="211"/>
      <c r="P101" s="210"/>
      <c r="Q101" s="210"/>
      <c r="R101" s="5196"/>
      <c r="S101" s="5197"/>
    </row>
    <row r="102" spans="1:22" ht="24.75" customHeight="1" thickBot="1" x14ac:dyDescent="0.3">
      <c r="A102" s="4972"/>
      <c r="B102" s="4975"/>
      <c r="C102" s="5055"/>
      <c r="D102" s="209"/>
      <c r="E102" s="197"/>
      <c r="F102" s="4978"/>
      <c r="G102" s="4921"/>
      <c r="H102" s="4941"/>
      <c r="I102" s="4933"/>
      <c r="J102" s="196" t="s">
        <v>13</v>
      </c>
      <c r="K102" s="220">
        <f>SUM(K101:K101)</f>
        <v>29.5</v>
      </c>
      <c r="L102" s="220">
        <f>SUM(L101:L101)</f>
        <v>29.5</v>
      </c>
      <c r="M102" s="220">
        <f>SUM(M101:M101)</f>
        <v>29.5</v>
      </c>
      <c r="N102" s="219"/>
      <c r="O102" s="218"/>
      <c r="P102" s="217"/>
      <c r="Q102" s="217"/>
      <c r="R102" s="5147"/>
      <c r="S102" s="5148"/>
    </row>
    <row r="103" spans="1:22" ht="22.5" customHeight="1" x14ac:dyDescent="0.25">
      <c r="A103" s="4970" t="s">
        <v>8</v>
      </c>
      <c r="B103" s="4973" t="s">
        <v>9</v>
      </c>
      <c r="C103" s="4981" t="s">
        <v>35</v>
      </c>
      <c r="D103" s="216"/>
      <c r="E103" s="215"/>
      <c r="F103" s="4977" t="s">
        <v>197</v>
      </c>
      <c r="G103" s="4919" t="s">
        <v>224</v>
      </c>
      <c r="H103" s="4934" t="s">
        <v>143</v>
      </c>
      <c r="I103" s="4931" t="s">
        <v>168</v>
      </c>
      <c r="J103" s="214" t="s">
        <v>222</v>
      </c>
      <c r="K103" s="213">
        <f>K105</f>
        <v>27.1</v>
      </c>
      <c r="L103" s="213">
        <f>L105</f>
        <v>27.1</v>
      </c>
      <c r="M103" s="213">
        <f>M105</f>
        <v>27.1</v>
      </c>
      <c r="N103" s="212"/>
      <c r="O103" s="211"/>
      <c r="P103" s="210"/>
      <c r="Q103" s="210"/>
      <c r="R103" s="5196"/>
      <c r="S103" s="5197"/>
    </row>
    <row r="104" spans="1:22" ht="24" customHeight="1" thickBot="1" x14ac:dyDescent="0.3">
      <c r="A104" s="4972"/>
      <c r="B104" s="4975"/>
      <c r="C104" s="5055"/>
      <c r="D104" s="209"/>
      <c r="E104" s="197"/>
      <c r="F104" s="4978"/>
      <c r="G104" s="4920"/>
      <c r="H104" s="4935"/>
      <c r="I104" s="4932"/>
      <c r="J104" s="208" t="s">
        <v>13</v>
      </c>
      <c r="K104" s="207">
        <f>SUM(K103:K103)</f>
        <v>27.1</v>
      </c>
      <c r="L104" s="207">
        <f>SUM(L103:L103)</f>
        <v>27.1</v>
      </c>
      <c r="M104" s="207">
        <f>SUM(M103:M103)</f>
        <v>27.1</v>
      </c>
      <c r="N104" s="206"/>
      <c r="O104" s="205"/>
      <c r="P104" s="204"/>
      <c r="Q104" s="204"/>
      <c r="R104" s="5208"/>
      <c r="S104" s="5209"/>
    </row>
    <row r="105" spans="1:22" ht="19.5" customHeight="1" thickBot="1" x14ac:dyDescent="0.3">
      <c r="A105" s="4979" t="s">
        <v>8</v>
      </c>
      <c r="B105" s="4952" t="s">
        <v>9</v>
      </c>
      <c r="C105" s="4981" t="s">
        <v>35</v>
      </c>
      <c r="D105" s="5089"/>
      <c r="E105" s="203" t="s">
        <v>8</v>
      </c>
      <c r="F105" s="5091" t="s">
        <v>223</v>
      </c>
      <c r="G105" s="4920"/>
      <c r="H105" s="4935"/>
      <c r="I105" s="4932"/>
      <c r="J105" s="202" t="s">
        <v>222</v>
      </c>
      <c r="K105" s="201">
        <v>27.1</v>
      </c>
      <c r="L105" s="201">
        <v>27.1</v>
      </c>
      <c r="M105" s="201">
        <v>27.1</v>
      </c>
      <c r="N105" s="200"/>
      <c r="O105" s="199"/>
      <c r="P105" s="198"/>
      <c r="Q105" s="198"/>
      <c r="R105" s="5208"/>
      <c r="S105" s="5209"/>
    </row>
    <row r="106" spans="1:22" ht="24" customHeight="1" thickBot="1" x14ac:dyDescent="0.3">
      <c r="A106" s="4980"/>
      <c r="B106" s="4953"/>
      <c r="C106" s="4982"/>
      <c r="D106" s="5090"/>
      <c r="E106" s="197"/>
      <c r="F106" s="5092"/>
      <c r="G106" s="4921"/>
      <c r="H106" s="4936"/>
      <c r="I106" s="4933"/>
      <c r="J106" s="196" t="s">
        <v>13</v>
      </c>
      <c r="K106" s="195">
        <f>SUM(K105)</f>
        <v>27.1</v>
      </c>
      <c r="L106" s="195">
        <f>SUM(L105)</f>
        <v>27.1</v>
      </c>
      <c r="M106" s="195">
        <f>SUM(M105)</f>
        <v>27.1</v>
      </c>
      <c r="N106" s="194"/>
      <c r="O106" s="193"/>
      <c r="P106" s="192"/>
      <c r="Q106" s="192"/>
      <c r="R106" s="5147"/>
      <c r="S106" s="5148"/>
    </row>
    <row r="107" spans="1:22" ht="15.75" customHeight="1" thickBot="1" x14ac:dyDescent="0.3">
      <c r="A107" s="186" t="s">
        <v>8</v>
      </c>
      <c r="B107" s="191" t="s">
        <v>9</v>
      </c>
      <c r="C107" s="5133" t="s">
        <v>221</v>
      </c>
      <c r="D107" s="5134"/>
      <c r="E107" s="5134"/>
      <c r="F107" s="5134"/>
      <c r="G107" s="5134"/>
      <c r="H107" s="5134"/>
      <c r="I107" s="5134"/>
      <c r="J107" s="190" t="s">
        <v>13</v>
      </c>
      <c r="K107" s="446">
        <f>K70+K72+K74+K79+K81+K83+K85+K87+K92+K94+K96+K98+K100+K102+K104</f>
        <v>444.19999999999993</v>
      </c>
      <c r="L107" s="446">
        <f>L70+L72+L74+L79+L81+L83+L85+L87+L92+L94+L96+L98+L100+L102+L104</f>
        <v>486.79999999999995</v>
      </c>
      <c r="M107" s="446">
        <f>M70+M72+M74+M79+M81+M83+M85+M87+M92+M94+M96+M98+M100+M102+M104</f>
        <v>473.49</v>
      </c>
      <c r="N107" s="5093"/>
      <c r="O107" s="5094"/>
      <c r="P107" s="5094"/>
      <c r="Q107" s="5094"/>
      <c r="R107" s="5094"/>
      <c r="S107" s="5095"/>
    </row>
    <row r="108" spans="1:22" ht="15.75" customHeight="1" thickBot="1" x14ac:dyDescent="0.3">
      <c r="A108" s="189" t="s">
        <v>8</v>
      </c>
      <c r="B108" s="188"/>
      <c r="C108" s="5135" t="s">
        <v>220</v>
      </c>
      <c r="D108" s="5136"/>
      <c r="E108" s="5136"/>
      <c r="F108" s="5136"/>
      <c r="G108" s="5136"/>
      <c r="H108" s="5136"/>
      <c r="I108" s="5136"/>
      <c r="J108" s="187" t="s">
        <v>13</v>
      </c>
      <c r="K108" s="448">
        <f>K107+K67</f>
        <v>9973.9</v>
      </c>
      <c r="L108" s="448">
        <f>L107+L67</f>
        <v>10002.099999999999</v>
      </c>
      <c r="M108" s="448">
        <f>M107+M67</f>
        <v>9778.4499999999989</v>
      </c>
      <c r="N108" s="5202"/>
      <c r="O108" s="5203"/>
      <c r="P108" s="5203"/>
      <c r="Q108" s="5203"/>
      <c r="R108" s="5203"/>
      <c r="S108" s="5204"/>
    </row>
    <row r="109" spans="1:22" ht="15.75" hidden="1" thickBot="1" x14ac:dyDescent="0.3">
      <c r="A109" s="186"/>
      <c r="B109" s="185"/>
      <c r="C109" s="5139" t="s">
        <v>219</v>
      </c>
      <c r="D109" s="5139"/>
      <c r="E109" s="5139"/>
      <c r="F109" s="5139"/>
      <c r="G109" s="5139"/>
      <c r="H109" s="5139"/>
      <c r="I109" s="5140"/>
      <c r="J109" s="184" t="s">
        <v>13</v>
      </c>
      <c r="K109" s="449"/>
      <c r="L109" s="462">
        <f>L110-L19-L36</f>
        <v>9973.2999999999993</v>
      </c>
      <c r="M109" s="462">
        <f>M110-M19-M36</f>
        <v>9749.65</v>
      </c>
      <c r="N109" s="183"/>
      <c r="O109" s="183"/>
      <c r="P109" s="182"/>
      <c r="Q109" s="426"/>
      <c r="R109" s="426"/>
      <c r="S109" s="427"/>
    </row>
    <row r="110" spans="1:22" ht="15.75" thickBot="1" x14ac:dyDescent="0.3">
      <c r="A110" s="5137" t="s">
        <v>218</v>
      </c>
      <c r="B110" s="5138"/>
      <c r="C110" s="5138"/>
      <c r="D110" s="5138"/>
      <c r="E110" s="5138"/>
      <c r="F110" s="5138"/>
      <c r="G110" s="5138"/>
      <c r="H110" s="5138"/>
      <c r="I110" s="5138"/>
      <c r="J110" s="181" t="s">
        <v>13</v>
      </c>
      <c r="K110" s="450">
        <f>K108*1</f>
        <v>9973.9</v>
      </c>
      <c r="L110" s="450">
        <f>L108*1</f>
        <v>10002.099999999999</v>
      </c>
      <c r="M110" s="450">
        <f>M108*1</f>
        <v>9778.4499999999989</v>
      </c>
      <c r="N110" s="5205"/>
      <c r="O110" s="5206"/>
      <c r="P110" s="5206"/>
      <c r="Q110" s="5206"/>
      <c r="R110" s="5206"/>
      <c r="S110" s="5207"/>
    </row>
    <row r="111" spans="1:22" ht="116.25" customHeight="1" x14ac:dyDescent="0.25">
      <c r="A111" s="180" t="s">
        <v>217</v>
      </c>
      <c r="B111" s="180"/>
      <c r="C111" s="180"/>
      <c r="D111" s="180"/>
      <c r="E111" s="180"/>
      <c r="F111" s="180"/>
      <c r="G111" s="180"/>
      <c r="H111" s="180"/>
      <c r="I111" s="180"/>
      <c r="J111" s="179"/>
      <c r="K111" s="179"/>
      <c r="L111" s="179"/>
      <c r="M111" s="178"/>
      <c r="N111" s="177"/>
      <c r="O111" s="177"/>
      <c r="P111" s="177"/>
      <c r="Q111" s="177"/>
      <c r="R111" s="177"/>
    </row>
    <row r="112" spans="1:22" ht="15" customHeight="1" x14ac:dyDescent="0.25">
      <c r="A112" s="5109" t="s">
        <v>17</v>
      </c>
      <c r="B112" s="5109"/>
      <c r="C112" s="5109"/>
      <c r="D112" s="5109"/>
      <c r="E112" s="5109"/>
      <c r="F112" s="5109"/>
      <c r="G112" s="5109"/>
      <c r="H112" s="5109"/>
      <c r="I112" s="5109"/>
      <c r="J112" s="5109"/>
      <c r="K112" s="5109"/>
      <c r="L112" s="5109"/>
      <c r="M112" s="5109"/>
      <c r="N112" s="430"/>
      <c r="O112" s="430"/>
      <c r="P112" s="430"/>
      <c r="Q112" s="416"/>
      <c r="R112" s="416"/>
      <c r="S112" s="165"/>
    </row>
    <row r="113" spans="1:20" ht="15.75" thickBot="1" x14ac:dyDescent="0.3">
      <c r="A113" s="176"/>
      <c r="B113" s="174"/>
      <c r="C113" s="174"/>
      <c r="D113" s="174"/>
      <c r="E113" s="174"/>
      <c r="F113" s="174"/>
      <c r="G113" s="175"/>
      <c r="H113" s="174"/>
      <c r="I113" s="174"/>
      <c r="J113" s="165"/>
      <c r="K113" s="165"/>
      <c r="L113" s="165"/>
      <c r="M113" s="173"/>
      <c r="N113" s="5084"/>
      <c r="O113" s="5084"/>
      <c r="P113" s="5084"/>
      <c r="Q113" s="417"/>
      <c r="R113" s="417"/>
      <c r="S113" s="165"/>
    </row>
    <row r="114" spans="1:20" ht="91.5" customHeight="1" thickBot="1" x14ac:dyDescent="0.3">
      <c r="A114" s="172"/>
      <c r="B114" s="171"/>
      <c r="C114" s="5085" t="s">
        <v>216</v>
      </c>
      <c r="D114" s="5085"/>
      <c r="E114" s="5085"/>
      <c r="F114" s="5085"/>
      <c r="G114" s="5085"/>
      <c r="H114" s="5085"/>
      <c r="I114" s="5085"/>
      <c r="J114" s="5085"/>
      <c r="K114" s="429" t="s">
        <v>299</v>
      </c>
      <c r="L114" s="154" t="s">
        <v>300</v>
      </c>
      <c r="M114" s="432" t="s">
        <v>202</v>
      </c>
      <c r="N114" s="170"/>
      <c r="O114" s="5086"/>
      <c r="P114" s="5086"/>
      <c r="Q114" s="170"/>
      <c r="R114" s="431"/>
      <c r="S114" s="431"/>
      <c r="T114" s="431"/>
    </row>
    <row r="115" spans="1:20" ht="15.75" thickBot="1" x14ac:dyDescent="0.3">
      <c r="A115" s="161"/>
      <c r="B115" s="160"/>
      <c r="C115" s="5069" t="s">
        <v>18</v>
      </c>
      <c r="D115" s="5069"/>
      <c r="E115" s="5069"/>
      <c r="F115" s="5069"/>
      <c r="G115" s="5069"/>
      <c r="H115" s="5069"/>
      <c r="I115" s="5069"/>
      <c r="J115" s="5087"/>
      <c r="K115" s="459">
        <f>K116+K118+K122+K126</f>
        <v>9973.9000000000015</v>
      </c>
      <c r="L115" s="459">
        <f>L116+L118+L122+L126</f>
        <v>10002.099999999999</v>
      </c>
      <c r="M115" s="486">
        <f>M116</f>
        <v>9778.4499999999989</v>
      </c>
      <c r="N115" s="511"/>
      <c r="O115" s="512"/>
      <c r="P115" s="512"/>
      <c r="Q115" s="511"/>
      <c r="R115" s="166"/>
      <c r="S115" s="165"/>
    </row>
    <row r="116" spans="1:20" ht="15.75" customHeight="1" thickBot="1" x14ac:dyDescent="0.3">
      <c r="A116" s="169"/>
      <c r="B116" s="168"/>
      <c r="C116" s="5088" t="s">
        <v>23</v>
      </c>
      <c r="D116" s="5088"/>
      <c r="E116" s="5088"/>
      <c r="F116" s="5088"/>
      <c r="G116" s="5088"/>
      <c r="H116" s="5088"/>
      <c r="I116" s="5088"/>
      <c r="J116" s="5088"/>
      <c r="K116" s="461">
        <f>K117+K119+K123+K127</f>
        <v>9973.9000000000015</v>
      </c>
      <c r="L116" s="461">
        <f>L117+L119+L123+L127</f>
        <v>10002.099999999999</v>
      </c>
      <c r="M116" s="461">
        <f>M117+M119+M123+M127</f>
        <v>9778.4499999999989</v>
      </c>
      <c r="N116" s="513"/>
      <c r="O116" s="4917"/>
      <c r="P116" s="4917"/>
      <c r="Q116" s="513"/>
      <c r="R116" s="163"/>
      <c r="S116" s="165"/>
    </row>
    <row r="117" spans="1:20" x14ac:dyDescent="0.25">
      <c r="A117" s="5063" t="s">
        <v>215</v>
      </c>
      <c r="B117" s="5064"/>
      <c r="C117" s="5064"/>
      <c r="D117" s="5064"/>
      <c r="E117" s="5064"/>
      <c r="F117" s="5064"/>
      <c r="G117" s="5064"/>
      <c r="H117" s="5064"/>
      <c r="I117" s="5064"/>
      <c r="J117" s="5082"/>
      <c r="K117" s="460">
        <f>K16+K35+K46+K55+K59</f>
        <v>9469.2000000000007</v>
      </c>
      <c r="L117" s="460">
        <f>L16+L35+L46+L55+L59</f>
        <v>9443.2000000000007</v>
      </c>
      <c r="M117" s="460">
        <f>M16+M35+M46+M55+M59</f>
        <v>9234</v>
      </c>
      <c r="N117" s="513"/>
      <c r="O117" s="4917"/>
      <c r="P117" s="4917"/>
      <c r="Q117" s="513"/>
      <c r="R117" s="163"/>
      <c r="S117" s="167"/>
    </row>
    <row r="118" spans="1:20" x14ac:dyDescent="0.25">
      <c r="A118" s="5063" t="s">
        <v>214</v>
      </c>
      <c r="B118" s="5064"/>
      <c r="C118" s="5064"/>
      <c r="D118" s="5064"/>
      <c r="E118" s="5065"/>
      <c r="F118" s="5065"/>
      <c r="G118" s="5065"/>
      <c r="H118" s="5065"/>
      <c r="I118" s="5065"/>
      <c r="J118" s="5066"/>
      <c r="K118" s="452"/>
      <c r="L118" s="410"/>
      <c r="M118" s="164"/>
      <c r="N118" s="166"/>
      <c r="O118" s="5083"/>
      <c r="P118" s="5083"/>
      <c r="Q118" s="166"/>
      <c r="R118" s="166"/>
      <c r="S118" s="165"/>
    </row>
    <row r="119" spans="1:20" x14ac:dyDescent="0.25">
      <c r="A119" s="5063" t="s">
        <v>213</v>
      </c>
      <c r="B119" s="5064"/>
      <c r="C119" s="5064"/>
      <c r="D119" s="5064"/>
      <c r="E119" s="5065"/>
      <c r="F119" s="5065"/>
      <c r="G119" s="5065"/>
      <c r="H119" s="5065"/>
      <c r="I119" s="5065"/>
      <c r="J119" s="5066"/>
      <c r="K119" s="452">
        <f>K18</f>
        <v>31.7</v>
      </c>
      <c r="L119" s="452">
        <f>L18</f>
        <v>43.3</v>
      </c>
      <c r="M119" s="472">
        <f>M18</f>
        <v>42.16</v>
      </c>
      <c r="N119" s="166"/>
      <c r="O119" s="166"/>
      <c r="P119" s="166"/>
      <c r="Q119" s="166"/>
      <c r="R119" s="166"/>
      <c r="S119" s="165"/>
    </row>
    <row r="120" spans="1:20" ht="26.25" customHeight="1" x14ac:dyDescent="0.25">
      <c r="A120" s="5063" t="s">
        <v>212</v>
      </c>
      <c r="B120" s="5064"/>
      <c r="C120" s="5064"/>
      <c r="D120" s="5064"/>
      <c r="E120" s="5065"/>
      <c r="F120" s="5065"/>
      <c r="G120" s="5065"/>
      <c r="H120" s="5065"/>
      <c r="I120" s="5065"/>
      <c r="J120" s="5066"/>
      <c r="K120" s="452"/>
      <c r="L120" s="410"/>
      <c r="M120" s="164"/>
      <c r="N120" s="166"/>
      <c r="O120" s="166"/>
      <c r="P120" s="166"/>
      <c r="Q120" s="166"/>
      <c r="R120" s="166"/>
      <c r="S120" s="165"/>
    </row>
    <row r="121" spans="1:20" x14ac:dyDescent="0.25">
      <c r="A121" s="5067" t="s">
        <v>211</v>
      </c>
      <c r="B121" s="5068"/>
      <c r="C121" s="5068"/>
      <c r="D121" s="5068"/>
      <c r="E121" s="5065"/>
      <c r="F121" s="5065"/>
      <c r="G121" s="5065"/>
      <c r="H121" s="5065"/>
      <c r="I121" s="5065"/>
      <c r="J121" s="5066"/>
      <c r="K121" s="452"/>
      <c r="L121" s="410"/>
      <c r="M121" s="164"/>
      <c r="N121" s="166"/>
      <c r="O121" s="166"/>
      <c r="P121" s="166"/>
      <c r="Q121" s="166"/>
      <c r="R121" s="166"/>
      <c r="S121" s="165"/>
    </row>
    <row r="122" spans="1:20" x14ac:dyDescent="0.25">
      <c r="A122" s="5063" t="s">
        <v>210</v>
      </c>
      <c r="B122" s="5065"/>
      <c r="C122" s="5065"/>
      <c r="D122" s="5065"/>
      <c r="E122" s="5065"/>
      <c r="F122" s="5065"/>
      <c r="G122" s="5065"/>
      <c r="H122" s="5065"/>
      <c r="I122" s="5065"/>
      <c r="J122" s="5066"/>
      <c r="K122" s="452"/>
      <c r="L122" s="410"/>
      <c r="M122" s="164"/>
      <c r="N122" s="166"/>
      <c r="O122" s="166"/>
      <c r="P122" s="166"/>
      <c r="Q122" s="166"/>
      <c r="R122" s="166"/>
      <c r="S122" s="165"/>
    </row>
    <row r="123" spans="1:20" x14ac:dyDescent="0.25">
      <c r="A123" s="5063" t="s">
        <v>209</v>
      </c>
      <c r="B123" s="5064"/>
      <c r="C123" s="5064"/>
      <c r="D123" s="5064"/>
      <c r="E123" s="5065"/>
      <c r="F123" s="5065"/>
      <c r="G123" s="5065"/>
      <c r="H123" s="5065"/>
      <c r="I123" s="5065"/>
      <c r="J123" s="5066"/>
      <c r="K123" s="453">
        <f>K107</f>
        <v>444.19999999999993</v>
      </c>
      <c r="L123" s="453">
        <f>L107</f>
        <v>486.79999999999995</v>
      </c>
      <c r="M123" s="453">
        <f>M107</f>
        <v>473.49</v>
      </c>
      <c r="N123" s="166"/>
      <c r="O123" s="166"/>
      <c r="P123" s="166"/>
      <c r="Q123" s="166"/>
      <c r="R123" s="166"/>
      <c r="S123" s="165"/>
    </row>
    <row r="124" spans="1:20" x14ac:dyDescent="0.25">
      <c r="A124" s="5063" t="s">
        <v>208</v>
      </c>
      <c r="B124" s="5064"/>
      <c r="C124" s="5064"/>
      <c r="D124" s="5064"/>
      <c r="E124" s="5065"/>
      <c r="F124" s="5065"/>
      <c r="G124" s="5065"/>
      <c r="H124" s="5065"/>
      <c r="I124" s="5065"/>
      <c r="J124" s="5066"/>
      <c r="K124" s="452"/>
      <c r="L124" s="410"/>
      <c r="M124" s="164"/>
      <c r="N124" s="166"/>
      <c r="O124" s="166"/>
      <c r="P124" s="166"/>
      <c r="Q124" s="166"/>
      <c r="R124" s="166"/>
      <c r="S124" s="165"/>
    </row>
    <row r="125" spans="1:20" x14ac:dyDescent="0.25">
      <c r="A125" s="5063" t="s">
        <v>207</v>
      </c>
      <c r="B125" s="5064"/>
      <c r="C125" s="5064"/>
      <c r="D125" s="5064"/>
      <c r="E125" s="5077"/>
      <c r="F125" s="5077"/>
      <c r="G125" s="5077"/>
      <c r="H125" s="5077"/>
      <c r="I125" s="5077"/>
      <c r="J125" s="5078"/>
      <c r="K125" s="454"/>
      <c r="L125" s="411"/>
      <c r="M125" s="164"/>
      <c r="N125" s="166"/>
      <c r="O125" s="166"/>
      <c r="P125" s="166"/>
      <c r="Q125" s="166"/>
      <c r="R125" s="166"/>
      <c r="S125" s="165"/>
    </row>
    <row r="126" spans="1:20" x14ac:dyDescent="0.25">
      <c r="A126" s="5079" t="s">
        <v>206</v>
      </c>
      <c r="B126" s="5080"/>
      <c r="C126" s="5080"/>
      <c r="D126" s="5080"/>
      <c r="E126" s="5065"/>
      <c r="F126" s="5065"/>
      <c r="G126" s="5065"/>
      <c r="H126" s="5065"/>
      <c r="I126" s="5065"/>
      <c r="J126" s="5066"/>
      <c r="K126" s="452"/>
      <c r="L126" s="410"/>
      <c r="M126" s="164"/>
      <c r="N126" s="163"/>
      <c r="O126" s="5081"/>
      <c r="P126" s="5081"/>
      <c r="Q126" s="163"/>
      <c r="R126" s="163"/>
      <c r="S126" s="159"/>
    </row>
    <row r="127" spans="1:20" x14ac:dyDescent="0.25">
      <c r="A127" s="5063" t="s">
        <v>205</v>
      </c>
      <c r="B127" s="5064"/>
      <c r="C127" s="5064"/>
      <c r="D127" s="5064"/>
      <c r="E127" s="5064"/>
      <c r="F127" s="5064"/>
      <c r="G127" s="5064"/>
      <c r="H127" s="5064"/>
      <c r="I127" s="5064"/>
      <c r="J127" s="5082"/>
      <c r="K127" s="451">
        <f>K19+K36</f>
        <v>28.799999999999997</v>
      </c>
      <c r="L127" s="451">
        <f>L19+L36</f>
        <v>28.799999999999997</v>
      </c>
      <c r="M127" s="451">
        <f>M19+M36</f>
        <v>28.799999999999997</v>
      </c>
      <c r="N127" s="163"/>
      <c r="O127" s="5081"/>
      <c r="P127" s="5081"/>
      <c r="Q127" s="163"/>
      <c r="R127" s="163"/>
      <c r="S127" s="159"/>
    </row>
    <row r="128" spans="1:20" ht="15.75" thickBot="1" x14ac:dyDescent="0.3">
      <c r="A128" s="5056" t="s">
        <v>204</v>
      </c>
      <c r="B128" s="5057"/>
      <c r="C128" s="5057"/>
      <c r="D128" s="5057"/>
      <c r="E128" s="5057"/>
      <c r="F128" s="5057"/>
      <c r="G128" s="5057"/>
      <c r="H128" s="5057"/>
      <c r="I128" s="5057"/>
      <c r="J128" s="5058"/>
      <c r="K128" s="455"/>
      <c r="L128" s="412"/>
      <c r="M128" s="162"/>
      <c r="N128" s="157"/>
      <c r="O128" s="5059"/>
      <c r="P128" s="5059"/>
      <c r="Q128" s="418"/>
      <c r="R128" s="418"/>
      <c r="S128" s="159"/>
    </row>
    <row r="129" spans="1:19" ht="15.75" thickBot="1" x14ac:dyDescent="0.3">
      <c r="A129" s="161"/>
      <c r="B129" s="160"/>
      <c r="C129" s="5069" t="s">
        <v>19</v>
      </c>
      <c r="D129" s="5069"/>
      <c r="E129" s="5070"/>
      <c r="F129" s="5070"/>
      <c r="G129" s="5070"/>
      <c r="H129" s="5070"/>
      <c r="I129" s="5070"/>
      <c r="J129" s="5071"/>
      <c r="K129" s="456">
        <f>K130</f>
        <v>0</v>
      </c>
      <c r="L129" s="456">
        <f>L130</f>
        <v>0</v>
      </c>
      <c r="M129" s="456">
        <f>M130</f>
        <v>0</v>
      </c>
      <c r="N129" s="157"/>
      <c r="O129" s="5059"/>
      <c r="P129" s="5059"/>
      <c r="Q129" s="418"/>
      <c r="R129" s="418"/>
      <c r="S129" s="159"/>
    </row>
    <row r="130" spans="1:19" ht="15.75" thickBot="1" x14ac:dyDescent="0.3">
      <c r="A130" s="5072" t="s">
        <v>203</v>
      </c>
      <c r="B130" s="5073"/>
      <c r="C130" s="5073"/>
      <c r="D130" s="5073"/>
      <c r="E130" s="5074"/>
      <c r="F130" s="5074"/>
      <c r="G130" s="5074"/>
      <c r="H130" s="5074"/>
      <c r="I130" s="5074"/>
      <c r="J130" s="5075"/>
      <c r="K130" s="457">
        <v>0</v>
      </c>
      <c r="L130" s="457">
        <v>0</v>
      </c>
      <c r="M130" s="158">
        <v>0</v>
      </c>
      <c r="N130" s="5076"/>
      <c r="O130" s="5076"/>
      <c r="P130" s="5076"/>
      <c r="Q130" s="5076"/>
      <c r="R130" s="5076"/>
      <c r="S130" s="5076"/>
    </row>
    <row r="131" spans="1:19" ht="15.75" customHeight="1" thickBot="1" x14ac:dyDescent="0.3">
      <c r="A131" s="5060" t="s">
        <v>20</v>
      </c>
      <c r="B131" s="5061"/>
      <c r="C131" s="5061"/>
      <c r="D131" s="5061"/>
      <c r="E131" s="5061"/>
      <c r="F131" s="5061"/>
      <c r="G131" s="5061"/>
      <c r="H131" s="5061"/>
      <c r="I131" s="5061"/>
      <c r="J131" s="5062"/>
      <c r="K131" s="458">
        <f>K115+K129</f>
        <v>9973.9000000000015</v>
      </c>
      <c r="L131" s="458">
        <f>L115+L129</f>
        <v>10002.099999999999</v>
      </c>
      <c r="M131" s="487">
        <f>M115+M129</f>
        <v>9778.4499999999989</v>
      </c>
      <c r="N131" s="157"/>
      <c r="O131" s="5059"/>
      <c r="P131" s="5059"/>
      <c r="Q131" s="418"/>
      <c r="R131" s="418"/>
      <c r="S131" s="156"/>
    </row>
  </sheetData>
  <mergeCells count="316">
    <mergeCell ref="N108:S108"/>
    <mergeCell ref="N110:S110"/>
    <mergeCell ref="R98:S98"/>
    <mergeCell ref="R99:S99"/>
    <mergeCell ref="R100:S100"/>
    <mergeCell ref="R101:S101"/>
    <mergeCell ref="R102:S102"/>
    <mergeCell ref="R103:S103"/>
    <mergeCell ref="R104:S104"/>
    <mergeCell ref="R105:S105"/>
    <mergeCell ref="R106:S106"/>
    <mergeCell ref="R85:S85"/>
    <mergeCell ref="R86:S86"/>
    <mergeCell ref="R87:S87"/>
    <mergeCell ref="R88:S90"/>
    <mergeCell ref="R91:S91"/>
    <mergeCell ref="R92:S92"/>
    <mergeCell ref="R95:S95"/>
    <mergeCell ref="R96:S96"/>
    <mergeCell ref="R97:S97"/>
    <mergeCell ref="R93:S93"/>
    <mergeCell ref="R94:S94"/>
    <mergeCell ref="R74:S74"/>
    <mergeCell ref="R75:S77"/>
    <mergeCell ref="R78:S78"/>
    <mergeCell ref="R79:S79"/>
    <mergeCell ref="R80:S80"/>
    <mergeCell ref="R81:S81"/>
    <mergeCell ref="R82:S82"/>
    <mergeCell ref="R83:S83"/>
    <mergeCell ref="R84:S84"/>
    <mergeCell ref="R42:S42"/>
    <mergeCell ref="R43:S43"/>
    <mergeCell ref="R46:S54"/>
    <mergeCell ref="R55:S56"/>
    <mergeCell ref="R57:S58"/>
    <mergeCell ref="R61:S61"/>
    <mergeCell ref="R62:S62"/>
    <mergeCell ref="R69:S70"/>
    <mergeCell ref="R73:S73"/>
    <mergeCell ref="R71:S72"/>
    <mergeCell ref="N67:S67"/>
    <mergeCell ref="N68:S68"/>
    <mergeCell ref="O46:O54"/>
    <mergeCell ref="P46:P54"/>
    <mergeCell ref="P55:P56"/>
    <mergeCell ref="N46:N54"/>
    <mergeCell ref="R25:S29"/>
    <mergeCell ref="R30:S34"/>
    <mergeCell ref="R35:S35"/>
    <mergeCell ref="R36:S36"/>
    <mergeCell ref="R37:S37"/>
    <mergeCell ref="R38:S38"/>
    <mergeCell ref="R39:S39"/>
    <mergeCell ref="R40:S40"/>
    <mergeCell ref="R41:S41"/>
    <mergeCell ref="R16:S16"/>
    <mergeCell ref="R17:S17"/>
    <mergeCell ref="R18:S18"/>
    <mergeCell ref="R19:S19"/>
    <mergeCell ref="R20:S20"/>
    <mergeCell ref="R21:S21"/>
    <mergeCell ref="R22:S22"/>
    <mergeCell ref="R23:S23"/>
    <mergeCell ref="R24:S24"/>
    <mergeCell ref="U2:V2"/>
    <mergeCell ref="O69:P70"/>
    <mergeCell ref="R11:S11"/>
    <mergeCell ref="R15:S15"/>
    <mergeCell ref="R59:S60"/>
    <mergeCell ref="Q1:S3"/>
    <mergeCell ref="A112:M112"/>
    <mergeCell ref="Q8:Q9"/>
    <mergeCell ref="N7:Q7"/>
    <mergeCell ref="C12:S12"/>
    <mergeCell ref="A4:S4"/>
    <mergeCell ref="A5:S5"/>
    <mergeCell ref="K7:M7"/>
    <mergeCell ref="M8:M9"/>
    <mergeCell ref="K8:K9"/>
    <mergeCell ref="L8:L9"/>
    <mergeCell ref="R7:R9"/>
    <mergeCell ref="S7:S9"/>
    <mergeCell ref="C107:I107"/>
    <mergeCell ref="C108:I108"/>
    <mergeCell ref="A110:I110"/>
    <mergeCell ref="C109:I109"/>
    <mergeCell ref="G101:G102"/>
    <mergeCell ref="I99:I100"/>
    <mergeCell ref="G103:G106"/>
    <mergeCell ref="B91:B92"/>
    <mergeCell ref="A117:J117"/>
    <mergeCell ref="A118:J118"/>
    <mergeCell ref="O118:P118"/>
    <mergeCell ref="N113:P113"/>
    <mergeCell ref="C114:J114"/>
    <mergeCell ref="O114:P114"/>
    <mergeCell ref="C115:J115"/>
    <mergeCell ref="C116:J116"/>
    <mergeCell ref="A105:A106"/>
    <mergeCell ref="B105:B106"/>
    <mergeCell ref="C105:C106"/>
    <mergeCell ref="D105:D106"/>
    <mergeCell ref="F105:F106"/>
    <mergeCell ref="H101:H102"/>
    <mergeCell ref="I101:I102"/>
    <mergeCell ref="F95:F96"/>
    <mergeCell ref="H95:H96"/>
    <mergeCell ref="I95:I96"/>
    <mergeCell ref="G95:G96"/>
    <mergeCell ref="G99:G100"/>
    <mergeCell ref="N107:S107"/>
    <mergeCell ref="A103:A104"/>
    <mergeCell ref="A128:J128"/>
    <mergeCell ref="O128:P128"/>
    <mergeCell ref="A131:J131"/>
    <mergeCell ref="A119:J119"/>
    <mergeCell ref="A120:J120"/>
    <mergeCell ref="A121:J121"/>
    <mergeCell ref="A122:J122"/>
    <mergeCell ref="A123:J123"/>
    <mergeCell ref="A124:J124"/>
    <mergeCell ref="C129:J129"/>
    <mergeCell ref="O129:P129"/>
    <mergeCell ref="A130:J130"/>
    <mergeCell ref="N130:S130"/>
    <mergeCell ref="O131:P131"/>
    <mergeCell ref="A125:J125"/>
    <mergeCell ref="A126:J126"/>
    <mergeCell ref="O126:P126"/>
    <mergeCell ref="A127:J127"/>
    <mergeCell ref="O127:P127"/>
    <mergeCell ref="F99:F100"/>
    <mergeCell ref="B103:B104"/>
    <mergeCell ref="C103:C104"/>
    <mergeCell ref="F103:F104"/>
    <mergeCell ref="A101:A102"/>
    <mergeCell ref="B101:B102"/>
    <mergeCell ref="C101:C102"/>
    <mergeCell ref="A95:A96"/>
    <mergeCell ref="F101:F102"/>
    <mergeCell ref="C99:C100"/>
    <mergeCell ref="A97:A98"/>
    <mergeCell ref="B97:B98"/>
    <mergeCell ref="C97:C98"/>
    <mergeCell ref="F97:F98"/>
    <mergeCell ref="B95:B96"/>
    <mergeCell ref="B99:B100"/>
    <mergeCell ref="A99:A100"/>
    <mergeCell ref="G93:G94"/>
    <mergeCell ref="C86:C87"/>
    <mergeCell ref="H93:H94"/>
    <mergeCell ref="H97:H98"/>
    <mergeCell ref="G97:G98"/>
    <mergeCell ref="I93:I94"/>
    <mergeCell ref="C91:C92"/>
    <mergeCell ref="A91:A92"/>
    <mergeCell ref="A93:A94"/>
    <mergeCell ref="B93:B94"/>
    <mergeCell ref="C93:C94"/>
    <mergeCell ref="C95:C96"/>
    <mergeCell ref="F93:F94"/>
    <mergeCell ref="F91:F92"/>
    <mergeCell ref="H91:H92"/>
    <mergeCell ref="A46:A47"/>
    <mergeCell ref="B46:B47"/>
    <mergeCell ref="C46:C47"/>
    <mergeCell ref="F46:F47"/>
    <mergeCell ref="G55:G58"/>
    <mergeCell ref="B57:B58"/>
    <mergeCell ref="C57:C58"/>
    <mergeCell ref="A57:A58"/>
    <mergeCell ref="I91:I92"/>
    <mergeCell ref="C88:C90"/>
    <mergeCell ref="C80:C81"/>
    <mergeCell ref="G91:G92"/>
    <mergeCell ref="B86:B87"/>
    <mergeCell ref="A76:A77"/>
    <mergeCell ref="A71:A72"/>
    <mergeCell ref="G69:G70"/>
    <mergeCell ref="I73:I77"/>
    <mergeCell ref="H73:H77"/>
    <mergeCell ref="A86:A87"/>
    <mergeCell ref="F86:F87"/>
    <mergeCell ref="G86:G90"/>
    <mergeCell ref="H86:H90"/>
    <mergeCell ref="F84:F85"/>
    <mergeCell ref="F78:F79"/>
    <mergeCell ref="J7:J9"/>
    <mergeCell ref="N8:N9"/>
    <mergeCell ref="O8:O9"/>
    <mergeCell ref="E16:F24"/>
    <mergeCell ref="G71:G72"/>
    <mergeCell ref="I71:I72"/>
    <mergeCell ref="C71:C72"/>
    <mergeCell ref="H71:H72"/>
    <mergeCell ref="A7:A9"/>
    <mergeCell ref="B7:B9"/>
    <mergeCell ref="C7:C9"/>
    <mergeCell ref="B25:B27"/>
    <mergeCell ref="A25:A27"/>
    <mergeCell ref="C25:C27"/>
    <mergeCell ref="A35:A39"/>
    <mergeCell ref="B35:B39"/>
    <mergeCell ref="E25:E27"/>
    <mergeCell ref="A55:A56"/>
    <mergeCell ref="B55:B56"/>
    <mergeCell ref="D7:D9"/>
    <mergeCell ref="F7:F9"/>
    <mergeCell ref="H7:H9"/>
    <mergeCell ref="I7:I9"/>
    <mergeCell ref="H44:H45"/>
    <mergeCell ref="P8:P9"/>
    <mergeCell ref="G16:G24"/>
    <mergeCell ref="C13:M15"/>
    <mergeCell ref="B61:B62"/>
    <mergeCell ref="A61:A62"/>
    <mergeCell ref="B69:B70"/>
    <mergeCell ref="C69:C70"/>
    <mergeCell ref="C67:I67"/>
    <mergeCell ref="A69:A70"/>
    <mergeCell ref="A42:A43"/>
    <mergeCell ref="G44:G45"/>
    <mergeCell ref="A44:A45"/>
    <mergeCell ref="B44:B45"/>
    <mergeCell ref="F25:F27"/>
    <mergeCell ref="F35:F39"/>
    <mergeCell ref="F40:F41"/>
    <mergeCell ref="A33:A34"/>
    <mergeCell ref="B40:B41"/>
    <mergeCell ref="A40:A41"/>
    <mergeCell ref="E7:E9"/>
    <mergeCell ref="G7:G9"/>
    <mergeCell ref="H16:H24"/>
    <mergeCell ref="B13:B15"/>
    <mergeCell ref="G35:G43"/>
    <mergeCell ref="H78:H79"/>
    <mergeCell ref="I78:I79"/>
    <mergeCell ref="A73:A74"/>
    <mergeCell ref="B73:B74"/>
    <mergeCell ref="C73:C74"/>
    <mergeCell ref="F73:F74"/>
    <mergeCell ref="G78:G79"/>
    <mergeCell ref="B71:B72"/>
    <mergeCell ref="D59:D62"/>
    <mergeCell ref="A78:A79"/>
    <mergeCell ref="B78:B79"/>
    <mergeCell ref="C78:C79"/>
    <mergeCell ref="A59:A60"/>
    <mergeCell ref="B59:B60"/>
    <mergeCell ref="O6:P6"/>
    <mergeCell ref="A16:A24"/>
    <mergeCell ref="B16:B24"/>
    <mergeCell ref="C16:C24"/>
    <mergeCell ref="H84:H85"/>
    <mergeCell ref="I84:I85"/>
    <mergeCell ref="A82:A83"/>
    <mergeCell ref="B82:B83"/>
    <mergeCell ref="C82:C83"/>
    <mergeCell ref="A80:A81"/>
    <mergeCell ref="B80:B81"/>
    <mergeCell ref="H80:H81"/>
    <mergeCell ref="I80:I81"/>
    <mergeCell ref="G80:G81"/>
    <mergeCell ref="F82:F83"/>
    <mergeCell ref="H82:H83"/>
    <mergeCell ref="I82:I83"/>
    <mergeCell ref="G82:G83"/>
    <mergeCell ref="G73:G77"/>
    <mergeCell ref="A84:A85"/>
    <mergeCell ref="B84:B85"/>
    <mergeCell ref="C84:C85"/>
    <mergeCell ref="G84:G85"/>
    <mergeCell ref="F80:F81"/>
    <mergeCell ref="I44:I45"/>
    <mergeCell ref="G59:G62"/>
    <mergeCell ref="B42:B43"/>
    <mergeCell ref="B76:B77"/>
    <mergeCell ref="F69:F70"/>
    <mergeCell ref="H69:H70"/>
    <mergeCell ref="I69:I70"/>
    <mergeCell ref="F71:F72"/>
    <mergeCell ref="F59:F60"/>
    <mergeCell ref="E61:E62"/>
    <mergeCell ref="F61:F62"/>
    <mergeCell ref="I46:I54"/>
    <mergeCell ref="C44:C45"/>
    <mergeCell ref="F44:F45"/>
    <mergeCell ref="H46:H54"/>
    <mergeCell ref="E57:E58"/>
    <mergeCell ref="C55:C56"/>
    <mergeCell ref="F55:F56"/>
    <mergeCell ref="R13:S13"/>
    <mergeCell ref="R14:S14"/>
    <mergeCell ref="O116:P117"/>
    <mergeCell ref="R6:S6"/>
    <mergeCell ref="G46:G54"/>
    <mergeCell ref="G25:G34"/>
    <mergeCell ref="B34:F34"/>
    <mergeCell ref="B54:F54"/>
    <mergeCell ref="I103:I106"/>
    <mergeCell ref="H103:H106"/>
    <mergeCell ref="H59:H62"/>
    <mergeCell ref="I59:I62"/>
    <mergeCell ref="H55:H58"/>
    <mergeCell ref="H99:H100"/>
    <mergeCell ref="I97:I98"/>
    <mergeCell ref="Q55:Q56"/>
    <mergeCell ref="N69:N70"/>
    <mergeCell ref="N91:N92"/>
    <mergeCell ref="N55:N56"/>
    <mergeCell ref="O55:O56"/>
    <mergeCell ref="N73:N74"/>
    <mergeCell ref="N71:N72"/>
    <mergeCell ref="H35:H43"/>
    <mergeCell ref="I35:I43"/>
  </mergeCells>
  <printOptions horizontalCentered="1" verticalCentered="1"/>
  <pageMargins left="0.23622047244094491" right="0.23622047244094491" top="0.74803149606299213" bottom="0.74803149606299213" header="0.31496062992125984" footer="0.31496062992125984"/>
  <pageSetup scale="55" firstPageNumber="2" fitToHeight="0" orientation="landscape" useFirstPageNumber="1" r:id="rId1"/>
  <headerFooter>
    <oddHeader>&amp;C&amp;P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0"/>
  <sheetViews>
    <sheetView topLeftCell="E1" zoomScale="110" zoomScaleNormal="110" workbookViewId="0">
      <selection activeCell="R8" sqref="R8:S8"/>
    </sheetView>
  </sheetViews>
  <sheetFormatPr defaultRowHeight="12.75" x14ac:dyDescent="0.2"/>
  <cols>
    <col min="1" max="1" width="3.5703125" style="545" customWidth="1"/>
    <col min="2" max="2" width="3.140625" style="545" customWidth="1"/>
    <col min="3" max="4" width="3.7109375" style="545" customWidth="1"/>
    <col min="5" max="5" width="3" style="545" customWidth="1"/>
    <col min="6" max="6" width="36.7109375" style="545" customWidth="1"/>
    <col min="7" max="7" width="5.42578125" style="545" customWidth="1"/>
    <col min="8" max="8" width="6.7109375" style="2219" customWidth="1"/>
    <col min="9" max="9" width="4.42578125" style="545" customWidth="1"/>
    <col min="10" max="10" width="7.28515625" style="545" customWidth="1"/>
    <col min="11" max="11" width="12.42578125" style="545" customWidth="1"/>
    <col min="12" max="12" width="12.7109375" style="545" customWidth="1"/>
    <col min="13" max="13" width="12" style="545" customWidth="1"/>
    <col min="14" max="14" width="41.28515625" style="545" customWidth="1"/>
    <col min="15" max="15" width="9.85546875" style="545" customWidth="1"/>
    <col min="16" max="17" width="9.42578125" style="3445" customWidth="1"/>
    <col min="18" max="18" width="28.85546875" style="545" customWidth="1"/>
    <col min="19" max="19" width="41" style="545" customWidth="1"/>
    <col min="20" max="16384" width="9.140625" style="545"/>
  </cols>
  <sheetData>
    <row r="1" spans="1:21" ht="60" customHeight="1" x14ac:dyDescent="0.2">
      <c r="N1" s="7343"/>
      <c r="O1" s="7343"/>
      <c r="P1" s="7343"/>
      <c r="Q1" s="7343"/>
      <c r="R1" s="7343" t="s">
        <v>1870</v>
      </c>
      <c r="S1" s="7343"/>
      <c r="T1" s="3675"/>
      <c r="U1" s="3675"/>
    </row>
    <row r="2" spans="1:21" ht="30" customHeight="1" x14ac:dyDescent="0.2">
      <c r="A2" s="7396" t="s">
        <v>1440</v>
      </c>
      <c r="B2" s="7396"/>
      <c r="C2" s="7396"/>
      <c r="D2" s="7396"/>
      <c r="E2" s="7396"/>
      <c r="F2" s="7396"/>
      <c r="G2" s="7396"/>
      <c r="H2" s="7396"/>
      <c r="I2" s="7396"/>
      <c r="J2" s="7396"/>
      <c r="K2" s="7396"/>
      <c r="L2" s="7396"/>
      <c r="M2" s="7396"/>
      <c r="N2" s="7396"/>
      <c r="O2" s="7396"/>
      <c r="P2" s="7396"/>
      <c r="Q2" s="7396"/>
      <c r="R2" s="7396"/>
      <c r="S2" s="7396"/>
      <c r="T2" s="3674"/>
    </row>
    <row r="3" spans="1:21" ht="16.5" thickBot="1" x14ac:dyDescent="0.25">
      <c r="A3" s="1162"/>
      <c r="B3" s="1162"/>
      <c r="C3" s="1162"/>
      <c r="D3" s="1162"/>
      <c r="E3" s="1162"/>
      <c r="F3" s="1162"/>
      <c r="G3" s="1162"/>
      <c r="H3" s="2395"/>
      <c r="I3" s="1162"/>
      <c r="J3" s="1162"/>
      <c r="K3" s="1162"/>
      <c r="L3" s="1162"/>
      <c r="M3" s="1162"/>
      <c r="N3" s="1161"/>
      <c r="S3" s="3673" t="s">
        <v>932</v>
      </c>
      <c r="T3" s="3672"/>
      <c r="U3" s="3672"/>
    </row>
    <row r="4" spans="1:21" ht="21.75" customHeight="1" thickBot="1" x14ac:dyDescent="0.25">
      <c r="A4" s="5442" t="s">
        <v>0</v>
      </c>
      <c r="B4" s="5442" t="s">
        <v>1</v>
      </c>
      <c r="C4" s="5479" t="s">
        <v>2</v>
      </c>
      <c r="D4" s="7405" t="s">
        <v>138</v>
      </c>
      <c r="E4" s="5442" t="s">
        <v>298</v>
      </c>
      <c r="F4" s="5485" t="s">
        <v>15</v>
      </c>
      <c r="G4" s="7397" t="s">
        <v>2</v>
      </c>
      <c r="H4" s="5466" t="s">
        <v>4</v>
      </c>
      <c r="I4" s="5463" t="s">
        <v>142</v>
      </c>
      <c r="J4" s="5466" t="s">
        <v>5</v>
      </c>
      <c r="K4" s="6104" t="s">
        <v>190</v>
      </c>
      <c r="L4" s="6105"/>
      <c r="M4" s="6106"/>
      <c r="N4" s="6429" t="s">
        <v>726</v>
      </c>
      <c r="O4" s="6430"/>
      <c r="P4" s="6430"/>
      <c r="Q4" s="6431"/>
      <c r="R4" s="6556" t="s">
        <v>191</v>
      </c>
      <c r="S4" s="6559" t="s">
        <v>192</v>
      </c>
    </row>
    <row r="5" spans="1:21" ht="12.75" customHeight="1" x14ac:dyDescent="0.2">
      <c r="A5" s="5443"/>
      <c r="B5" s="5443"/>
      <c r="C5" s="5480"/>
      <c r="D5" s="7406"/>
      <c r="E5" s="5443"/>
      <c r="F5" s="5486"/>
      <c r="G5" s="7398"/>
      <c r="H5" s="5467"/>
      <c r="I5" s="5464"/>
      <c r="J5" s="5467"/>
      <c r="K5" s="6080" t="s">
        <v>200</v>
      </c>
      <c r="L5" s="6080" t="s">
        <v>201</v>
      </c>
      <c r="M5" s="6432" t="s">
        <v>202</v>
      </c>
      <c r="N5" s="7394" t="s">
        <v>15</v>
      </c>
      <c r="O5" s="5469" t="s">
        <v>600</v>
      </c>
      <c r="P5" s="7408" t="s">
        <v>137</v>
      </c>
      <c r="Q5" s="7408" t="s">
        <v>189</v>
      </c>
      <c r="R5" s="6557"/>
      <c r="S5" s="6560"/>
    </row>
    <row r="6" spans="1:21" ht="153" customHeight="1" thickBot="1" x14ac:dyDescent="0.25">
      <c r="A6" s="5444"/>
      <c r="B6" s="5444"/>
      <c r="C6" s="5481"/>
      <c r="D6" s="7407"/>
      <c r="E6" s="5444"/>
      <c r="F6" s="5487"/>
      <c r="G6" s="7399"/>
      <c r="H6" s="5468"/>
      <c r="I6" s="5465"/>
      <c r="J6" s="5468"/>
      <c r="K6" s="6081"/>
      <c r="L6" s="6081"/>
      <c r="M6" s="6433"/>
      <c r="N6" s="7395"/>
      <c r="O6" s="5470"/>
      <c r="P6" s="7409"/>
      <c r="Q6" s="7409"/>
      <c r="R6" s="6558"/>
      <c r="S6" s="6561"/>
    </row>
    <row r="7" spans="1:21" ht="29.25" customHeight="1" thickBot="1" x14ac:dyDescent="0.25">
      <c r="A7" s="764" t="s">
        <v>8</v>
      </c>
      <c r="B7" s="3671" t="s">
        <v>1439</v>
      </c>
      <c r="C7" s="3670"/>
      <c r="D7" s="3670"/>
      <c r="E7" s="3668"/>
      <c r="F7" s="3668"/>
      <c r="G7" s="3668"/>
      <c r="H7" s="3669"/>
      <c r="I7" s="3668"/>
      <c r="J7" s="3668"/>
      <c r="K7" s="3668"/>
      <c r="L7" s="3668"/>
      <c r="M7" s="3668"/>
      <c r="N7" s="3667"/>
      <c r="O7" s="7391"/>
      <c r="P7" s="7391"/>
      <c r="Q7" s="7392"/>
      <c r="R7" s="7389"/>
      <c r="S7" s="7390"/>
    </row>
    <row r="8" spans="1:21" ht="33.6" customHeight="1" x14ac:dyDescent="0.2">
      <c r="A8" s="7385"/>
      <c r="B8" s="3666"/>
      <c r="C8" s="3663"/>
      <c r="D8" s="3663"/>
      <c r="E8" s="3663"/>
      <c r="F8" s="3665"/>
      <c r="G8" s="3665"/>
      <c r="H8" s="3664"/>
      <c r="I8" s="3663"/>
      <c r="J8" s="3663"/>
      <c r="K8" s="3663"/>
      <c r="L8" s="3663"/>
      <c r="M8" s="3663"/>
      <c r="N8" s="3662" t="s">
        <v>1438</v>
      </c>
      <c r="O8" s="3661" t="s">
        <v>446</v>
      </c>
      <c r="P8" s="3484">
        <v>5</v>
      </c>
      <c r="Q8" s="3660">
        <v>47.48</v>
      </c>
      <c r="R8" s="7324" t="s">
        <v>1437</v>
      </c>
      <c r="S8" s="7325"/>
    </row>
    <row r="9" spans="1:21" ht="38.25" customHeight="1" thickBot="1" x14ac:dyDescent="0.25">
      <c r="A9" s="7386"/>
      <c r="B9" s="3659"/>
      <c r="C9" s="3656"/>
      <c r="D9" s="3656"/>
      <c r="E9" s="3656"/>
      <c r="F9" s="3658"/>
      <c r="G9" s="3658"/>
      <c r="H9" s="3657"/>
      <c r="I9" s="3656"/>
      <c r="J9" s="3656"/>
      <c r="K9" s="3656"/>
      <c r="L9" s="3656"/>
      <c r="M9" s="3656"/>
      <c r="N9" s="3655" t="s">
        <v>1436</v>
      </c>
      <c r="O9" s="3654" t="s">
        <v>1435</v>
      </c>
      <c r="P9" s="3625" t="s">
        <v>1434</v>
      </c>
      <c r="Q9" s="3653" t="s">
        <v>1434</v>
      </c>
      <c r="R9" s="7326" t="s">
        <v>1433</v>
      </c>
      <c r="S9" s="7327"/>
    </row>
    <row r="10" spans="1:21" ht="33.75" customHeight="1" thickBot="1" x14ac:dyDescent="0.25">
      <c r="A10" s="5308" t="s">
        <v>8</v>
      </c>
      <c r="B10" s="5430" t="s">
        <v>8</v>
      </c>
      <c r="C10" s="756" t="s">
        <v>1432</v>
      </c>
      <c r="D10" s="755"/>
      <c r="E10" s="3556"/>
      <c r="F10" s="3652"/>
      <c r="G10" s="3652"/>
      <c r="H10" s="3651"/>
      <c r="I10" s="3650"/>
      <c r="J10" s="3650"/>
      <c r="K10" s="3650"/>
      <c r="L10" s="3650"/>
      <c r="M10" s="3650"/>
      <c r="N10" s="7273"/>
      <c r="O10" s="7273"/>
      <c r="P10" s="7273"/>
      <c r="Q10" s="7273"/>
      <c r="R10" s="7273"/>
      <c r="S10" s="7274"/>
    </row>
    <row r="11" spans="1:21" ht="64.5" customHeight="1" thickBot="1" x14ac:dyDescent="0.25">
      <c r="A11" s="5325"/>
      <c r="B11" s="5431"/>
      <c r="C11" s="7410"/>
      <c r="D11" s="7411"/>
      <c r="E11" s="7411"/>
      <c r="F11" s="7411"/>
      <c r="G11" s="7411"/>
      <c r="H11" s="7411"/>
      <c r="I11" s="7411"/>
      <c r="J11" s="7411"/>
      <c r="K11" s="7411"/>
      <c r="L11" s="7411"/>
      <c r="M11" s="7412"/>
      <c r="N11" s="3548" t="s">
        <v>1431</v>
      </c>
      <c r="O11" s="3649" t="s">
        <v>1395</v>
      </c>
      <c r="P11" s="3546" t="s">
        <v>1394</v>
      </c>
      <c r="Q11" s="3546" t="s">
        <v>1394</v>
      </c>
      <c r="R11" s="7384" t="s">
        <v>1430</v>
      </c>
      <c r="S11" s="7276"/>
    </row>
    <row r="12" spans="1:21" ht="37.9" customHeight="1" x14ac:dyDescent="0.2">
      <c r="A12" s="5355" t="s">
        <v>8</v>
      </c>
      <c r="B12" s="5358" t="s">
        <v>8</v>
      </c>
      <c r="C12" s="7340" t="s">
        <v>8</v>
      </c>
      <c r="D12" s="5331" t="s">
        <v>1427</v>
      </c>
      <c r="E12" s="7305"/>
      <c r="F12" s="7306"/>
      <c r="G12" s="7387" t="s">
        <v>286</v>
      </c>
      <c r="H12" s="7321" t="s">
        <v>143</v>
      </c>
      <c r="I12" s="7302" t="s">
        <v>576</v>
      </c>
      <c r="J12" s="3509" t="s">
        <v>12</v>
      </c>
      <c r="K12" s="3636">
        <f>K14</f>
        <v>3</v>
      </c>
      <c r="L12" s="3636">
        <f>L14</f>
        <v>1.4</v>
      </c>
      <c r="M12" s="3636">
        <f>M14</f>
        <v>1.4</v>
      </c>
      <c r="N12" s="3635" t="s">
        <v>1429</v>
      </c>
      <c r="O12" s="3480" t="s">
        <v>1243</v>
      </c>
      <c r="P12" s="3648" t="s">
        <v>1125</v>
      </c>
      <c r="Q12" s="3647">
        <v>3</v>
      </c>
      <c r="R12" s="7328" t="s">
        <v>1428</v>
      </c>
      <c r="S12" s="7278"/>
    </row>
    <row r="13" spans="1:21" ht="21" customHeight="1" thickBot="1" x14ac:dyDescent="0.25">
      <c r="A13" s="5357"/>
      <c r="B13" s="5359"/>
      <c r="C13" s="7342"/>
      <c r="D13" s="7307"/>
      <c r="E13" s="7308"/>
      <c r="F13" s="7309"/>
      <c r="G13" s="7388"/>
      <c r="H13" s="7322"/>
      <c r="I13" s="7303"/>
      <c r="J13" s="3629" t="s">
        <v>13</v>
      </c>
      <c r="K13" s="3628">
        <f>SUM(K12:K12)</f>
        <v>3</v>
      </c>
      <c r="L13" s="3628">
        <f>SUM(L12:L12)</f>
        <v>1.4</v>
      </c>
      <c r="M13" s="3628">
        <f>SUM(M12:M12)</f>
        <v>1.4</v>
      </c>
      <c r="N13" s="3642"/>
      <c r="O13" s="3475"/>
      <c r="P13" s="3464"/>
      <c r="Q13" s="3463"/>
      <c r="R13" s="7290"/>
      <c r="S13" s="7286"/>
    </row>
    <row r="14" spans="1:21" ht="21" customHeight="1" x14ac:dyDescent="0.2">
      <c r="A14" s="3516" t="s">
        <v>8</v>
      </c>
      <c r="B14" s="680" t="s">
        <v>8</v>
      </c>
      <c r="C14" s="5312" t="s">
        <v>8</v>
      </c>
      <c r="D14" s="7357" t="s">
        <v>8</v>
      </c>
      <c r="E14" s="633"/>
      <c r="F14" s="6264" t="s">
        <v>1427</v>
      </c>
      <c r="G14" s="3640"/>
      <c r="H14" s="7322"/>
      <c r="I14" s="7303"/>
      <c r="J14" s="3474" t="s">
        <v>12</v>
      </c>
      <c r="K14" s="3643">
        <v>3</v>
      </c>
      <c r="L14" s="3643">
        <v>1.4</v>
      </c>
      <c r="M14" s="3643">
        <v>1.4</v>
      </c>
      <c r="N14" s="3511"/>
      <c r="O14" s="3511"/>
      <c r="P14" s="3638"/>
      <c r="Q14" s="3510"/>
      <c r="R14" s="7290"/>
      <c r="S14" s="7286"/>
    </row>
    <row r="15" spans="1:21" ht="21" customHeight="1" thickBot="1" x14ac:dyDescent="0.25">
      <c r="A15" s="3516"/>
      <c r="B15" s="680"/>
      <c r="C15" s="5324"/>
      <c r="D15" s="7358"/>
      <c r="E15" s="633"/>
      <c r="F15" s="6266"/>
      <c r="G15" s="3640"/>
      <c r="H15" s="7323"/>
      <c r="I15" s="7304"/>
      <c r="J15" s="3488" t="s">
        <v>13</v>
      </c>
      <c r="K15" s="3639">
        <f>SUM(K14)</f>
        <v>3</v>
      </c>
      <c r="L15" s="3639">
        <f>SUM(L14)</f>
        <v>1.4</v>
      </c>
      <c r="M15" s="3639">
        <f>SUM(M14)</f>
        <v>1.4</v>
      </c>
      <c r="N15" s="3511"/>
      <c r="O15" s="3511"/>
      <c r="P15" s="3638"/>
      <c r="Q15" s="3510"/>
      <c r="R15" s="7332"/>
      <c r="S15" s="7333"/>
    </row>
    <row r="16" spans="1:21" ht="25.5" customHeight="1" x14ac:dyDescent="0.2">
      <c r="A16" s="5355" t="s">
        <v>8</v>
      </c>
      <c r="B16" s="5358" t="s">
        <v>8</v>
      </c>
      <c r="C16" s="7340" t="s">
        <v>9</v>
      </c>
      <c r="D16" s="5331" t="s">
        <v>1424</v>
      </c>
      <c r="E16" s="7305"/>
      <c r="F16" s="7306"/>
      <c r="G16" s="7387" t="s">
        <v>271</v>
      </c>
      <c r="H16" s="7321" t="s">
        <v>143</v>
      </c>
      <c r="I16" s="7302" t="s">
        <v>576</v>
      </c>
      <c r="J16" s="3509" t="s">
        <v>12</v>
      </c>
      <c r="K16" s="3636">
        <f>K18</f>
        <v>8</v>
      </c>
      <c r="L16" s="3636">
        <f>L18</f>
        <v>8</v>
      </c>
      <c r="M16" s="3636">
        <f>M18</f>
        <v>8</v>
      </c>
      <c r="N16" s="3646" t="s">
        <v>1426</v>
      </c>
      <c r="O16" s="3492" t="s">
        <v>1243</v>
      </c>
      <c r="P16" s="3645" t="s">
        <v>25</v>
      </c>
      <c r="Q16" s="3644">
        <v>12</v>
      </c>
      <c r="R16" s="7277" t="s">
        <v>1425</v>
      </c>
      <c r="S16" s="7278"/>
    </row>
    <row r="17" spans="1:20" ht="36" customHeight="1" thickBot="1" x14ac:dyDescent="0.25">
      <c r="A17" s="5357"/>
      <c r="B17" s="5359"/>
      <c r="C17" s="7342"/>
      <c r="D17" s="7307"/>
      <c r="E17" s="7308"/>
      <c r="F17" s="7309"/>
      <c r="G17" s="7388"/>
      <c r="H17" s="7322"/>
      <c r="I17" s="7303"/>
      <c r="J17" s="3629" t="s">
        <v>13</v>
      </c>
      <c r="K17" s="3628">
        <f>SUM(K16:K16)</f>
        <v>8</v>
      </c>
      <c r="L17" s="3628">
        <f>SUM(L16:L16)</f>
        <v>8</v>
      </c>
      <c r="M17" s="3628">
        <f>SUM(M16:M16)</f>
        <v>8</v>
      </c>
      <c r="N17" s="3642"/>
      <c r="O17" s="3475"/>
      <c r="P17" s="3464"/>
      <c r="Q17" s="3565"/>
      <c r="R17" s="7285"/>
      <c r="S17" s="7286"/>
    </row>
    <row r="18" spans="1:20" ht="36" customHeight="1" x14ac:dyDescent="0.2">
      <c r="A18" s="5355" t="s">
        <v>8</v>
      </c>
      <c r="B18" s="5358" t="s">
        <v>8</v>
      </c>
      <c r="C18" s="7340" t="s">
        <v>9</v>
      </c>
      <c r="D18" s="7357" t="s">
        <v>8</v>
      </c>
      <c r="E18" s="3641"/>
      <c r="F18" s="6264" t="s">
        <v>1424</v>
      </c>
      <c r="G18" s="3640"/>
      <c r="H18" s="7322"/>
      <c r="I18" s="7303"/>
      <c r="J18" s="3474" t="s">
        <v>12</v>
      </c>
      <c r="K18" s="3643">
        <v>8</v>
      </c>
      <c r="L18" s="3643">
        <v>8</v>
      </c>
      <c r="M18" s="3643">
        <v>8</v>
      </c>
      <c r="N18" s="3642"/>
      <c r="O18" s="3475"/>
      <c r="P18" s="3464"/>
      <c r="Q18" s="3565"/>
      <c r="R18" s="7285"/>
      <c r="S18" s="7286"/>
    </row>
    <row r="19" spans="1:20" ht="21.75" customHeight="1" thickBot="1" x14ac:dyDescent="0.25">
      <c r="A19" s="5357"/>
      <c r="B19" s="5359"/>
      <c r="C19" s="7342"/>
      <c r="D19" s="7358"/>
      <c r="E19" s="3641"/>
      <c r="F19" s="7393"/>
      <c r="G19" s="3640"/>
      <c r="H19" s="7323"/>
      <c r="I19" s="7304"/>
      <c r="J19" s="3488" t="s">
        <v>13</v>
      </c>
      <c r="K19" s="3639">
        <f>SUM(K18)</f>
        <v>8</v>
      </c>
      <c r="L19" s="3639">
        <f>SUM(L18)</f>
        <v>8</v>
      </c>
      <c r="M19" s="3639">
        <f>SUM(M18)</f>
        <v>8</v>
      </c>
      <c r="N19" s="3511"/>
      <c r="O19" s="3511"/>
      <c r="P19" s="3638"/>
      <c r="Q19" s="3637"/>
      <c r="R19" s="7283"/>
      <c r="S19" s="7284"/>
    </row>
    <row r="20" spans="1:20" ht="15" customHeight="1" x14ac:dyDescent="0.2">
      <c r="A20" s="5308" t="s">
        <v>8</v>
      </c>
      <c r="B20" s="5301" t="s">
        <v>8</v>
      </c>
      <c r="C20" s="785" t="s">
        <v>10</v>
      </c>
      <c r="D20" s="5331" t="s">
        <v>1423</v>
      </c>
      <c r="E20" s="7305"/>
      <c r="F20" s="7306"/>
      <c r="G20" s="6296" t="s">
        <v>264</v>
      </c>
      <c r="H20" s="7362" t="s">
        <v>143</v>
      </c>
      <c r="I20" s="7302" t="s">
        <v>576</v>
      </c>
      <c r="J20" s="3509" t="s">
        <v>12</v>
      </c>
      <c r="K20" s="3636">
        <f>K23+K25+K27</f>
        <v>130.4</v>
      </c>
      <c r="L20" s="3636">
        <f>L23+L25+L27</f>
        <v>99</v>
      </c>
      <c r="M20" s="3636">
        <f>M23+M25+M27</f>
        <v>98.199999999999989</v>
      </c>
      <c r="N20" s="3635"/>
      <c r="O20" s="3492"/>
      <c r="P20" s="3543"/>
      <c r="Q20" s="3634"/>
      <c r="R20" s="7310"/>
      <c r="S20" s="7311"/>
    </row>
    <row r="21" spans="1:20" ht="15" x14ac:dyDescent="0.2">
      <c r="A21" s="5309"/>
      <c r="B21" s="5302"/>
      <c r="C21" s="800"/>
      <c r="D21" s="7359"/>
      <c r="E21" s="7360"/>
      <c r="F21" s="7361"/>
      <c r="G21" s="6297"/>
      <c r="H21" s="7322"/>
      <c r="I21" s="7303"/>
      <c r="J21" s="3507"/>
      <c r="K21" s="3633"/>
      <c r="L21" s="3633"/>
      <c r="M21" s="3633"/>
      <c r="N21" s="3632"/>
      <c r="O21" s="3614"/>
      <c r="P21" s="3479"/>
      <c r="Q21" s="3631"/>
      <c r="R21" s="7312"/>
      <c r="S21" s="7295"/>
    </row>
    <row r="22" spans="1:20" ht="18.75" customHeight="1" thickBot="1" x14ac:dyDescent="0.25">
      <c r="A22" s="5325"/>
      <c r="B22" s="5303"/>
      <c r="C22" s="3630"/>
      <c r="D22" s="7307"/>
      <c r="E22" s="7308"/>
      <c r="F22" s="7309"/>
      <c r="G22" s="6298"/>
      <c r="H22" s="7363"/>
      <c r="I22" s="7304"/>
      <c r="J22" s="3629" t="s">
        <v>13</v>
      </c>
      <c r="K22" s="3628">
        <f>K24+K26+K28</f>
        <v>130.4</v>
      </c>
      <c r="L22" s="3628">
        <f>L24+L26+L28</f>
        <v>99</v>
      </c>
      <c r="M22" s="3628">
        <f>M24+M26+M28</f>
        <v>98.199999999999989</v>
      </c>
      <c r="N22" s="3627"/>
      <c r="O22" s="3626"/>
      <c r="P22" s="3625"/>
      <c r="Q22" s="3582"/>
      <c r="R22" s="7313"/>
      <c r="S22" s="7314"/>
    </row>
    <row r="23" spans="1:20" ht="31.5" customHeight="1" thickBot="1" x14ac:dyDescent="0.25">
      <c r="A23" s="5308" t="s">
        <v>8</v>
      </c>
      <c r="B23" s="5301" t="s">
        <v>8</v>
      </c>
      <c r="C23" s="5312" t="s">
        <v>10</v>
      </c>
      <c r="D23" s="7357" t="s">
        <v>8</v>
      </c>
      <c r="E23" s="5318"/>
      <c r="F23" s="5268" t="s">
        <v>1422</v>
      </c>
      <c r="G23" s="6296" t="s">
        <v>264</v>
      </c>
      <c r="H23" s="7321" t="s">
        <v>143</v>
      </c>
      <c r="I23" s="7302" t="s">
        <v>576</v>
      </c>
      <c r="J23" s="3617" t="s">
        <v>12</v>
      </c>
      <c r="K23" s="3588">
        <v>55</v>
      </c>
      <c r="L23" s="3616">
        <v>53.5</v>
      </c>
      <c r="M23" s="3624">
        <v>53.5</v>
      </c>
      <c r="N23" s="3623" t="s">
        <v>1421</v>
      </c>
      <c r="O23" s="3614" t="s">
        <v>343</v>
      </c>
      <c r="P23" s="3543" t="s">
        <v>84</v>
      </c>
      <c r="Q23" s="3622" t="s">
        <v>42</v>
      </c>
      <c r="R23" s="7277" t="s">
        <v>1420</v>
      </c>
      <c r="S23" s="7278"/>
    </row>
    <row r="24" spans="1:20" ht="45" customHeight="1" thickBot="1" x14ac:dyDescent="0.25">
      <c r="A24" s="5325"/>
      <c r="B24" s="5303"/>
      <c r="C24" s="5324"/>
      <c r="D24" s="7358"/>
      <c r="E24" s="5320"/>
      <c r="F24" s="5270"/>
      <c r="G24" s="6297"/>
      <c r="H24" s="7322"/>
      <c r="I24" s="7304"/>
      <c r="J24" s="3611" t="s">
        <v>13</v>
      </c>
      <c r="K24" s="3576">
        <f>K23</f>
        <v>55</v>
      </c>
      <c r="L24" s="3610">
        <f>L23</f>
        <v>53.5</v>
      </c>
      <c r="M24" s="3575">
        <f>M23</f>
        <v>53.5</v>
      </c>
      <c r="N24" s="3460"/>
      <c r="O24" s="3459"/>
      <c r="P24" s="3458"/>
      <c r="Q24" s="3573"/>
      <c r="R24" s="7283"/>
      <c r="S24" s="7284"/>
    </row>
    <row r="25" spans="1:20" ht="29.25" customHeight="1" thickBot="1" x14ac:dyDescent="0.25">
      <c r="A25" s="5308" t="s">
        <v>8</v>
      </c>
      <c r="B25" s="5301" t="s">
        <v>8</v>
      </c>
      <c r="C25" s="5312" t="s">
        <v>10</v>
      </c>
      <c r="D25" s="7357" t="s">
        <v>9</v>
      </c>
      <c r="E25" s="5318"/>
      <c r="F25" s="6737" t="s">
        <v>1419</v>
      </c>
      <c r="G25" s="6297"/>
      <c r="H25" s="7322"/>
      <c r="I25" s="7303" t="s">
        <v>576</v>
      </c>
      <c r="J25" s="3621" t="s">
        <v>12</v>
      </c>
      <c r="K25" s="3588">
        <v>35</v>
      </c>
      <c r="L25" s="3616">
        <v>33.700000000000003</v>
      </c>
      <c r="M25" s="641">
        <v>33.6</v>
      </c>
      <c r="N25" s="3620" t="s">
        <v>1418</v>
      </c>
      <c r="O25" s="3492" t="s">
        <v>1243</v>
      </c>
      <c r="P25" s="3619" t="s">
        <v>35</v>
      </c>
      <c r="Q25" s="3618" t="s">
        <v>33</v>
      </c>
      <c r="R25" s="7277" t="s">
        <v>1417</v>
      </c>
      <c r="S25" s="7278"/>
    </row>
    <row r="26" spans="1:20" ht="51.75" customHeight="1" thickBot="1" x14ac:dyDescent="0.25">
      <c r="A26" s="5325"/>
      <c r="B26" s="5303"/>
      <c r="C26" s="5324"/>
      <c r="D26" s="7358"/>
      <c r="E26" s="5320"/>
      <c r="F26" s="6738"/>
      <c r="G26" s="6297"/>
      <c r="H26" s="7322"/>
      <c r="I26" s="7304"/>
      <c r="J26" s="3611" t="s">
        <v>13</v>
      </c>
      <c r="K26" s="3576">
        <f>K25</f>
        <v>35</v>
      </c>
      <c r="L26" s="3610">
        <f>L25</f>
        <v>33.700000000000003</v>
      </c>
      <c r="M26" s="3575">
        <f>M25</f>
        <v>33.6</v>
      </c>
      <c r="N26" s="3460"/>
      <c r="O26" s="3523"/>
      <c r="P26" s="3458"/>
      <c r="Q26" s="3573"/>
      <c r="R26" s="7283"/>
      <c r="S26" s="7284"/>
    </row>
    <row r="27" spans="1:20" ht="30" customHeight="1" thickBot="1" x14ac:dyDescent="0.25">
      <c r="A27" s="5308" t="s">
        <v>8</v>
      </c>
      <c r="B27" s="5301" t="s">
        <v>8</v>
      </c>
      <c r="C27" s="785" t="s">
        <v>10</v>
      </c>
      <c r="D27" s="7357" t="s">
        <v>10</v>
      </c>
      <c r="E27" s="5318"/>
      <c r="F27" s="6737" t="s">
        <v>1416</v>
      </c>
      <c r="G27" s="6297"/>
      <c r="H27" s="7322"/>
      <c r="I27" s="7302" t="s">
        <v>576</v>
      </c>
      <c r="J27" s="3617" t="s">
        <v>12</v>
      </c>
      <c r="K27" s="3588">
        <v>40.4</v>
      </c>
      <c r="L27" s="3616">
        <v>11.8</v>
      </c>
      <c r="M27" s="641">
        <v>11.1</v>
      </c>
      <c r="N27" s="3615" t="s">
        <v>1415</v>
      </c>
      <c r="O27" s="3614" t="s">
        <v>1243</v>
      </c>
      <c r="P27" s="3613" t="s">
        <v>1327</v>
      </c>
      <c r="Q27" s="3612" t="s">
        <v>1125</v>
      </c>
      <c r="R27" s="7277" t="s">
        <v>1414</v>
      </c>
      <c r="S27" s="7278"/>
    </row>
    <row r="28" spans="1:20" ht="17.25" customHeight="1" thickBot="1" x14ac:dyDescent="0.25">
      <c r="A28" s="5325"/>
      <c r="B28" s="5303"/>
      <c r="C28" s="1022"/>
      <c r="D28" s="7358"/>
      <c r="E28" s="5320"/>
      <c r="F28" s="6738"/>
      <c r="G28" s="6298"/>
      <c r="H28" s="7323"/>
      <c r="I28" s="7304"/>
      <c r="J28" s="3611" t="s">
        <v>13</v>
      </c>
      <c r="K28" s="3576">
        <f>K27</f>
        <v>40.4</v>
      </c>
      <c r="L28" s="3610">
        <f>L27</f>
        <v>11.8</v>
      </c>
      <c r="M28" s="3575">
        <f>M27</f>
        <v>11.1</v>
      </c>
      <c r="N28" s="3460"/>
      <c r="O28" s="3523"/>
      <c r="P28" s="3458"/>
      <c r="Q28" s="3573"/>
      <c r="R28" s="7283"/>
      <c r="S28" s="7284"/>
    </row>
    <row r="29" spans="1:20" ht="23.25" customHeight="1" thickBot="1" x14ac:dyDescent="0.25">
      <c r="A29" s="3609" t="s">
        <v>8</v>
      </c>
      <c r="B29" s="3608" t="s">
        <v>8</v>
      </c>
      <c r="C29" s="3607"/>
      <c r="D29" s="3606"/>
      <c r="E29" s="3606"/>
      <c r="F29" s="5416" t="s">
        <v>221</v>
      </c>
      <c r="G29" s="5416"/>
      <c r="H29" s="5416"/>
      <c r="I29" s="5417"/>
      <c r="J29" s="3457" t="s">
        <v>13</v>
      </c>
      <c r="K29" s="3605">
        <f>SUM(K13+K17+K22)</f>
        <v>141.4</v>
      </c>
      <c r="L29" s="3605">
        <f>SUM(L13+L17+L22)</f>
        <v>108.4</v>
      </c>
      <c r="M29" s="3605">
        <f>SUM(M13+M17+M22)</f>
        <v>107.6</v>
      </c>
      <c r="N29" s="7315"/>
      <c r="O29" s="7316"/>
      <c r="P29" s="7316"/>
      <c r="Q29" s="7317"/>
      <c r="R29" s="7298"/>
      <c r="S29" s="7299"/>
    </row>
    <row r="30" spans="1:20" ht="24.75" customHeight="1" thickBot="1" x14ac:dyDescent="0.25">
      <c r="A30" s="750" t="s">
        <v>8</v>
      </c>
      <c r="B30" s="3558" t="s">
        <v>9</v>
      </c>
      <c r="C30" s="3604" t="s">
        <v>1413</v>
      </c>
      <c r="D30" s="3603"/>
      <c r="E30" s="3556"/>
      <c r="F30" s="3554"/>
      <c r="G30" s="3554"/>
      <c r="H30" s="3555"/>
      <c r="I30" s="3554"/>
      <c r="J30" s="3554"/>
      <c r="K30" s="3554"/>
      <c r="L30" s="3554"/>
      <c r="M30" s="3554"/>
      <c r="N30" s="7382"/>
      <c r="O30" s="7382"/>
      <c r="P30" s="7382"/>
      <c r="Q30" s="7383"/>
      <c r="R30" s="7300"/>
      <c r="S30" s="7301"/>
    </row>
    <row r="31" spans="1:20" ht="57" customHeight="1" thickBot="1" x14ac:dyDescent="0.25">
      <c r="A31" s="807"/>
      <c r="B31" s="1140"/>
      <c r="C31" s="818"/>
      <c r="D31" s="3602"/>
      <c r="E31" s="3551"/>
      <c r="F31" s="3549"/>
      <c r="G31" s="3549"/>
      <c r="H31" s="3550"/>
      <c r="I31" s="3549"/>
      <c r="J31" s="3549"/>
      <c r="K31" s="3549"/>
      <c r="L31" s="3549"/>
      <c r="M31" s="3549"/>
      <c r="N31" s="3548" t="s">
        <v>1412</v>
      </c>
      <c r="O31" s="3601" t="s">
        <v>446</v>
      </c>
      <c r="P31" s="3600">
        <v>2</v>
      </c>
      <c r="Q31" s="3599">
        <v>38.200000000000003</v>
      </c>
      <c r="R31" s="7275" t="s">
        <v>1411</v>
      </c>
      <c r="S31" s="7276"/>
    </row>
    <row r="32" spans="1:20" ht="36" customHeight="1" x14ac:dyDescent="0.2">
      <c r="A32" s="5355" t="s">
        <v>8</v>
      </c>
      <c r="B32" s="5358" t="s">
        <v>9</v>
      </c>
      <c r="C32" s="7340" t="s">
        <v>8</v>
      </c>
      <c r="D32" s="5331" t="s">
        <v>1410</v>
      </c>
      <c r="E32" s="7305"/>
      <c r="F32" s="7306"/>
      <c r="G32" s="6296" t="s">
        <v>140</v>
      </c>
      <c r="H32" s="7362" t="s">
        <v>143</v>
      </c>
      <c r="I32" s="7302" t="s">
        <v>576</v>
      </c>
      <c r="J32" s="3509" t="s">
        <v>12</v>
      </c>
      <c r="K32" s="738">
        <f>K35+K37</f>
        <v>20</v>
      </c>
      <c r="L32" s="738">
        <f>L35+L37</f>
        <v>20</v>
      </c>
      <c r="M32" s="738">
        <f>M35+M37</f>
        <v>20</v>
      </c>
      <c r="N32" s="3579" t="s">
        <v>1409</v>
      </c>
      <c r="O32" s="3578" t="s">
        <v>446</v>
      </c>
      <c r="P32" s="3577">
        <v>22.6</v>
      </c>
      <c r="Q32" s="659">
        <v>48.6</v>
      </c>
      <c r="R32" s="7277" t="s">
        <v>1408</v>
      </c>
      <c r="S32" s="7278"/>
      <c r="T32" s="3598"/>
    </row>
    <row r="33" spans="1:25" ht="15" x14ac:dyDescent="0.2">
      <c r="A33" s="5356"/>
      <c r="B33" s="5302"/>
      <c r="C33" s="7341"/>
      <c r="D33" s="7359"/>
      <c r="E33" s="7360"/>
      <c r="F33" s="7361"/>
      <c r="G33" s="6297"/>
      <c r="H33" s="7322"/>
      <c r="I33" s="7303"/>
      <c r="J33" s="3507"/>
      <c r="K33" s="734"/>
      <c r="L33" s="3597"/>
      <c r="M33" s="3597"/>
      <c r="N33" s="3596"/>
      <c r="O33" s="3591"/>
      <c r="P33" s="3595"/>
      <c r="Q33" s="3594"/>
      <c r="R33" s="7279"/>
      <c r="S33" s="7280"/>
    </row>
    <row r="34" spans="1:25" ht="15" thickBot="1" x14ac:dyDescent="0.25">
      <c r="A34" s="5357"/>
      <c r="B34" s="5359"/>
      <c r="C34" s="7342"/>
      <c r="D34" s="7307"/>
      <c r="E34" s="7308"/>
      <c r="F34" s="7309"/>
      <c r="G34" s="6298"/>
      <c r="H34" s="7363"/>
      <c r="I34" s="7304"/>
      <c r="J34" s="3593" t="s">
        <v>13</v>
      </c>
      <c r="K34" s="3518">
        <f>K36+K38</f>
        <v>20</v>
      </c>
      <c r="L34" s="3518">
        <f>L36+L38</f>
        <v>20</v>
      </c>
      <c r="M34" s="3518">
        <f>M36+M38</f>
        <v>20</v>
      </c>
      <c r="N34" s="3592"/>
      <c r="O34" s="3591"/>
      <c r="P34" s="3590"/>
      <c r="Q34" s="3589"/>
      <c r="R34" s="7287"/>
      <c r="S34" s="7288"/>
    </row>
    <row r="35" spans="1:25" ht="28.5" customHeight="1" thickBot="1" x14ac:dyDescent="0.25">
      <c r="A35" s="5308" t="s">
        <v>8</v>
      </c>
      <c r="B35" s="5301" t="s">
        <v>9</v>
      </c>
      <c r="C35" s="5312" t="s">
        <v>8</v>
      </c>
      <c r="D35" s="7357" t="s">
        <v>8</v>
      </c>
      <c r="E35" s="5318"/>
      <c r="F35" s="7374" t="s">
        <v>1407</v>
      </c>
      <c r="G35" s="6296" t="s">
        <v>140</v>
      </c>
      <c r="H35" s="7321" t="s">
        <v>143</v>
      </c>
      <c r="I35" s="7302" t="s">
        <v>576</v>
      </c>
      <c r="J35" s="3581" t="s">
        <v>12</v>
      </c>
      <c r="K35" s="3588">
        <v>3</v>
      </c>
      <c r="L35" s="3588">
        <v>3</v>
      </c>
      <c r="M35" s="3588">
        <v>3</v>
      </c>
      <c r="N35" s="3587" t="s">
        <v>1406</v>
      </c>
      <c r="O35" s="3586" t="s">
        <v>343</v>
      </c>
      <c r="P35" s="3585">
        <v>3</v>
      </c>
      <c r="Q35" s="652">
        <v>3</v>
      </c>
      <c r="R35" s="7281" t="s">
        <v>1405</v>
      </c>
      <c r="S35" s="7282"/>
    </row>
    <row r="36" spans="1:25" ht="15" customHeight="1" thickBot="1" x14ac:dyDescent="0.25">
      <c r="A36" s="5325"/>
      <c r="B36" s="5303"/>
      <c r="C36" s="5324"/>
      <c r="D36" s="7358"/>
      <c r="E36" s="5320"/>
      <c r="F36" s="7375"/>
      <c r="G36" s="6297"/>
      <c r="H36" s="7322"/>
      <c r="I36" s="7304"/>
      <c r="J36" s="3462" t="s">
        <v>13</v>
      </c>
      <c r="K36" s="3576">
        <f>SUM(K35)</f>
        <v>3</v>
      </c>
      <c r="L36" s="3576">
        <f>SUM(L35)</f>
        <v>3</v>
      </c>
      <c r="M36" s="3575">
        <f>SUM(M35)</f>
        <v>3</v>
      </c>
      <c r="N36" s="3584"/>
      <c r="O36" s="3459"/>
      <c r="P36" s="3583"/>
      <c r="Q36" s="3582"/>
      <c r="R36" s="7283"/>
      <c r="S36" s="7284"/>
    </row>
    <row r="37" spans="1:25" ht="26.25" customHeight="1" thickBot="1" x14ac:dyDescent="0.25">
      <c r="A37" s="5308" t="s">
        <v>8</v>
      </c>
      <c r="B37" s="5301" t="s">
        <v>9</v>
      </c>
      <c r="C37" s="5312" t="s">
        <v>8</v>
      </c>
      <c r="D37" s="7357" t="s">
        <v>9</v>
      </c>
      <c r="E37" s="5318"/>
      <c r="F37" s="6737" t="s">
        <v>1404</v>
      </c>
      <c r="G37" s="6297"/>
      <c r="H37" s="7322"/>
      <c r="I37" s="7302" t="s">
        <v>576</v>
      </c>
      <c r="J37" s="3581" t="s">
        <v>12</v>
      </c>
      <c r="K37" s="3580">
        <v>17</v>
      </c>
      <c r="L37" s="3580">
        <v>17</v>
      </c>
      <c r="M37" s="3580">
        <v>17</v>
      </c>
      <c r="N37" s="3579" t="s">
        <v>1403</v>
      </c>
      <c r="O37" s="3578" t="s">
        <v>526</v>
      </c>
      <c r="P37" s="3577">
        <v>9</v>
      </c>
      <c r="Q37" s="659">
        <v>12</v>
      </c>
      <c r="R37" s="7277" t="s">
        <v>1402</v>
      </c>
      <c r="S37" s="7278"/>
    </row>
    <row r="38" spans="1:25" ht="15" customHeight="1" thickBot="1" x14ac:dyDescent="0.25">
      <c r="A38" s="5325"/>
      <c r="B38" s="5303"/>
      <c r="C38" s="5324"/>
      <c r="D38" s="7358"/>
      <c r="E38" s="5320"/>
      <c r="F38" s="6738"/>
      <c r="G38" s="6298"/>
      <c r="H38" s="7323"/>
      <c r="I38" s="7304"/>
      <c r="J38" s="3462" t="s">
        <v>13</v>
      </c>
      <c r="K38" s="3576">
        <f>SUM(K37)</f>
        <v>17</v>
      </c>
      <c r="L38" s="3576">
        <f>SUM(L37)</f>
        <v>17</v>
      </c>
      <c r="M38" s="3575">
        <f>SUM(M37)</f>
        <v>17</v>
      </c>
      <c r="N38" s="3563"/>
      <c r="O38" s="3523"/>
      <c r="P38" s="3574"/>
      <c r="Q38" s="3573"/>
      <c r="R38" s="7283"/>
      <c r="S38" s="7284"/>
    </row>
    <row r="39" spans="1:25" ht="15" customHeight="1" x14ac:dyDescent="0.2">
      <c r="A39" s="5355" t="s">
        <v>8</v>
      </c>
      <c r="B39" s="5358" t="s">
        <v>9</v>
      </c>
      <c r="C39" s="7340" t="s">
        <v>9</v>
      </c>
      <c r="D39" s="7376" t="s">
        <v>1401</v>
      </c>
      <c r="E39" s="7377"/>
      <c r="F39" s="7378"/>
      <c r="G39" s="6241" t="s">
        <v>141</v>
      </c>
      <c r="H39" s="7321" t="s">
        <v>143</v>
      </c>
      <c r="I39" s="7302" t="s">
        <v>576</v>
      </c>
      <c r="J39" s="3509" t="s">
        <v>12</v>
      </c>
      <c r="K39" s="738">
        <f>K41</f>
        <v>0</v>
      </c>
      <c r="L39" s="3506"/>
      <c r="M39" s="738"/>
      <c r="N39" s="3572" t="s">
        <v>1400</v>
      </c>
      <c r="O39" s="3480" t="s">
        <v>526</v>
      </c>
      <c r="P39" s="3571">
        <v>1</v>
      </c>
      <c r="Q39" s="3570">
        <v>3</v>
      </c>
      <c r="R39" s="7277" t="s">
        <v>1399</v>
      </c>
      <c r="S39" s="7278"/>
    </row>
    <row r="40" spans="1:25" ht="31.15" customHeight="1" thickBot="1" x14ac:dyDescent="0.25">
      <c r="A40" s="5357"/>
      <c r="B40" s="5359"/>
      <c r="C40" s="7342"/>
      <c r="D40" s="7379"/>
      <c r="E40" s="7380"/>
      <c r="F40" s="7381"/>
      <c r="G40" s="6242"/>
      <c r="H40" s="7322"/>
      <c r="I40" s="7303"/>
      <c r="J40" s="3519" t="s">
        <v>13</v>
      </c>
      <c r="K40" s="3518">
        <f>SUM(K39:K39)</f>
        <v>0</v>
      </c>
      <c r="L40" s="3518">
        <f>SUM(L39:L39)</f>
        <v>0</v>
      </c>
      <c r="M40" s="3569">
        <f>SUM(M39:M39)</f>
        <v>0</v>
      </c>
      <c r="N40" s="3568"/>
      <c r="O40" s="3567"/>
      <c r="P40" s="3566"/>
      <c r="Q40" s="3565"/>
      <c r="R40" s="7285"/>
      <c r="S40" s="7286"/>
    </row>
    <row r="41" spans="1:25" ht="26.25" customHeight="1" thickBot="1" x14ac:dyDescent="0.25">
      <c r="A41" s="5355" t="s">
        <v>8</v>
      </c>
      <c r="B41" s="5358" t="s">
        <v>9</v>
      </c>
      <c r="C41" s="7340" t="s">
        <v>9</v>
      </c>
      <c r="D41" s="7357" t="s">
        <v>8</v>
      </c>
      <c r="E41" s="5318"/>
      <c r="F41" s="7371" t="s">
        <v>1398</v>
      </c>
      <c r="G41" s="6242"/>
      <c r="H41" s="7322"/>
      <c r="I41" s="7303"/>
      <c r="J41" s="3564" t="s">
        <v>12</v>
      </c>
      <c r="K41" s="1039">
        <v>0</v>
      </c>
      <c r="L41" s="1039">
        <v>0</v>
      </c>
      <c r="M41" s="1039">
        <v>0</v>
      </c>
      <c r="N41" s="3563"/>
      <c r="O41" s="3562"/>
      <c r="P41" s="3458"/>
      <c r="Q41" s="3561"/>
      <c r="R41" s="7283"/>
      <c r="S41" s="7284"/>
    </row>
    <row r="42" spans="1:25" ht="21.75" customHeight="1" thickBot="1" x14ac:dyDescent="0.25">
      <c r="A42" s="5357"/>
      <c r="B42" s="5359"/>
      <c r="C42" s="7342"/>
      <c r="D42" s="7358"/>
      <c r="E42" s="5320"/>
      <c r="F42" s="7372"/>
      <c r="G42" s="6243"/>
      <c r="H42" s="7323"/>
      <c r="I42" s="7304"/>
      <c r="J42" s="3462" t="s">
        <v>13</v>
      </c>
      <c r="K42" s="3461">
        <f>SUM(K41)</f>
        <v>0</v>
      </c>
      <c r="L42" s="3461">
        <f>SUM(L41)</f>
        <v>0</v>
      </c>
      <c r="M42" s="3461">
        <f>SUM(M41)</f>
        <v>0</v>
      </c>
      <c r="N42" s="7402"/>
      <c r="O42" s="7403"/>
      <c r="P42" s="7403"/>
      <c r="Q42" s="7404"/>
      <c r="R42" s="7344"/>
      <c r="S42" s="7345"/>
    </row>
    <row r="43" spans="1:25" ht="23.25" customHeight="1" thickBot="1" x14ac:dyDescent="0.25">
      <c r="A43" s="750" t="s">
        <v>8</v>
      </c>
      <c r="B43" s="3558" t="s">
        <v>9</v>
      </c>
      <c r="C43" s="5551" t="s">
        <v>221</v>
      </c>
      <c r="D43" s="5297"/>
      <c r="E43" s="5297"/>
      <c r="F43" s="5297"/>
      <c r="G43" s="5297"/>
      <c r="H43" s="5297"/>
      <c r="I43" s="5298"/>
      <c r="J43" s="3560" t="s">
        <v>13</v>
      </c>
      <c r="K43" s="3559">
        <f>SUM(K34+K40)</f>
        <v>20</v>
      </c>
      <c r="L43" s="3559">
        <f>SUM(L34+L40)</f>
        <v>20</v>
      </c>
      <c r="M43" s="3559">
        <f>SUM(M34+M40)</f>
        <v>20</v>
      </c>
      <c r="N43" s="7315"/>
      <c r="O43" s="7316"/>
      <c r="P43" s="7316"/>
      <c r="Q43" s="7317"/>
      <c r="R43" s="7298"/>
      <c r="S43" s="7299"/>
    </row>
    <row r="44" spans="1:25" ht="27" customHeight="1" thickBot="1" x14ac:dyDescent="0.25">
      <c r="A44" s="750" t="s">
        <v>8</v>
      </c>
      <c r="B44" s="3558" t="s">
        <v>10</v>
      </c>
      <c r="C44" s="756" t="s">
        <v>1397</v>
      </c>
      <c r="D44" s="3557"/>
      <c r="E44" s="3556"/>
      <c r="F44" s="3554"/>
      <c r="G44" s="3554"/>
      <c r="H44" s="3555"/>
      <c r="I44" s="3554"/>
      <c r="J44" s="3554"/>
      <c r="K44" s="3554"/>
      <c r="L44" s="3554"/>
      <c r="M44" s="3554"/>
      <c r="N44" s="7382"/>
      <c r="O44" s="7382"/>
      <c r="P44" s="7382"/>
      <c r="Q44" s="7383"/>
      <c r="R44" s="7300"/>
      <c r="S44" s="7301"/>
    </row>
    <row r="45" spans="1:25" ht="46.5" customHeight="1" thickBot="1" x14ac:dyDescent="0.25">
      <c r="A45" s="807"/>
      <c r="B45" s="1140"/>
      <c r="C45" s="3553"/>
      <c r="D45" s="3552"/>
      <c r="E45" s="3551"/>
      <c r="F45" s="3549"/>
      <c r="G45" s="3549"/>
      <c r="H45" s="3550"/>
      <c r="I45" s="3549"/>
      <c r="J45" s="3549"/>
      <c r="K45" s="3549"/>
      <c r="L45" s="3549"/>
      <c r="M45" s="3549"/>
      <c r="N45" s="3548" t="s">
        <v>1396</v>
      </c>
      <c r="O45" s="3547" t="s">
        <v>1395</v>
      </c>
      <c r="P45" s="3546" t="s">
        <v>1394</v>
      </c>
      <c r="Q45" s="3546" t="s">
        <v>1394</v>
      </c>
      <c r="R45" s="7346"/>
      <c r="S45" s="7347"/>
      <c r="U45" s="997"/>
      <c r="V45" s="997"/>
      <c r="W45" s="997"/>
      <c r="X45" s="997"/>
      <c r="Y45" s="997"/>
    </row>
    <row r="46" spans="1:25" ht="43.5" customHeight="1" x14ac:dyDescent="0.2">
      <c r="A46" s="5355" t="s">
        <v>8</v>
      </c>
      <c r="B46" s="5358" t="s">
        <v>10</v>
      </c>
      <c r="C46" s="5312" t="s">
        <v>8</v>
      </c>
      <c r="D46" s="5331" t="s">
        <v>1390</v>
      </c>
      <c r="E46" s="7305"/>
      <c r="F46" s="7306"/>
      <c r="G46" s="6296" t="s">
        <v>1393</v>
      </c>
      <c r="H46" s="7321" t="s">
        <v>143</v>
      </c>
      <c r="I46" s="3531" t="s">
        <v>576</v>
      </c>
      <c r="J46" s="3509" t="s">
        <v>12</v>
      </c>
      <c r="K46" s="738">
        <f>K49</f>
        <v>0</v>
      </c>
      <c r="L46" s="738">
        <f>L49</f>
        <v>0</v>
      </c>
      <c r="M46" s="738">
        <f>M49</f>
        <v>0</v>
      </c>
      <c r="N46" s="3545" t="s">
        <v>1392</v>
      </c>
      <c r="O46" s="3544" t="s">
        <v>343</v>
      </c>
      <c r="P46" s="3543"/>
      <c r="Q46" s="3543"/>
      <c r="R46" s="7348" t="s">
        <v>1391</v>
      </c>
      <c r="S46" s="7349"/>
      <c r="U46" s="3542"/>
      <c r="V46" s="3541"/>
      <c r="W46" s="3540"/>
      <c r="X46" s="3540"/>
      <c r="Y46" s="3539"/>
    </row>
    <row r="47" spans="1:25" ht="39" customHeight="1" x14ac:dyDescent="0.2">
      <c r="A47" s="5356"/>
      <c r="B47" s="5302"/>
      <c r="C47" s="5313"/>
      <c r="D47" s="7359"/>
      <c r="E47" s="7360"/>
      <c r="F47" s="7361"/>
      <c r="G47" s="6297"/>
      <c r="H47" s="7322"/>
      <c r="I47" s="3537"/>
      <c r="J47" s="3507" t="s">
        <v>166</v>
      </c>
      <c r="K47" s="730">
        <v>0</v>
      </c>
      <c r="L47" s="730">
        <v>0</v>
      </c>
      <c r="M47" s="730">
        <v>0</v>
      </c>
      <c r="N47" s="3538"/>
      <c r="O47" s="3480"/>
      <c r="P47" s="3479"/>
      <c r="Q47" s="3479"/>
      <c r="R47" s="7350"/>
      <c r="S47" s="7351"/>
      <c r="U47" s="997"/>
      <c r="V47" s="997"/>
      <c r="W47" s="997"/>
      <c r="X47" s="997"/>
      <c r="Y47" s="997"/>
    </row>
    <row r="48" spans="1:25" ht="42.75" customHeight="1" thickBot="1" x14ac:dyDescent="0.25">
      <c r="A48" s="5357"/>
      <c r="B48" s="5359"/>
      <c r="C48" s="5360"/>
      <c r="D48" s="7307"/>
      <c r="E48" s="7308"/>
      <c r="F48" s="7309"/>
      <c r="G48" s="6297"/>
      <c r="H48" s="7322"/>
      <c r="I48" s="3537"/>
      <c r="J48" s="889" t="s">
        <v>13</v>
      </c>
      <c r="K48" s="3536">
        <f>SUM(K46:K47)</f>
        <v>0</v>
      </c>
      <c r="L48" s="3536">
        <f>SUM(L46:L47)</f>
        <v>0</v>
      </c>
      <c r="M48" s="3536">
        <f>SUM(M46:M47)</f>
        <v>0</v>
      </c>
      <c r="N48" s="3535"/>
      <c r="O48" s="3534"/>
      <c r="P48" s="3533"/>
      <c r="Q48" s="3533"/>
      <c r="R48" s="7352"/>
      <c r="S48" s="7353"/>
    </row>
    <row r="49" spans="1:19" ht="26.25" customHeight="1" x14ac:dyDescent="0.2">
      <c r="A49" s="3516" t="s">
        <v>8</v>
      </c>
      <c r="B49" s="680" t="s">
        <v>10</v>
      </c>
      <c r="C49" s="5312" t="s">
        <v>8</v>
      </c>
      <c r="D49" s="3532" t="s">
        <v>8</v>
      </c>
      <c r="E49" s="3526"/>
      <c r="F49" s="6264" t="s">
        <v>1390</v>
      </c>
      <c r="G49" s="6297"/>
      <c r="H49" s="7322"/>
      <c r="I49" s="3531"/>
      <c r="J49" s="3474" t="s">
        <v>12</v>
      </c>
      <c r="K49" s="3472">
        <v>0</v>
      </c>
      <c r="L49" s="3472">
        <v>0</v>
      </c>
      <c r="M49" s="3472">
        <v>0</v>
      </c>
      <c r="N49" s="3530"/>
      <c r="O49" s="3529"/>
      <c r="P49" s="3528"/>
      <c r="Q49" s="3528"/>
      <c r="R49" s="7330"/>
      <c r="S49" s="7331"/>
    </row>
    <row r="50" spans="1:19" ht="35.25" customHeight="1" thickBot="1" x14ac:dyDescent="0.25">
      <c r="A50" s="3516"/>
      <c r="B50" s="680"/>
      <c r="C50" s="5324"/>
      <c r="D50" s="3527"/>
      <c r="E50" s="3526"/>
      <c r="F50" s="6266"/>
      <c r="G50" s="6298"/>
      <c r="H50" s="7323"/>
      <c r="I50" s="3525"/>
      <c r="J50" s="3514" t="s">
        <v>13</v>
      </c>
      <c r="K50" s="3461">
        <f>SUM(K49)</f>
        <v>0</v>
      </c>
      <c r="L50" s="3461">
        <f>SUM(L49)</f>
        <v>0</v>
      </c>
      <c r="M50" s="3461">
        <f>SUM(M49)</f>
        <v>0</v>
      </c>
      <c r="N50" s="3524"/>
      <c r="O50" s="3523"/>
      <c r="P50" s="3522"/>
      <c r="Q50" s="3522"/>
      <c r="R50" s="7332"/>
      <c r="S50" s="7333"/>
    </row>
    <row r="51" spans="1:19" ht="31.9" customHeight="1" x14ac:dyDescent="0.2">
      <c r="A51" s="5355" t="s">
        <v>8</v>
      </c>
      <c r="B51" s="5358" t="s">
        <v>10</v>
      </c>
      <c r="C51" s="5312" t="s">
        <v>9</v>
      </c>
      <c r="D51" s="5331" t="s">
        <v>1386</v>
      </c>
      <c r="E51" s="7305"/>
      <c r="F51" s="7306"/>
      <c r="G51" s="6296" t="s">
        <v>1389</v>
      </c>
      <c r="H51" s="7321" t="s">
        <v>143</v>
      </c>
      <c r="I51" s="7302" t="s">
        <v>576</v>
      </c>
      <c r="J51" s="3509" t="s">
        <v>12</v>
      </c>
      <c r="K51" s="738">
        <f>K54</f>
        <v>0</v>
      </c>
      <c r="L51" s="738">
        <f>L54</f>
        <v>0</v>
      </c>
      <c r="M51" s="738">
        <f>M54</f>
        <v>0</v>
      </c>
      <c r="N51" s="7318" t="s">
        <v>1388</v>
      </c>
      <c r="O51" s="3492" t="s">
        <v>343</v>
      </c>
      <c r="P51" s="3491">
        <v>4</v>
      </c>
      <c r="Q51" s="3491">
        <v>5</v>
      </c>
      <c r="R51" s="7328" t="s">
        <v>1387</v>
      </c>
      <c r="S51" s="7278"/>
    </row>
    <row r="52" spans="1:19" ht="22.5" customHeight="1" x14ac:dyDescent="0.2">
      <c r="A52" s="5356"/>
      <c r="B52" s="5302"/>
      <c r="C52" s="5313"/>
      <c r="D52" s="7359"/>
      <c r="E52" s="7360"/>
      <c r="F52" s="7361"/>
      <c r="G52" s="6297"/>
      <c r="H52" s="7322"/>
      <c r="I52" s="7303"/>
      <c r="J52" s="3507" t="s">
        <v>166</v>
      </c>
      <c r="K52" s="727">
        <v>0</v>
      </c>
      <c r="L52" s="727">
        <v>0</v>
      </c>
      <c r="M52" s="727">
        <v>0</v>
      </c>
      <c r="N52" s="7319"/>
      <c r="O52" s="3521"/>
      <c r="P52" s="3520"/>
      <c r="Q52" s="3520"/>
      <c r="R52" s="7290"/>
      <c r="S52" s="7286"/>
    </row>
    <row r="53" spans="1:19" ht="18.75" customHeight="1" thickBot="1" x14ac:dyDescent="0.25">
      <c r="A53" s="5357"/>
      <c r="B53" s="5359"/>
      <c r="C53" s="5360"/>
      <c r="D53" s="7307"/>
      <c r="E53" s="7308"/>
      <c r="F53" s="7309"/>
      <c r="G53" s="6297"/>
      <c r="H53" s="7322"/>
      <c r="I53" s="7304"/>
      <c r="J53" s="3519" t="s">
        <v>13</v>
      </c>
      <c r="K53" s="3518">
        <f>SUM(K51:K52)</f>
        <v>0</v>
      </c>
      <c r="L53" s="3518">
        <f>SUM(L51:L52)</f>
        <v>0</v>
      </c>
      <c r="M53" s="3518">
        <f>SUM(M51:M52)</f>
        <v>0</v>
      </c>
      <c r="N53" s="7320"/>
      <c r="O53" s="3475"/>
      <c r="P53" s="3463"/>
      <c r="Q53" s="3463"/>
      <c r="R53" s="7290"/>
      <c r="S53" s="7286"/>
    </row>
    <row r="54" spans="1:19" ht="18.75" customHeight="1" x14ac:dyDescent="0.2">
      <c r="A54" s="3516" t="s">
        <v>8</v>
      </c>
      <c r="B54" s="680" t="s">
        <v>10</v>
      </c>
      <c r="C54" s="7340" t="s">
        <v>9</v>
      </c>
      <c r="D54" s="7357" t="s">
        <v>8</v>
      </c>
      <c r="E54" s="3517"/>
      <c r="F54" s="6264" t="s">
        <v>1386</v>
      </c>
      <c r="G54" s="6297"/>
      <c r="H54" s="7322"/>
      <c r="I54" s="3515"/>
      <c r="J54" s="3474" t="s">
        <v>12</v>
      </c>
      <c r="K54" s="3472">
        <v>0</v>
      </c>
      <c r="L54" s="3472">
        <v>0</v>
      </c>
      <c r="M54" s="3472">
        <v>0</v>
      </c>
      <c r="N54" s="3512"/>
      <c r="O54" s="3511"/>
      <c r="P54" s="3510"/>
      <c r="Q54" s="3510"/>
      <c r="R54" s="7290"/>
      <c r="S54" s="7286"/>
    </row>
    <row r="55" spans="1:19" ht="18.75" customHeight="1" thickBot="1" x14ac:dyDescent="0.25">
      <c r="A55" s="3516"/>
      <c r="B55" s="680"/>
      <c r="C55" s="7342"/>
      <c r="D55" s="7358"/>
      <c r="E55" s="668"/>
      <c r="F55" s="6266"/>
      <c r="G55" s="6298"/>
      <c r="H55" s="7323"/>
      <c r="I55" s="3515"/>
      <c r="J55" s="3514" t="s">
        <v>13</v>
      </c>
      <c r="K55" s="3513">
        <f>SUM(K54)</f>
        <v>0</v>
      </c>
      <c r="L55" s="3513">
        <f>SUM(L54)</f>
        <v>0</v>
      </c>
      <c r="M55" s="3513">
        <f>SUM(M54)</f>
        <v>0</v>
      </c>
      <c r="N55" s="3512"/>
      <c r="O55" s="3511"/>
      <c r="P55" s="3510"/>
      <c r="Q55" s="3510"/>
      <c r="R55" s="7291"/>
      <c r="S55" s="7284"/>
    </row>
    <row r="56" spans="1:19" ht="15" customHeight="1" x14ac:dyDescent="0.2">
      <c r="A56" s="5355" t="s">
        <v>8</v>
      </c>
      <c r="B56" s="5358" t="s">
        <v>10</v>
      </c>
      <c r="C56" s="5312" t="s">
        <v>10</v>
      </c>
      <c r="D56" s="5331" t="s">
        <v>1385</v>
      </c>
      <c r="E56" s="7305"/>
      <c r="F56" s="7306"/>
      <c r="G56" s="6296" t="s">
        <v>1383</v>
      </c>
      <c r="H56" s="7362" t="s">
        <v>143</v>
      </c>
      <c r="I56" s="7302" t="s">
        <v>576</v>
      </c>
      <c r="J56" s="3509" t="s">
        <v>12</v>
      </c>
      <c r="K56" s="738">
        <f>K60+K63+K66</f>
        <v>28</v>
      </c>
      <c r="L56" s="3508">
        <f>L60+L63+L66</f>
        <v>12</v>
      </c>
      <c r="M56" s="738">
        <f>M60+M63+M66</f>
        <v>12</v>
      </c>
      <c r="N56" s="3493"/>
      <c r="O56" s="3492"/>
      <c r="P56" s="3491"/>
      <c r="Q56" s="3491"/>
      <c r="R56" s="7334"/>
      <c r="S56" s="7335"/>
    </row>
    <row r="57" spans="1:19" ht="15" x14ac:dyDescent="0.2">
      <c r="A57" s="5356"/>
      <c r="B57" s="5302"/>
      <c r="C57" s="5313"/>
      <c r="D57" s="7359"/>
      <c r="E57" s="7360"/>
      <c r="F57" s="7361"/>
      <c r="G57" s="6297"/>
      <c r="H57" s="7322"/>
      <c r="I57" s="7303"/>
      <c r="J57" s="3507"/>
      <c r="K57" s="730"/>
      <c r="L57" s="3506"/>
      <c r="M57" s="727"/>
      <c r="N57" s="3505"/>
      <c r="O57" s="3480"/>
      <c r="P57" s="3478"/>
      <c r="Q57" s="3478"/>
      <c r="R57" s="7336"/>
      <c r="S57" s="7337"/>
    </row>
    <row r="58" spans="1:19" ht="15.75" thickBot="1" x14ac:dyDescent="0.25">
      <c r="A58" s="5356"/>
      <c r="B58" s="5302"/>
      <c r="C58" s="5313"/>
      <c r="D58" s="7359"/>
      <c r="E58" s="7360"/>
      <c r="F58" s="7361"/>
      <c r="G58" s="6297"/>
      <c r="H58" s="7322"/>
      <c r="I58" s="7303"/>
      <c r="J58" s="3504"/>
      <c r="K58" s="888"/>
      <c r="L58" s="3503"/>
      <c r="M58" s="888"/>
      <c r="N58" s="3502"/>
      <c r="O58" s="3501"/>
      <c r="P58" s="3500"/>
      <c r="Q58" s="3500"/>
      <c r="R58" s="7336"/>
      <c r="S58" s="7337"/>
    </row>
    <row r="59" spans="1:19" ht="15" thickBot="1" x14ac:dyDescent="0.25">
      <c r="A59" s="5357"/>
      <c r="B59" s="5359"/>
      <c r="C59" s="5360"/>
      <c r="D59" s="7307"/>
      <c r="E59" s="7308"/>
      <c r="F59" s="7309"/>
      <c r="G59" s="6298"/>
      <c r="H59" s="7363"/>
      <c r="I59" s="7304"/>
      <c r="J59" s="3499" t="s">
        <v>13</v>
      </c>
      <c r="K59" s="3497">
        <f>K62+K65+K68</f>
        <v>28</v>
      </c>
      <c r="L59" s="3498">
        <f>L62+L65+L68</f>
        <v>12</v>
      </c>
      <c r="M59" s="3497">
        <f>M62+M65+M68</f>
        <v>12</v>
      </c>
      <c r="N59" s="3496"/>
      <c r="O59" s="3496"/>
      <c r="P59" s="3495"/>
      <c r="Q59" s="3495"/>
      <c r="R59" s="7338"/>
      <c r="S59" s="7339"/>
    </row>
    <row r="60" spans="1:19" ht="15.75" customHeight="1" x14ac:dyDescent="0.2">
      <c r="A60" s="5308" t="s">
        <v>8</v>
      </c>
      <c r="B60" s="5301" t="s">
        <v>10</v>
      </c>
      <c r="C60" s="7354" t="s">
        <v>10</v>
      </c>
      <c r="D60" s="7357" t="s">
        <v>8</v>
      </c>
      <c r="E60" s="5318"/>
      <c r="F60" s="6737" t="s">
        <v>1384</v>
      </c>
      <c r="G60" s="6296" t="s">
        <v>1383</v>
      </c>
      <c r="H60" s="7321" t="s">
        <v>143</v>
      </c>
      <c r="I60" s="7302" t="s">
        <v>576</v>
      </c>
      <c r="J60" s="3474" t="s">
        <v>12</v>
      </c>
      <c r="K60" s="3472">
        <v>25</v>
      </c>
      <c r="L60" s="3494">
        <v>12</v>
      </c>
      <c r="M60" s="3472">
        <v>12</v>
      </c>
      <c r="N60" s="3493" t="s">
        <v>1382</v>
      </c>
      <c r="O60" s="3492" t="s">
        <v>343</v>
      </c>
      <c r="P60" s="3491">
        <v>1</v>
      </c>
      <c r="Q60" s="3491">
        <v>1</v>
      </c>
      <c r="R60" s="7328" t="s">
        <v>1381</v>
      </c>
      <c r="S60" s="7278"/>
    </row>
    <row r="61" spans="1:19" ht="15" customHeight="1" x14ac:dyDescent="0.2">
      <c r="A61" s="5309"/>
      <c r="B61" s="5302"/>
      <c r="C61" s="7355"/>
      <c r="D61" s="7364"/>
      <c r="E61" s="5319"/>
      <c r="F61" s="7373"/>
      <c r="G61" s="6297"/>
      <c r="H61" s="7322"/>
      <c r="I61" s="7303"/>
      <c r="J61" s="3490"/>
      <c r="K61" s="688"/>
      <c r="L61" s="3489"/>
      <c r="M61" s="688"/>
      <c r="N61" s="3475"/>
      <c r="O61" s="3465"/>
      <c r="P61" s="3464"/>
      <c r="Q61" s="3463"/>
      <c r="R61" s="7290"/>
      <c r="S61" s="7286"/>
    </row>
    <row r="62" spans="1:19" ht="15" customHeight="1" thickBot="1" x14ac:dyDescent="0.25">
      <c r="A62" s="5325"/>
      <c r="B62" s="5303"/>
      <c r="C62" s="7356"/>
      <c r="D62" s="7358"/>
      <c r="E62" s="5320"/>
      <c r="F62" s="6738"/>
      <c r="G62" s="6297"/>
      <c r="H62" s="7322"/>
      <c r="I62" s="7303"/>
      <c r="J62" s="3488" t="s">
        <v>13</v>
      </c>
      <c r="K62" s="3461">
        <f>SUM(K60:K61)</f>
        <v>25</v>
      </c>
      <c r="L62" s="3476">
        <f>SUM(L60:L61)</f>
        <v>12</v>
      </c>
      <c r="M62" s="3461">
        <f>SUM(M60:M61)</f>
        <v>12</v>
      </c>
      <c r="N62" s="3487"/>
      <c r="O62" s="3486"/>
      <c r="P62" s="3485"/>
      <c r="Q62" s="3484"/>
      <c r="R62" s="7329"/>
      <c r="S62" s="7280"/>
    </row>
    <row r="63" spans="1:19" ht="20.25" customHeight="1" x14ac:dyDescent="0.2">
      <c r="A63" s="5308" t="s">
        <v>8</v>
      </c>
      <c r="B63" s="5301" t="s">
        <v>10</v>
      </c>
      <c r="C63" s="7368" t="s">
        <v>10</v>
      </c>
      <c r="D63" s="7357" t="s">
        <v>9</v>
      </c>
      <c r="E63" s="5318"/>
      <c r="F63" s="6737" t="s">
        <v>1380</v>
      </c>
      <c r="G63" s="6297"/>
      <c r="H63" s="7322"/>
      <c r="I63" s="7303"/>
      <c r="J63" s="3474" t="s">
        <v>12</v>
      </c>
      <c r="K63" s="3472">
        <v>3</v>
      </c>
      <c r="L63" s="3483">
        <v>0</v>
      </c>
      <c r="M63" s="3482">
        <v>0</v>
      </c>
      <c r="N63" s="3481"/>
      <c r="O63" s="3480"/>
      <c r="P63" s="3479"/>
      <c r="Q63" s="3478"/>
      <c r="R63" s="7292"/>
      <c r="S63" s="7293"/>
    </row>
    <row r="64" spans="1:19" ht="15.75" customHeight="1" thickBot="1" x14ac:dyDescent="0.25">
      <c r="A64" s="5309"/>
      <c r="B64" s="5302"/>
      <c r="C64" s="7369"/>
      <c r="D64" s="7364"/>
      <c r="E64" s="5319"/>
      <c r="F64" s="7373"/>
      <c r="G64" s="6297"/>
      <c r="H64" s="7322"/>
      <c r="I64" s="7303"/>
      <c r="J64" s="3468"/>
      <c r="K64" s="3466"/>
      <c r="L64" s="3467"/>
      <c r="M64" s="3466"/>
      <c r="N64" s="3477"/>
      <c r="O64" s="3465"/>
      <c r="P64" s="3464"/>
      <c r="Q64" s="3463"/>
      <c r="R64" s="7294"/>
      <c r="S64" s="7295"/>
    </row>
    <row r="65" spans="1:21" ht="15" customHeight="1" thickBot="1" x14ac:dyDescent="0.25">
      <c r="A65" s="5325"/>
      <c r="B65" s="5303"/>
      <c r="C65" s="7370"/>
      <c r="D65" s="7358"/>
      <c r="E65" s="5320"/>
      <c r="F65" s="6738"/>
      <c r="G65" s="6297"/>
      <c r="H65" s="7322"/>
      <c r="I65" s="7303"/>
      <c r="J65" s="3462" t="s">
        <v>13</v>
      </c>
      <c r="K65" s="3461">
        <f>SUM(K63:K64)</f>
        <v>3</v>
      </c>
      <c r="L65" s="3476">
        <f>SUM(L63:L64)</f>
        <v>0</v>
      </c>
      <c r="M65" s="3461">
        <f>SUM(M63:M64)</f>
        <v>0</v>
      </c>
      <c r="N65" s="3475"/>
      <c r="O65" s="3465"/>
      <c r="P65" s="3464"/>
      <c r="Q65" s="3463"/>
      <c r="R65" s="7296"/>
      <c r="S65" s="7297"/>
    </row>
    <row r="66" spans="1:21" ht="18" customHeight="1" x14ac:dyDescent="0.2">
      <c r="A66" s="5308" t="s">
        <v>8</v>
      </c>
      <c r="B66" s="5301" t="s">
        <v>10</v>
      </c>
      <c r="C66" s="7368" t="s">
        <v>10</v>
      </c>
      <c r="D66" s="7357" t="s">
        <v>10</v>
      </c>
      <c r="E66" s="5318"/>
      <c r="F66" s="6737" t="s">
        <v>1379</v>
      </c>
      <c r="G66" s="6297"/>
      <c r="H66" s="7322"/>
      <c r="I66" s="7303"/>
      <c r="J66" s="3474" t="s">
        <v>12</v>
      </c>
      <c r="K66" s="3472">
        <v>0</v>
      </c>
      <c r="L66" s="3473">
        <v>0</v>
      </c>
      <c r="M66" s="3472">
        <v>0</v>
      </c>
      <c r="N66" s="7400" t="s">
        <v>1378</v>
      </c>
      <c r="O66" s="3471" t="s">
        <v>343</v>
      </c>
      <c r="P66" s="3470">
        <v>1</v>
      </c>
      <c r="Q66" s="3469">
        <v>0</v>
      </c>
      <c r="R66" s="7289" t="s">
        <v>1377</v>
      </c>
      <c r="S66" s="7282"/>
      <c r="U66" s="2491"/>
    </row>
    <row r="67" spans="1:21" ht="15" customHeight="1" thickBot="1" x14ac:dyDescent="0.25">
      <c r="A67" s="5309"/>
      <c r="B67" s="5302"/>
      <c r="C67" s="7369"/>
      <c r="D67" s="7364"/>
      <c r="E67" s="5319"/>
      <c r="F67" s="7373"/>
      <c r="G67" s="6297"/>
      <c r="H67" s="7322"/>
      <c r="I67" s="7303"/>
      <c r="J67" s="3468"/>
      <c r="K67" s="3466"/>
      <c r="L67" s="3467"/>
      <c r="M67" s="3466"/>
      <c r="N67" s="7401"/>
      <c r="O67" s="3465"/>
      <c r="P67" s="3464"/>
      <c r="Q67" s="3463"/>
      <c r="R67" s="7290"/>
      <c r="S67" s="7286"/>
    </row>
    <row r="68" spans="1:21" ht="15" customHeight="1" thickBot="1" x14ac:dyDescent="0.25">
      <c r="A68" s="5325"/>
      <c r="B68" s="5303"/>
      <c r="C68" s="7370"/>
      <c r="D68" s="7358"/>
      <c r="E68" s="5320"/>
      <c r="F68" s="6738"/>
      <c r="G68" s="6298"/>
      <c r="H68" s="7323"/>
      <c r="I68" s="7304"/>
      <c r="J68" s="3462" t="s">
        <v>13</v>
      </c>
      <c r="K68" s="3461">
        <f>SUM(K66:K67)</f>
        <v>0</v>
      </c>
      <c r="L68" s="3461">
        <f>SUM(L66:L67)</f>
        <v>0</v>
      </c>
      <c r="M68" s="3461">
        <f>SUM(M66:M67)</f>
        <v>0</v>
      </c>
      <c r="N68" s="3460"/>
      <c r="O68" s="3459"/>
      <c r="P68" s="3458"/>
      <c r="Q68" s="3458"/>
      <c r="R68" s="7291"/>
      <c r="S68" s="7284"/>
    </row>
    <row r="69" spans="1:21" ht="15" customHeight="1" thickBot="1" x14ac:dyDescent="0.25">
      <c r="A69" s="795" t="s">
        <v>8</v>
      </c>
      <c r="B69" s="898" t="s">
        <v>9</v>
      </c>
      <c r="C69" s="5551" t="s">
        <v>221</v>
      </c>
      <c r="D69" s="5297"/>
      <c r="E69" s="5297"/>
      <c r="F69" s="5297"/>
      <c r="G69" s="5297"/>
      <c r="H69" s="5297"/>
      <c r="I69" s="5298"/>
      <c r="J69" s="3457" t="s">
        <v>13</v>
      </c>
      <c r="K69" s="896">
        <f>SUM(K48+K53+K59)</f>
        <v>28</v>
      </c>
      <c r="L69" s="896">
        <f>SUM(L48+L53+L59)</f>
        <v>12</v>
      </c>
      <c r="M69" s="896">
        <f>SUM(M48+M53+M59)</f>
        <v>12</v>
      </c>
      <c r="N69" s="7264"/>
      <c r="O69" s="7265"/>
      <c r="P69" s="7265"/>
      <c r="Q69" s="7266"/>
      <c r="R69" s="7258"/>
      <c r="S69" s="7259"/>
    </row>
    <row r="70" spans="1:21" ht="15.75" customHeight="1" thickBot="1" x14ac:dyDescent="0.25">
      <c r="A70" s="622" t="s">
        <v>8</v>
      </c>
      <c r="B70" s="5561" t="s">
        <v>220</v>
      </c>
      <c r="C70" s="5562"/>
      <c r="D70" s="5562"/>
      <c r="E70" s="5562"/>
      <c r="F70" s="5562"/>
      <c r="G70" s="5562"/>
      <c r="H70" s="5562"/>
      <c r="I70" s="5563"/>
      <c r="J70" s="3456" t="s">
        <v>13</v>
      </c>
      <c r="K70" s="3455">
        <f>K29+K43+K69</f>
        <v>189.4</v>
      </c>
      <c r="L70" s="3455">
        <f>L29+L43+L69</f>
        <v>140.4</v>
      </c>
      <c r="M70" s="3455">
        <f>M29+M43+M69</f>
        <v>139.6</v>
      </c>
      <c r="N70" s="7267"/>
      <c r="O70" s="7268"/>
      <c r="P70" s="7268"/>
      <c r="Q70" s="7269"/>
      <c r="R70" s="7260"/>
      <c r="S70" s="7261"/>
    </row>
    <row r="71" spans="1:21" ht="15.75" thickBot="1" x14ac:dyDescent="0.25">
      <c r="A71" s="7365" t="s">
        <v>218</v>
      </c>
      <c r="B71" s="7366"/>
      <c r="C71" s="7366"/>
      <c r="D71" s="7366"/>
      <c r="E71" s="7366"/>
      <c r="F71" s="7366"/>
      <c r="G71" s="7366"/>
      <c r="H71" s="7366"/>
      <c r="I71" s="7366"/>
      <c r="J71" s="7367"/>
      <c r="K71" s="3454">
        <f>K70</f>
        <v>189.4</v>
      </c>
      <c r="L71" s="3454">
        <f>L70</f>
        <v>140.4</v>
      </c>
      <c r="M71" s="3454">
        <f>M70</f>
        <v>139.6</v>
      </c>
      <c r="N71" s="7270"/>
      <c r="O71" s="7271"/>
      <c r="P71" s="7271"/>
      <c r="Q71" s="7272"/>
      <c r="R71" s="7262"/>
      <c r="S71" s="7263"/>
    </row>
    <row r="72" spans="1:21" x14ac:dyDescent="0.2">
      <c r="A72" s="1217" t="s">
        <v>609</v>
      </c>
      <c r="B72" s="1217"/>
      <c r="C72" s="1217"/>
      <c r="D72" s="1217"/>
      <c r="E72" s="1217"/>
      <c r="F72" s="1217"/>
      <c r="G72" s="1217"/>
      <c r="H72" s="2247"/>
      <c r="I72" s="1217"/>
      <c r="J72" s="1217"/>
      <c r="K72" s="1217"/>
      <c r="L72" s="1217"/>
      <c r="M72" s="1217"/>
      <c r="N72" s="1217"/>
      <c r="O72" s="1216"/>
      <c r="P72" s="3453"/>
      <c r="Q72" s="3453"/>
    </row>
    <row r="73" spans="1:21" ht="202.5" customHeight="1" x14ac:dyDescent="0.2">
      <c r="A73" s="1216"/>
      <c r="B73" s="1216"/>
      <c r="C73" s="1216"/>
      <c r="D73" s="1216"/>
      <c r="E73" s="1216"/>
      <c r="F73" s="1216"/>
      <c r="G73" s="1216"/>
      <c r="H73" s="2244"/>
      <c r="I73" s="1216"/>
      <c r="J73" s="1216"/>
      <c r="K73" s="1216"/>
      <c r="L73" s="1216"/>
      <c r="M73" s="1216"/>
      <c r="N73" s="1216"/>
      <c r="O73" s="1216"/>
      <c r="P73" s="3453"/>
      <c r="Q73" s="3453"/>
    </row>
    <row r="74" spans="1:21" ht="26.25" customHeight="1" thickBot="1" x14ac:dyDescent="0.25">
      <c r="A74" s="1175"/>
      <c r="B74" s="1188"/>
      <c r="C74" s="1188"/>
      <c r="D74" s="1188"/>
      <c r="E74" s="1188"/>
      <c r="F74" s="5624" t="s">
        <v>17</v>
      </c>
      <c r="G74" s="5624"/>
      <c r="H74" s="5624"/>
      <c r="I74" s="5624"/>
      <c r="J74" s="5624"/>
      <c r="K74" s="5624"/>
      <c r="L74" s="1214"/>
      <c r="M74" s="1214"/>
      <c r="N74" s="1213"/>
      <c r="O74" s="1213"/>
      <c r="P74" s="3446"/>
      <c r="Q74" s="3446"/>
    </row>
    <row r="75" spans="1:21" ht="65.25" customHeight="1" thickBot="1" x14ac:dyDescent="0.25">
      <c r="A75" s="1175"/>
      <c r="B75" s="1188"/>
      <c r="C75" s="1188"/>
      <c r="D75" s="1188"/>
      <c r="E75" s="1188"/>
      <c r="F75" s="1212"/>
      <c r="G75" s="1211"/>
      <c r="H75" s="2243"/>
      <c r="I75" s="1211"/>
      <c r="J75" s="605"/>
      <c r="K75" s="2405" t="s">
        <v>299</v>
      </c>
      <c r="L75" s="3452" t="s">
        <v>300</v>
      </c>
      <c r="M75" s="2404" t="s">
        <v>202</v>
      </c>
      <c r="N75" s="2403"/>
      <c r="O75" s="2403"/>
      <c r="P75" s="3446"/>
      <c r="Q75" s="3446"/>
    </row>
    <row r="76" spans="1:21" ht="13.5" thickBot="1" x14ac:dyDescent="0.25">
      <c r="A76" s="1175"/>
      <c r="B76" s="1188"/>
      <c r="C76" s="1188"/>
      <c r="D76" s="1188"/>
      <c r="E76" s="1188"/>
      <c r="F76" s="1204" t="s">
        <v>18</v>
      </c>
      <c r="G76" s="1203"/>
      <c r="H76" s="1203"/>
      <c r="I76" s="1203"/>
      <c r="J76" s="1202"/>
      <c r="K76" s="1176">
        <f>SUM(K77:K87)</f>
        <v>189.4</v>
      </c>
      <c r="L76" s="1176">
        <f>SUM(L77:L87)</f>
        <v>140.4</v>
      </c>
      <c r="M76" s="1176">
        <f>SUM(M77:M87)</f>
        <v>139.6</v>
      </c>
      <c r="N76" s="1201"/>
      <c r="O76" s="1175"/>
      <c r="P76" s="3446"/>
      <c r="Q76" s="3446"/>
    </row>
    <row r="77" spans="1:21" x14ac:dyDescent="0.2">
      <c r="A77" s="1175"/>
      <c r="B77" s="1188"/>
      <c r="C77" s="1188"/>
      <c r="D77" s="1188"/>
      <c r="E77" s="1188"/>
      <c r="F77" s="5618" t="s">
        <v>215</v>
      </c>
      <c r="G77" s="5619"/>
      <c r="H77" s="5619"/>
      <c r="I77" s="5619"/>
      <c r="J77" s="5620"/>
      <c r="K77" s="1199">
        <f>K12+K16+K20+K32+K39+K46+K51+K56</f>
        <v>189.4</v>
      </c>
      <c r="L77" s="1199">
        <f>L12+L16+L20+L32+L39+L46+L51+L56</f>
        <v>140.4</v>
      </c>
      <c r="M77" s="1199">
        <f>M12+M16+M20+M32+M39+M46+M51+M56</f>
        <v>139.6</v>
      </c>
      <c r="N77" s="3451"/>
      <c r="O77" s="1175"/>
      <c r="P77" s="3446"/>
      <c r="Q77" s="3446"/>
    </row>
    <row r="78" spans="1:21" x14ac:dyDescent="0.2">
      <c r="A78" s="1175"/>
      <c r="B78" s="1188"/>
      <c r="C78" s="1188"/>
      <c r="D78" s="1188"/>
      <c r="E78" s="1188"/>
      <c r="F78" s="1187" t="s">
        <v>608</v>
      </c>
      <c r="G78" s="1185"/>
      <c r="H78" s="1185"/>
      <c r="I78" s="1185"/>
      <c r="J78" s="1186"/>
      <c r="K78" s="2220"/>
      <c r="L78" s="2220"/>
      <c r="M78" s="2220"/>
      <c r="N78" s="1175"/>
      <c r="O78" s="1175"/>
      <c r="P78" s="3446"/>
      <c r="Q78" s="3446"/>
    </row>
    <row r="79" spans="1:21" x14ac:dyDescent="0.2">
      <c r="A79" s="1175"/>
      <c r="B79" s="1188"/>
      <c r="C79" s="1188"/>
      <c r="D79" s="1188"/>
      <c r="E79" s="1188"/>
      <c r="F79" s="1187" t="s">
        <v>213</v>
      </c>
      <c r="G79" s="1185"/>
      <c r="H79" s="1185"/>
      <c r="I79" s="1185"/>
      <c r="J79" s="1186"/>
      <c r="K79" s="2220"/>
      <c r="L79" s="2220"/>
      <c r="M79" s="2220"/>
      <c r="N79" s="1175"/>
      <c r="O79" s="1175"/>
      <c r="P79" s="3446"/>
      <c r="Q79" s="3446"/>
    </row>
    <row r="80" spans="1:21" ht="27.75" customHeight="1" x14ac:dyDescent="0.2">
      <c r="A80" s="1175"/>
      <c r="B80" s="1188"/>
      <c r="C80" s="1188"/>
      <c r="D80" s="1188"/>
      <c r="E80" s="1188"/>
      <c r="F80" s="5618" t="s">
        <v>212</v>
      </c>
      <c r="G80" s="5619"/>
      <c r="H80" s="5619"/>
      <c r="I80" s="5619"/>
      <c r="J80" s="5620"/>
      <c r="K80" s="3449"/>
      <c r="L80" s="3449"/>
      <c r="M80" s="3449"/>
      <c r="N80" s="1175"/>
      <c r="O80" s="1175"/>
      <c r="P80" s="3446"/>
      <c r="Q80" s="3446"/>
    </row>
    <row r="81" spans="1:17" x14ac:dyDescent="0.2">
      <c r="A81" s="1175"/>
      <c r="B81" s="1188"/>
      <c r="C81" s="1188"/>
      <c r="D81" s="1188"/>
      <c r="E81" s="1188"/>
      <c r="F81" s="1198" t="s">
        <v>211</v>
      </c>
      <c r="G81" s="1196"/>
      <c r="H81" s="1196"/>
      <c r="I81" s="1196"/>
      <c r="J81" s="1197"/>
      <c r="K81" s="2572"/>
      <c r="L81" s="2572"/>
      <c r="M81" s="2572"/>
      <c r="N81" s="1175"/>
      <c r="O81" s="1175"/>
      <c r="P81" s="3446"/>
      <c r="Q81" s="3446"/>
    </row>
    <row r="82" spans="1:17" x14ac:dyDescent="0.2">
      <c r="A82" s="1175"/>
      <c r="B82" s="1188"/>
      <c r="C82" s="1188"/>
      <c r="D82" s="1188"/>
      <c r="E82" s="1188"/>
      <c r="F82" s="1194" t="s">
        <v>210</v>
      </c>
      <c r="G82" s="1191"/>
      <c r="H82" s="3450"/>
      <c r="I82" s="1193"/>
      <c r="J82" s="1192"/>
      <c r="K82" s="3449"/>
      <c r="L82" s="3449"/>
      <c r="M82" s="3449"/>
      <c r="N82" s="1175"/>
      <c r="O82" s="1175"/>
      <c r="P82" s="3446"/>
      <c r="Q82" s="3446"/>
    </row>
    <row r="83" spans="1:17" ht="29.25" customHeight="1" x14ac:dyDescent="0.2">
      <c r="A83" s="1175"/>
      <c r="B83" s="1188"/>
      <c r="C83" s="1188"/>
      <c r="D83" s="1188"/>
      <c r="E83" s="1188"/>
      <c r="F83" s="5618" t="s">
        <v>209</v>
      </c>
      <c r="G83" s="5619"/>
      <c r="H83" s="5619"/>
      <c r="I83" s="5619"/>
      <c r="J83" s="5620"/>
      <c r="K83" s="3449"/>
      <c r="L83" s="3449"/>
      <c r="M83" s="3449"/>
      <c r="N83" s="1175"/>
      <c r="O83" s="1175"/>
      <c r="P83" s="3448"/>
      <c r="Q83" s="3448"/>
    </row>
    <row r="84" spans="1:17" ht="24" customHeight="1" x14ac:dyDescent="0.2">
      <c r="A84" s="1175"/>
      <c r="B84" s="1188"/>
      <c r="C84" s="1188"/>
      <c r="D84" s="1188"/>
      <c r="E84" s="1188"/>
      <c r="F84" s="5618" t="s">
        <v>607</v>
      </c>
      <c r="G84" s="5619"/>
      <c r="H84" s="5619"/>
      <c r="I84" s="5619"/>
      <c r="J84" s="5620"/>
      <c r="K84" s="3447"/>
      <c r="L84" s="3447"/>
      <c r="M84" s="3447"/>
      <c r="N84" s="1175"/>
      <c r="O84" s="1175"/>
      <c r="P84" s="3446"/>
      <c r="Q84" s="3446"/>
    </row>
    <row r="85" spans="1:17" ht="12.75" customHeight="1" x14ac:dyDescent="0.2">
      <c r="A85" s="1175"/>
      <c r="B85" s="1188"/>
      <c r="C85" s="1188"/>
      <c r="D85" s="1188"/>
      <c r="E85" s="1188"/>
      <c r="F85" s="1187" t="s">
        <v>207</v>
      </c>
      <c r="G85" s="1185"/>
      <c r="H85" s="1185"/>
      <c r="I85" s="1185"/>
      <c r="J85" s="1186"/>
      <c r="K85" s="3447"/>
      <c r="L85" s="3447"/>
      <c r="M85" s="3447"/>
      <c r="N85" s="1175"/>
      <c r="O85" s="1175"/>
      <c r="P85" s="3446"/>
      <c r="Q85" s="3446"/>
    </row>
    <row r="86" spans="1:17" x14ac:dyDescent="0.2">
      <c r="A86" s="1175"/>
      <c r="B86" s="1188"/>
      <c r="C86" s="1188"/>
      <c r="D86" s="1188"/>
      <c r="E86" s="1188"/>
      <c r="F86" s="1187" t="s">
        <v>206</v>
      </c>
      <c r="G86" s="1185"/>
      <c r="H86" s="1185"/>
      <c r="I86" s="1185"/>
      <c r="J86" s="1186"/>
      <c r="K86" s="3447"/>
      <c r="L86" s="3447"/>
      <c r="M86" s="3447"/>
      <c r="N86" s="1175"/>
      <c r="O86" s="1175"/>
      <c r="P86" s="3446"/>
      <c r="Q86" s="3446"/>
    </row>
    <row r="87" spans="1:17" ht="13.5" thickBot="1" x14ac:dyDescent="0.25">
      <c r="F87" s="1182" t="s">
        <v>606</v>
      </c>
      <c r="G87" s="1181"/>
      <c r="H87" s="1181"/>
      <c r="I87" s="1181"/>
      <c r="J87" s="1180"/>
      <c r="K87" s="1179">
        <v>0</v>
      </c>
      <c r="L87" s="1179">
        <v>0</v>
      </c>
      <c r="M87" s="1179">
        <v>0</v>
      </c>
      <c r="N87" s="1175"/>
      <c r="O87" s="1175"/>
    </row>
    <row r="88" spans="1:17" ht="13.5" thickBot="1" x14ac:dyDescent="0.25">
      <c r="F88" s="1178" t="s">
        <v>19</v>
      </c>
      <c r="G88" s="1177"/>
      <c r="H88" s="1177"/>
      <c r="I88" s="1177"/>
      <c r="J88" s="1177"/>
      <c r="K88" s="1176">
        <v>0</v>
      </c>
      <c r="L88" s="1176">
        <v>0</v>
      </c>
      <c r="M88" s="1176">
        <v>0</v>
      </c>
      <c r="N88" s="1175"/>
      <c r="O88" s="1175"/>
    </row>
    <row r="89" spans="1:17" ht="13.5" customHeight="1" thickBot="1" x14ac:dyDescent="0.25">
      <c r="F89" s="1174" t="s">
        <v>605</v>
      </c>
      <c r="G89" s="1173"/>
      <c r="H89" s="1173"/>
      <c r="I89" s="1173"/>
      <c r="J89" s="1172"/>
      <c r="K89" s="1171"/>
      <c r="L89" s="1171"/>
      <c r="M89" s="1171"/>
    </row>
    <row r="90" spans="1:17" ht="13.5" thickBot="1" x14ac:dyDescent="0.25">
      <c r="F90" s="1168" t="s">
        <v>20</v>
      </c>
      <c r="G90" s="1167"/>
      <c r="H90" s="1167"/>
      <c r="I90" s="1167"/>
      <c r="J90" s="1166"/>
      <c r="K90" s="1165">
        <f>K76+K88</f>
        <v>189.4</v>
      </c>
      <c r="L90" s="1165">
        <f>L76+L88</f>
        <v>140.4</v>
      </c>
      <c r="M90" s="1165">
        <f>M76+M88</f>
        <v>139.6</v>
      </c>
    </row>
  </sheetData>
  <mergeCells count="217">
    <mergeCell ref="N66:N67"/>
    <mergeCell ref="F49:F50"/>
    <mergeCell ref="E60:E62"/>
    <mergeCell ref="E63:E65"/>
    <mergeCell ref="H46:H50"/>
    <mergeCell ref="G46:G50"/>
    <mergeCell ref="G51:G55"/>
    <mergeCell ref="A4:A6"/>
    <mergeCell ref="B4:B6"/>
    <mergeCell ref="N42:Q42"/>
    <mergeCell ref="N43:Q43"/>
    <mergeCell ref="N44:Q44"/>
    <mergeCell ref="G32:G34"/>
    <mergeCell ref="I12:I15"/>
    <mergeCell ref="I16:I19"/>
    <mergeCell ref="D4:D6"/>
    <mergeCell ref="N4:Q4"/>
    <mergeCell ref="Q5:Q6"/>
    <mergeCell ref="I25:I26"/>
    <mergeCell ref="C11:M11"/>
    <mergeCell ref="P5:P6"/>
    <mergeCell ref="K4:M4"/>
    <mergeCell ref="H23:H28"/>
    <mergeCell ref="G23:G28"/>
    <mergeCell ref="N1:Q1"/>
    <mergeCell ref="F18:F19"/>
    <mergeCell ref="H20:H22"/>
    <mergeCell ref="I20:I22"/>
    <mergeCell ref="I32:I34"/>
    <mergeCell ref="H32:H34"/>
    <mergeCell ref="E4:E6"/>
    <mergeCell ref="F4:F6"/>
    <mergeCell ref="H4:H6"/>
    <mergeCell ref="I4:I6"/>
    <mergeCell ref="J4:J6"/>
    <mergeCell ref="N5:N6"/>
    <mergeCell ref="K5:K6"/>
    <mergeCell ref="L5:L6"/>
    <mergeCell ref="M5:M6"/>
    <mergeCell ref="A2:S2"/>
    <mergeCell ref="C4:C6"/>
    <mergeCell ref="R29:S29"/>
    <mergeCell ref="R30:S30"/>
    <mergeCell ref="H16:H19"/>
    <mergeCell ref="H12:H15"/>
    <mergeCell ref="G20:G22"/>
    <mergeCell ref="D23:D24"/>
    <mergeCell ref="G4:G6"/>
    <mergeCell ref="R11:S11"/>
    <mergeCell ref="R12:S14"/>
    <mergeCell ref="O5:O6"/>
    <mergeCell ref="D25:D26"/>
    <mergeCell ref="E23:E24"/>
    <mergeCell ref="E25:E26"/>
    <mergeCell ref="E27:E28"/>
    <mergeCell ref="D12:F13"/>
    <mergeCell ref="A8:A9"/>
    <mergeCell ref="A12:A13"/>
    <mergeCell ref="B12:B13"/>
    <mergeCell ref="C12:C13"/>
    <mergeCell ref="G12:G13"/>
    <mergeCell ref="G16:G17"/>
    <mergeCell ref="R7:S7"/>
    <mergeCell ref="O7:Q7"/>
    <mergeCell ref="D20:F22"/>
    <mergeCell ref="A16:A17"/>
    <mergeCell ref="B16:B17"/>
    <mergeCell ref="C16:C17"/>
    <mergeCell ref="B10:B11"/>
    <mergeCell ref="A10:A11"/>
    <mergeCell ref="F14:F15"/>
    <mergeCell ref="C14:C15"/>
    <mergeCell ref="D14:D15"/>
    <mergeCell ref="R15:S15"/>
    <mergeCell ref="R16:S19"/>
    <mergeCell ref="D27:D28"/>
    <mergeCell ref="I27:I28"/>
    <mergeCell ref="F29:I29"/>
    <mergeCell ref="D46:F48"/>
    <mergeCell ref="D51:F53"/>
    <mergeCell ref="D39:F40"/>
    <mergeCell ref="G39:G42"/>
    <mergeCell ref="E41:E42"/>
    <mergeCell ref="D37:D38"/>
    <mergeCell ref="R23:S24"/>
    <mergeCell ref="N30:Q30"/>
    <mergeCell ref="B18:B19"/>
    <mergeCell ref="C18:C19"/>
    <mergeCell ref="D18:D19"/>
    <mergeCell ref="F25:F26"/>
    <mergeCell ref="F27:F28"/>
    <mergeCell ref="I23:I24"/>
    <mergeCell ref="F23:F24"/>
    <mergeCell ref="D35:D36"/>
    <mergeCell ref="I35:I36"/>
    <mergeCell ref="F35:F36"/>
    <mergeCell ref="C35:C36"/>
    <mergeCell ref="C41:C42"/>
    <mergeCell ref="C49:C50"/>
    <mergeCell ref="C37:C38"/>
    <mergeCell ref="F37:F38"/>
    <mergeCell ref="G35:G38"/>
    <mergeCell ref="F41:F42"/>
    <mergeCell ref="C66:C68"/>
    <mergeCell ref="A51:A53"/>
    <mergeCell ref="B51:B53"/>
    <mergeCell ref="C51:C53"/>
    <mergeCell ref="A56:A59"/>
    <mergeCell ref="E66:E68"/>
    <mergeCell ref="F60:F62"/>
    <mergeCell ref="F63:F65"/>
    <mergeCell ref="F66:F68"/>
    <mergeCell ref="D63:D65"/>
    <mergeCell ref="D66:D68"/>
    <mergeCell ref="C69:I69"/>
    <mergeCell ref="B70:I70"/>
    <mergeCell ref="A71:J71"/>
    <mergeCell ref="B63:B65"/>
    <mergeCell ref="C63:C65"/>
    <mergeCell ref="A27:A28"/>
    <mergeCell ref="C23:C24"/>
    <mergeCell ref="C25:C26"/>
    <mergeCell ref="B23:B24"/>
    <mergeCell ref="B27:B28"/>
    <mergeCell ref="B35:B36"/>
    <mergeCell ref="C54:C55"/>
    <mergeCell ref="B66:B68"/>
    <mergeCell ref="B56:B59"/>
    <mergeCell ref="C56:C59"/>
    <mergeCell ref="A63:A65"/>
    <mergeCell ref="A66:A68"/>
    <mergeCell ref="A46:A48"/>
    <mergeCell ref="B46:B48"/>
    <mergeCell ref="C46:C48"/>
    <mergeCell ref="A41:A42"/>
    <mergeCell ref="B41:B42"/>
    <mergeCell ref="A18:A19"/>
    <mergeCell ref="R1:S1"/>
    <mergeCell ref="R42:S42"/>
    <mergeCell ref="R45:S45"/>
    <mergeCell ref="R46:S46"/>
    <mergeCell ref="R47:S47"/>
    <mergeCell ref="R48:S48"/>
    <mergeCell ref="B60:B62"/>
    <mergeCell ref="C60:C62"/>
    <mergeCell ref="F54:F55"/>
    <mergeCell ref="G56:G59"/>
    <mergeCell ref="H51:H55"/>
    <mergeCell ref="D54:D55"/>
    <mergeCell ref="D56:F59"/>
    <mergeCell ref="H56:H59"/>
    <mergeCell ref="I56:I59"/>
    <mergeCell ref="D32:F34"/>
    <mergeCell ref="D41:D42"/>
    <mergeCell ref="E35:E36"/>
    <mergeCell ref="E37:E38"/>
    <mergeCell ref="C43:I43"/>
    <mergeCell ref="I37:I38"/>
    <mergeCell ref="R4:R6"/>
    <mergeCell ref="S4:S6"/>
    <mergeCell ref="R8:S8"/>
    <mergeCell ref="R9:S9"/>
    <mergeCell ref="R60:S62"/>
    <mergeCell ref="R51:S55"/>
    <mergeCell ref="B37:B38"/>
    <mergeCell ref="B25:B26"/>
    <mergeCell ref="A20:A22"/>
    <mergeCell ref="B20:B22"/>
    <mergeCell ref="A23:A24"/>
    <mergeCell ref="A25:A26"/>
    <mergeCell ref="R49:S50"/>
    <mergeCell ref="R56:S59"/>
    <mergeCell ref="A32:A34"/>
    <mergeCell ref="B32:B34"/>
    <mergeCell ref="C32:C34"/>
    <mergeCell ref="A39:A40"/>
    <mergeCell ref="B39:B40"/>
    <mergeCell ref="C39:C40"/>
    <mergeCell ref="A35:A36"/>
    <mergeCell ref="A37:A38"/>
    <mergeCell ref="A60:A62"/>
    <mergeCell ref="I60:I68"/>
    <mergeCell ref="R27:S28"/>
    <mergeCell ref="R25:S26"/>
    <mergeCell ref="N10:S10"/>
    <mergeCell ref="F83:J83"/>
    <mergeCell ref="R31:S31"/>
    <mergeCell ref="R32:S33"/>
    <mergeCell ref="R35:S36"/>
    <mergeCell ref="R37:S38"/>
    <mergeCell ref="R39:S41"/>
    <mergeCell ref="R34:S34"/>
    <mergeCell ref="R66:S68"/>
    <mergeCell ref="R63:S65"/>
    <mergeCell ref="R43:S43"/>
    <mergeCell ref="R44:S44"/>
    <mergeCell ref="I51:I53"/>
    <mergeCell ref="D16:F17"/>
    <mergeCell ref="R20:S22"/>
    <mergeCell ref="N29:Q29"/>
    <mergeCell ref="N51:N53"/>
    <mergeCell ref="H39:H42"/>
    <mergeCell ref="I39:I42"/>
    <mergeCell ref="H35:H38"/>
    <mergeCell ref="H60:H68"/>
    <mergeCell ref="G60:G68"/>
    <mergeCell ref="F74:K74"/>
    <mergeCell ref="D60:D62"/>
    <mergeCell ref="F84:J84"/>
    <mergeCell ref="F80:J80"/>
    <mergeCell ref="R69:S69"/>
    <mergeCell ref="R70:S70"/>
    <mergeCell ref="R71:S71"/>
    <mergeCell ref="N69:Q69"/>
    <mergeCell ref="N70:Q70"/>
    <mergeCell ref="N71:Q71"/>
    <mergeCell ref="F77:J77"/>
  </mergeCells>
  <printOptions horizontalCentered="1" verticalCentered="1"/>
  <pageMargins left="0.23622047244094491" right="0.23622047244094491" top="0.74803149606299213" bottom="0.74803149606299213" header="0.31496062992125984" footer="0.31496062992125984"/>
  <pageSetup paperSize="9" scale="46" firstPageNumber="51" fitToHeight="0" orientation="landscape" useFirstPageNumber="1" r:id="rId1"/>
  <headerFooter>
    <oddHeader>&amp;C&amp;P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7"/>
  <sheetViews>
    <sheetView zoomScale="80" zoomScaleNormal="80" zoomScaleSheetLayoutView="90" workbookViewId="0">
      <selection activeCell="R19" sqref="R19:S20"/>
    </sheetView>
  </sheetViews>
  <sheetFormatPr defaultRowHeight="12.75" x14ac:dyDescent="0.2"/>
  <cols>
    <col min="1" max="1" width="3.5703125" style="545" customWidth="1"/>
    <col min="2" max="2" width="4" style="545" customWidth="1"/>
    <col min="3" max="4" width="3.7109375" style="545" customWidth="1"/>
    <col min="5" max="5" width="3.28515625" style="545" customWidth="1"/>
    <col min="6" max="6" width="41.5703125" style="545" customWidth="1"/>
    <col min="7" max="7" width="6.42578125" style="545" customWidth="1"/>
    <col min="8" max="8" width="7.85546875" style="2219" customWidth="1"/>
    <col min="9" max="9" width="4.42578125" style="545" customWidth="1"/>
    <col min="10" max="10" width="10.85546875" style="545" customWidth="1"/>
    <col min="11" max="11" width="11.42578125" style="545" customWidth="1"/>
    <col min="12" max="13" width="11.85546875" style="545" customWidth="1"/>
    <col min="14" max="14" width="41.28515625" style="545" customWidth="1"/>
    <col min="15" max="15" width="10.42578125" style="545" customWidth="1"/>
    <col min="16" max="17" width="9" style="545" customWidth="1"/>
    <col min="18" max="18" width="34.85546875" style="545" customWidth="1"/>
    <col min="19" max="19" width="51.28515625" style="545" customWidth="1"/>
    <col min="20" max="16384" width="9.140625" style="545"/>
  </cols>
  <sheetData>
    <row r="1" spans="1:23" ht="12.75" customHeight="1" x14ac:dyDescent="0.2">
      <c r="K1" s="517"/>
      <c r="L1" s="517"/>
      <c r="M1" s="517"/>
      <c r="N1" s="517"/>
      <c r="O1" s="517"/>
      <c r="P1" s="517"/>
      <c r="Q1" s="517"/>
      <c r="R1" s="5271" t="s">
        <v>1871</v>
      </c>
      <c r="S1" s="5271"/>
    </row>
    <row r="2" spans="1:23" ht="12.75" customHeight="1" x14ac:dyDescent="0.2">
      <c r="K2" s="517"/>
      <c r="L2" s="517"/>
      <c r="M2" s="517"/>
      <c r="N2" s="517"/>
      <c r="O2" s="517"/>
      <c r="P2" s="517"/>
      <c r="Q2" s="517"/>
      <c r="R2" s="5271"/>
      <c r="S2" s="5271"/>
    </row>
    <row r="3" spans="1:23" ht="33.75" customHeight="1" x14ac:dyDescent="0.2">
      <c r="K3" s="517"/>
      <c r="L3" s="517"/>
      <c r="M3" s="517"/>
      <c r="N3" s="517"/>
      <c r="O3" s="517"/>
      <c r="P3" s="517"/>
      <c r="Q3" s="517"/>
      <c r="R3" s="5271"/>
      <c r="S3" s="5271"/>
      <c r="T3" s="5271"/>
      <c r="U3" s="5271"/>
      <c r="V3" s="5271"/>
      <c r="W3" s="5271"/>
    </row>
    <row r="4" spans="1:23" ht="17.25" customHeight="1" x14ac:dyDescent="0.2">
      <c r="A4" s="7483" t="s">
        <v>989</v>
      </c>
      <c r="B4" s="7483"/>
      <c r="C4" s="7483"/>
      <c r="D4" s="7483"/>
      <c r="E4" s="7483"/>
      <c r="F4" s="7483"/>
      <c r="G4" s="7483"/>
      <c r="H4" s="7483"/>
      <c r="I4" s="7483"/>
      <c r="J4" s="7483"/>
      <c r="K4" s="7483"/>
      <c r="L4" s="7483"/>
      <c r="M4" s="7483"/>
      <c r="N4" s="7483"/>
      <c r="O4" s="7483"/>
      <c r="P4" s="7483"/>
      <c r="Q4" s="7483"/>
      <c r="R4" s="7483"/>
      <c r="S4" s="7483"/>
      <c r="T4" s="5271"/>
      <c r="U4" s="5271"/>
      <c r="V4" s="5271"/>
      <c r="W4" s="5271"/>
    </row>
    <row r="5" spans="1:23" ht="14.25" customHeight="1" x14ac:dyDescent="0.2">
      <c r="A5" s="7484" t="s">
        <v>1474</v>
      </c>
      <c r="B5" s="7484"/>
      <c r="C5" s="7484"/>
      <c r="D5" s="7484"/>
      <c r="E5" s="7484"/>
      <c r="F5" s="7484"/>
      <c r="G5" s="7484"/>
      <c r="H5" s="7484"/>
      <c r="I5" s="7484"/>
      <c r="J5" s="7484"/>
      <c r="K5" s="7484"/>
      <c r="L5" s="7484"/>
      <c r="M5" s="7484"/>
      <c r="N5" s="7484"/>
      <c r="O5" s="7484"/>
      <c r="P5" s="7484"/>
      <c r="Q5" s="7484"/>
      <c r="R5" s="7484"/>
      <c r="S5" s="7484"/>
      <c r="T5" s="5271"/>
      <c r="U5" s="5271"/>
      <c r="V5" s="5271"/>
      <c r="W5" s="5271"/>
    </row>
    <row r="6" spans="1:23" ht="16.5" thickBot="1" x14ac:dyDescent="0.25">
      <c r="A6" s="1162"/>
      <c r="B6" s="1162"/>
      <c r="C6" s="1162"/>
      <c r="D6" s="1162"/>
      <c r="E6" s="1162"/>
      <c r="F6" s="1162"/>
      <c r="G6" s="1162"/>
      <c r="H6" s="2395"/>
      <c r="I6" s="1162"/>
      <c r="J6" s="1162"/>
      <c r="K6" s="1162"/>
      <c r="L6" s="1162"/>
      <c r="M6" s="1162"/>
      <c r="N6" s="1161"/>
      <c r="O6" s="6319"/>
      <c r="P6" s="6319"/>
      <c r="Q6" s="6319"/>
      <c r="S6" s="7446" t="s">
        <v>932</v>
      </c>
      <c r="T6" s="7446"/>
      <c r="U6" s="7446"/>
    </row>
    <row r="7" spans="1:23" ht="29.25" customHeight="1" thickBot="1" x14ac:dyDescent="0.25">
      <c r="A7" s="5648" t="s">
        <v>0</v>
      </c>
      <c r="B7" s="7496" t="s">
        <v>1</v>
      </c>
      <c r="C7" s="5654" t="s">
        <v>2</v>
      </c>
      <c r="D7" s="5666" t="s">
        <v>138</v>
      </c>
      <c r="E7" s="5657" t="s">
        <v>298</v>
      </c>
      <c r="F7" s="5660" t="s">
        <v>15</v>
      </c>
      <c r="G7" s="5497" t="s">
        <v>2</v>
      </c>
      <c r="H7" s="5663" t="s">
        <v>4</v>
      </c>
      <c r="I7" s="5684" t="s">
        <v>142</v>
      </c>
      <c r="J7" s="5663" t="s">
        <v>5</v>
      </c>
      <c r="K7" s="7485" t="s">
        <v>190</v>
      </c>
      <c r="L7" s="7486"/>
      <c r="M7" s="7487"/>
      <c r="N7" s="7440" t="s">
        <v>726</v>
      </c>
      <c r="O7" s="7441"/>
      <c r="P7" s="7441"/>
      <c r="Q7" s="7442"/>
      <c r="R7" s="7488" t="s">
        <v>191</v>
      </c>
      <c r="S7" s="7491" t="s">
        <v>192</v>
      </c>
    </row>
    <row r="8" spans="1:23" ht="15" customHeight="1" x14ac:dyDescent="0.2">
      <c r="A8" s="5649"/>
      <c r="B8" s="7497"/>
      <c r="C8" s="5655"/>
      <c r="D8" s="5667"/>
      <c r="E8" s="5658"/>
      <c r="F8" s="5661"/>
      <c r="G8" s="5498"/>
      <c r="H8" s="5664"/>
      <c r="I8" s="5685"/>
      <c r="J8" s="5664"/>
      <c r="K8" s="7443" t="s">
        <v>1473</v>
      </c>
      <c r="L8" s="7443" t="s">
        <v>201</v>
      </c>
      <c r="M8" s="7443" t="s">
        <v>202</v>
      </c>
      <c r="N8" s="7499" t="s">
        <v>15</v>
      </c>
      <c r="O8" s="7501" t="s">
        <v>600</v>
      </c>
      <c r="P8" s="7494" t="s">
        <v>137</v>
      </c>
      <c r="Q8" s="7443" t="s">
        <v>189</v>
      </c>
      <c r="R8" s="7489"/>
      <c r="S8" s="7492"/>
    </row>
    <row r="9" spans="1:23" ht="150.75" customHeight="1" thickBot="1" x14ac:dyDescent="0.25">
      <c r="A9" s="5650"/>
      <c r="B9" s="7498"/>
      <c r="C9" s="5656"/>
      <c r="D9" s="5668"/>
      <c r="E9" s="5659"/>
      <c r="F9" s="5662"/>
      <c r="G9" s="5499"/>
      <c r="H9" s="5665"/>
      <c r="I9" s="5686"/>
      <c r="J9" s="5665"/>
      <c r="K9" s="7444"/>
      <c r="L9" s="7444"/>
      <c r="M9" s="7444"/>
      <c r="N9" s="7500"/>
      <c r="O9" s="7502"/>
      <c r="P9" s="7495"/>
      <c r="Q9" s="7444"/>
      <c r="R9" s="7489"/>
      <c r="S9" s="7492"/>
    </row>
    <row r="10" spans="1:23" ht="21" customHeight="1" thickBot="1" x14ac:dyDescent="0.25">
      <c r="A10" s="1081" t="s">
        <v>8</v>
      </c>
      <c r="B10" s="7508" t="s">
        <v>1472</v>
      </c>
      <c r="C10" s="7509"/>
      <c r="D10" s="7509"/>
      <c r="E10" s="7509"/>
      <c r="F10" s="7509"/>
      <c r="G10" s="7509"/>
      <c r="H10" s="7509"/>
      <c r="I10" s="7509"/>
      <c r="J10" s="7509"/>
      <c r="K10" s="7509"/>
      <c r="L10" s="7509"/>
      <c r="M10" s="7509"/>
      <c r="N10" s="7509"/>
      <c r="O10" s="7509"/>
      <c r="P10" s="7509"/>
      <c r="Q10" s="7510"/>
      <c r="R10" s="7490"/>
      <c r="S10" s="7493"/>
    </row>
    <row r="11" spans="1:23" ht="32.25" customHeight="1" thickBot="1" x14ac:dyDescent="0.25">
      <c r="A11" s="3822"/>
      <c r="B11" s="3821"/>
      <c r="C11" s="3818"/>
      <c r="D11" s="3818"/>
      <c r="E11" s="3818"/>
      <c r="F11" s="3820"/>
      <c r="G11" s="3820"/>
      <c r="H11" s="3819"/>
      <c r="I11" s="3818"/>
      <c r="J11" s="3818"/>
      <c r="K11" s="3817"/>
      <c r="L11" s="3817"/>
      <c r="M11" s="3817"/>
      <c r="N11" s="3816" t="s">
        <v>1471</v>
      </c>
      <c r="O11" s="3815" t="s">
        <v>1452</v>
      </c>
      <c r="P11" s="744">
        <v>17000</v>
      </c>
      <c r="Q11" s="3814">
        <v>19226</v>
      </c>
      <c r="R11" s="6377" t="s">
        <v>1470</v>
      </c>
      <c r="S11" s="5104"/>
    </row>
    <row r="12" spans="1:23" ht="23.25" customHeight="1" thickBot="1" x14ac:dyDescent="0.25">
      <c r="A12" s="5639" t="s">
        <v>8</v>
      </c>
      <c r="B12" s="6402" t="s">
        <v>8</v>
      </c>
      <c r="C12" s="3813" t="s">
        <v>1469</v>
      </c>
      <c r="D12" s="3812"/>
      <c r="E12" s="3754"/>
      <c r="F12" s="3652"/>
      <c r="G12" s="3811"/>
      <c r="H12" s="3810"/>
      <c r="I12" s="3809"/>
      <c r="J12" s="3809"/>
      <c r="K12" s="3809"/>
      <c r="L12" s="3809"/>
      <c r="M12" s="3809"/>
      <c r="N12" s="3809"/>
      <c r="O12" s="3809"/>
      <c r="P12" s="3808"/>
      <c r="Q12" s="3808"/>
      <c r="R12" s="7468"/>
      <c r="S12" s="7469"/>
    </row>
    <row r="13" spans="1:23" ht="18" customHeight="1" thickBot="1" x14ac:dyDescent="0.25">
      <c r="A13" s="5630"/>
      <c r="B13" s="6403"/>
      <c r="C13" s="3807"/>
      <c r="D13" s="3805"/>
      <c r="E13" s="3805"/>
      <c r="F13" s="3805"/>
      <c r="G13" s="3805"/>
      <c r="H13" s="3806"/>
      <c r="I13" s="3805"/>
      <c r="J13" s="3805"/>
      <c r="K13" s="3805"/>
      <c r="L13" s="3805"/>
      <c r="M13" s="3805"/>
      <c r="N13" s="3804" t="s">
        <v>1468</v>
      </c>
      <c r="O13" s="3803" t="s">
        <v>1443</v>
      </c>
      <c r="P13" s="3802">
        <v>1000</v>
      </c>
      <c r="Q13" s="1127">
        <v>1080</v>
      </c>
      <c r="R13" s="6377" t="s">
        <v>1467</v>
      </c>
      <c r="S13" s="5104"/>
    </row>
    <row r="14" spans="1:23" ht="25.5" customHeight="1" x14ac:dyDescent="0.2">
      <c r="A14" s="7423" t="s">
        <v>8</v>
      </c>
      <c r="B14" s="6420" t="s">
        <v>8</v>
      </c>
      <c r="C14" s="7449" t="s">
        <v>8</v>
      </c>
      <c r="D14" s="7305" t="s">
        <v>1466</v>
      </c>
      <c r="E14" s="7305"/>
      <c r="F14" s="7306"/>
      <c r="G14" s="6296" t="s">
        <v>286</v>
      </c>
      <c r="H14" s="6426" t="s">
        <v>143</v>
      </c>
      <c r="I14" s="6406" t="s">
        <v>1445</v>
      </c>
      <c r="J14" s="1404"/>
      <c r="K14" s="3703"/>
      <c r="L14" s="3801"/>
      <c r="M14" s="3703"/>
      <c r="N14" s="7470"/>
      <c r="O14" s="7471"/>
      <c r="P14" s="7471"/>
      <c r="Q14" s="7472"/>
      <c r="R14" s="7456"/>
      <c r="S14" s="7457"/>
    </row>
    <row r="15" spans="1:23" ht="12.75" customHeight="1" x14ac:dyDescent="0.2">
      <c r="A15" s="5632"/>
      <c r="B15" s="6418"/>
      <c r="C15" s="7449"/>
      <c r="D15" s="7439"/>
      <c r="E15" s="7439"/>
      <c r="F15" s="7361"/>
      <c r="G15" s="6297"/>
      <c r="H15" s="6427"/>
      <c r="I15" s="6407"/>
      <c r="J15" s="1375" t="s">
        <v>12</v>
      </c>
      <c r="K15" s="3799">
        <f>K19</f>
        <v>400</v>
      </c>
      <c r="L15" s="3800">
        <f>L19</f>
        <v>413.3</v>
      </c>
      <c r="M15" s="3799">
        <f>M19</f>
        <v>413.3</v>
      </c>
      <c r="N15" s="7473"/>
      <c r="O15" s="7474"/>
      <c r="P15" s="7474"/>
      <c r="Q15" s="7475"/>
      <c r="R15" s="7458"/>
      <c r="S15" s="7459"/>
    </row>
    <row r="16" spans="1:23" ht="12.75" customHeight="1" x14ac:dyDescent="0.2">
      <c r="A16" s="5632"/>
      <c r="B16" s="6418"/>
      <c r="C16" s="7449"/>
      <c r="D16" s="7439"/>
      <c r="E16" s="7439"/>
      <c r="F16" s="7361"/>
      <c r="G16" s="6297"/>
      <c r="H16" s="6427"/>
      <c r="I16" s="6407"/>
      <c r="J16" s="1368" t="s">
        <v>166</v>
      </c>
      <c r="K16" s="3797"/>
      <c r="L16" s="3798"/>
      <c r="M16" s="3797"/>
      <c r="N16" s="7473"/>
      <c r="O16" s="7474"/>
      <c r="P16" s="7474"/>
      <c r="Q16" s="7475"/>
      <c r="R16" s="7458"/>
      <c r="S16" s="7459"/>
    </row>
    <row r="17" spans="1:19" ht="12.75" customHeight="1" x14ac:dyDescent="0.2">
      <c r="A17" s="5632"/>
      <c r="B17" s="6418"/>
      <c r="C17" s="7449"/>
      <c r="D17" s="7439"/>
      <c r="E17" s="7439"/>
      <c r="F17" s="7361"/>
      <c r="G17" s="6297"/>
      <c r="H17" s="6427"/>
      <c r="I17" s="6407"/>
      <c r="J17" s="1368" t="s">
        <v>196</v>
      </c>
      <c r="K17" s="3795"/>
      <c r="L17" s="3796"/>
      <c r="M17" s="3795"/>
      <c r="N17" s="7473"/>
      <c r="O17" s="7474"/>
      <c r="P17" s="7474"/>
      <c r="Q17" s="7475"/>
      <c r="R17" s="7458"/>
      <c r="S17" s="7459"/>
    </row>
    <row r="18" spans="1:19" ht="13.5" customHeight="1" thickBot="1" x14ac:dyDescent="0.25">
      <c r="A18" s="5633"/>
      <c r="B18" s="6419"/>
      <c r="C18" s="5638"/>
      <c r="D18" s="7308"/>
      <c r="E18" s="7308"/>
      <c r="F18" s="7309"/>
      <c r="G18" s="6297"/>
      <c r="H18" s="6427"/>
      <c r="I18" s="6407"/>
      <c r="J18" s="1360" t="s">
        <v>13</v>
      </c>
      <c r="K18" s="1359">
        <f>K20</f>
        <v>400</v>
      </c>
      <c r="L18" s="1517">
        <f>L20</f>
        <v>413.3</v>
      </c>
      <c r="M18" s="1359">
        <f>M20</f>
        <v>413.3</v>
      </c>
      <c r="N18" s="7476"/>
      <c r="O18" s="7477"/>
      <c r="P18" s="7477"/>
      <c r="Q18" s="7478"/>
      <c r="R18" s="7460"/>
      <c r="S18" s="7461"/>
    </row>
    <row r="19" spans="1:19" ht="144.75" customHeight="1" x14ac:dyDescent="0.2">
      <c r="A19" s="1567" t="s">
        <v>8</v>
      </c>
      <c r="B19" s="2519" t="s">
        <v>8</v>
      </c>
      <c r="C19" s="3794" t="s">
        <v>8</v>
      </c>
      <c r="D19" s="3774" t="s">
        <v>8</v>
      </c>
      <c r="E19" s="3787"/>
      <c r="F19" s="7447" t="s">
        <v>1465</v>
      </c>
      <c r="G19" s="6297"/>
      <c r="H19" s="6427"/>
      <c r="I19" s="6407"/>
      <c r="J19" s="3758" t="s">
        <v>12</v>
      </c>
      <c r="K19" s="3793">
        <v>400</v>
      </c>
      <c r="L19" s="3793">
        <v>413.3</v>
      </c>
      <c r="M19" s="3792">
        <v>413.3</v>
      </c>
      <c r="N19" s="3791" t="s">
        <v>1464</v>
      </c>
      <c r="O19" s="3790" t="s">
        <v>1452</v>
      </c>
      <c r="P19" s="3701">
        <v>430</v>
      </c>
      <c r="Q19" s="3789">
        <v>479</v>
      </c>
      <c r="R19" s="6350" t="s">
        <v>1463</v>
      </c>
      <c r="S19" s="6351"/>
    </row>
    <row r="20" spans="1:19" ht="13.5" customHeight="1" thickBot="1" x14ac:dyDescent="0.25">
      <c r="A20" s="1567"/>
      <c r="B20" s="2519"/>
      <c r="C20" s="3788"/>
      <c r="D20" s="834"/>
      <c r="E20" s="3787"/>
      <c r="F20" s="7448"/>
      <c r="G20" s="6298"/>
      <c r="H20" s="6428"/>
      <c r="I20" s="6408"/>
      <c r="J20" s="3692" t="s">
        <v>13</v>
      </c>
      <c r="K20" s="3691">
        <f>SUM(K19:K19)</f>
        <v>400</v>
      </c>
      <c r="L20" s="3729">
        <f>SUM(L19:L19)</f>
        <v>413.3</v>
      </c>
      <c r="M20" s="3691">
        <f>SUM(M19:M19)</f>
        <v>413.3</v>
      </c>
      <c r="N20" s="3786"/>
      <c r="O20" s="3785"/>
      <c r="P20" s="3688"/>
      <c r="Q20" s="3705"/>
      <c r="R20" s="6354"/>
      <c r="S20" s="6355"/>
    </row>
    <row r="21" spans="1:19" ht="34.5" customHeight="1" x14ac:dyDescent="0.2">
      <c r="A21" s="5631" t="s">
        <v>8</v>
      </c>
      <c r="B21" s="5634" t="s">
        <v>8</v>
      </c>
      <c r="C21" s="1004" t="s">
        <v>9</v>
      </c>
      <c r="D21" s="1465"/>
      <c r="E21" s="6346"/>
      <c r="F21" s="7419" t="s">
        <v>1458</v>
      </c>
      <c r="G21" s="6296" t="s">
        <v>271</v>
      </c>
      <c r="H21" s="6399" t="s">
        <v>143</v>
      </c>
      <c r="I21" s="6406" t="s">
        <v>1445</v>
      </c>
      <c r="J21" s="1375" t="s">
        <v>12</v>
      </c>
      <c r="K21" s="877">
        <f>K25</f>
        <v>200</v>
      </c>
      <c r="L21" s="1526">
        <f>L25</f>
        <v>10</v>
      </c>
      <c r="M21" s="877">
        <f>M25</f>
        <v>9.9499999999999993</v>
      </c>
      <c r="N21" s="7514" t="s">
        <v>1462</v>
      </c>
      <c r="O21" s="3760" t="s">
        <v>1443</v>
      </c>
      <c r="P21" s="3784" t="s">
        <v>1459</v>
      </c>
      <c r="Q21" s="3783" t="s">
        <v>1125</v>
      </c>
      <c r="R21" s="7450" t="s">
        <v>1461</v>
      </c>
      <c r="S21" s="7451"/>
    </row>
    <row r="22" spans="1:19" ht="58.5" customHeight="1" x14ac:dyDescent="0.2">
      <c r="A22" s="5632"/>
      <c r="B22" s="5390"/>
      <c r="C22" s="1001"/>
      <c r="D22" s="3779"/>
      <c r="E22" s="6327"/>
      <c r="F22" s="7515"/>
      <c r="G22" s="6297"/>
      <c r="H22" s="6400"/>
      <c r="I22" s="6407"/>
      <c r="J22" s="1368" t="s">
        <v>166</v>
      </c>
      <c r="K22" s="1367"/>
      <c r="L22" s="1526"/>
      <c r="M22" s="877"/>
      <c r="N22" s="5595"/>
      <c r="O22" s="3782"/>
      <c r="P22" s="3781"/>
      <c r="Q22" s="3780"/>
      <c r="R22" s="7452"/>
      <c r="S22" s="7453"/>
    </row>
    <row r="23" spans="1:19" ht="22.5" customHeight="1" x14ac:dyDescent="0.2">
      <c r="A23" s="5632"/>
      <c r="B23" s="5390"/>
      <c r="C23" s="1001"/>
      <c r="D23" s="3779"/>
      <c r="E23" s="6327"/>
      <c r="F23" s="7515"/>
      <c r="G23" s="6297"/>
      <c r="H23" s="6400"/>
      <c r="I23" s="6407"/>
      <c r="J23" s="1368" t="s">
        <v>935</v>
      </c>
      <c r="K23" s="1367"/>
      <c r="L23" s="1520"/>
      <c r="M23" s="1367"/>
      <c r="N23" s="7506" t="s">
        <v>1460</v>
      </c>
      <c r="O23" s="7413" t="s">
        <v>1443</v>
      </c>
      <c r="P23" s="7415" t="s">
        <v>1459</v>
      </c>
      <c r="Q23" s="7417" t="s">
        <v>168</v>
      </c>
      <c r="R23" s="7452"/>
      <c r="S23" s="7453"/>
    </row>
    <row r="24" spans="1:19" ht="13.5" customHeight="1" thickBot="1" x14ac:dyDescent="0.25">
      <c r="A24" s="5633"/>
      <c r="B24" s="5635"/>
      <c r="C24" s="1361"/>
      <c r="D24" s="1450"/>
      <c r="E24" s="6327"/>
      <c r="F24" s="7420"/>
      <c r="G24" s="6298"/>
      <c r="H24" s="6400"/>
      <c r="I24" s="6407"/>
      <c r="J24" s="3778" t="s">
        <v>13</v>
      </c>
      <c r="K24" s="3776">
        <f>SUM(K21:K23)</f>
        <v>200</v>
      </c>
      <c r="L24" s="3777">
        <f>SUM(L21:L23)</f>
        <v>10</v>
      </c>
      <c r="M24" s="3776">
        <f>SUM(M21:M23)</f>
        <v>9.9499999999999993</v>
      </c>
      <c r="N24" s="7507"/>
      <c r="O24" s="7414"/>
      <c r="P24" s="7416"/>
      <c r="Q24" s="7418"/>
      <c r="R24" s="7452"/>
      <c r="S24" s="7453"/>
    </row>
    <row r="25" spans="1:19" ht="17.25" customHeight="1" thickBot="1" x14ac:dyDescent="0.25">
      <c r="A25" s="1567" t="s">
        <v>8</v>
      </c>
      <c r="B25" s="1566" t="s">
        <v>8</v>
      </c>
      <c r="C25" s="3775" t="s">
        <v>9</v>
      </c>
      <c r="D25" s="3774" t="s">
        <v>8</v>
      </c>
      <c r="E25" s="6327"/>
      <c r="F25" s="3768" t="s">
        <v>1458</v>
      </c>
      <c r="G25" s="3717"/>
      <c r="H25" s="6400"/>
      <c r="I25" s="6407"/>
      <c r="J25" s="3716" t="s">
        <v>12</v>
      </c>
      <c r="K25" s="3772">
        <v>200</v>
      </c>
      <c r="L25" s="3773">
        <v>10</v>
      </c>
      <c r="M25" s="3772">
        <v>9.9499999999999993</v>
      </c>
      <c r="N25" s="7507"/>
      <c r="O25" s="3764"/>
      <c r="P25" s="3763"/>
      <c r="Q25" s="3771"/>
      <c r="R25" s="7452"/>
      <c r="S25" s="7453"/>
    </row>
    <row r="26" spans="1:19" ht="24.75" customHeight="1" thickBot="1" x14ac:dyDescent="0.25">
      <c r="A26" s="1567"/>
      <c r="B26" s="1566"/>
      <c r="C26" s="3770"/>
      <c r="D26" s="3769"/>
      <c r="E26" s="6328"/>
      <c r="F26" s="3768"/>
      <c r="G26" s="3717"/>
      <c r="H26" s="6401"/>
      <c r="I26" s="6408"/>
      <c r="J26" s="3730" t="s">
        <v>13</v>
      </c>
      <c r="K26" s="3766">
        <f>SUM(K25)</f>
        <v>200</v>
      </c>
      <c r="L26" s="3767">
        <f>SUM(L25)</f>
        <v>10</v>
      </c>
      <c r="M26" s="3766">
        <f>SUM(M25)</f>
        <v>9.9499999999999993</v>
      </c>
      <c r="N26" s="3765"/>
      <c r="O26" s="3764"/>
      <c r="P26" s="3763"/>
      <c r="Q26" s="3762"/>
      <c r="R26" s="7454"/>
      <c r="S26" s="7455"/>
    </row>
    <row r="27" spans="1:19" ht="25.5" customHeight="1" x14ac:dyDescent="0.2">
      <c r="A27" s="5639" t="s">
        <v>8</v>
      </c>
      <c r="B27" s="5389" t="s">
        <v>8</v>
      </c>
      <c r="C27" s="5599" t="s">
        <v>10</v>
      </c>
      <c r="D27" s="3761"/>
      <c r="E27" s="7511"/>
      <c r="F27" s="7419" t="s">
        <v>1455</v>
      </c>
      <c r="G27" s="6296" t="s">
        <v>264</v>
      </c>
      <c r="H27" s="6399" t="s">
        <v>143</v>
      </c>
      <c r="I27" s="7516" t="s">
        <v>1445</v>
      </c>
      <c r="J27" s="1404" t="s">
        <v>12</v>
      </c>
      <c r="K27" s="881">
        <f>K29</f>
        <v>40</v>
      </c>
      <c r="L27" s="881">
        <f>L29</f>
        <v>40</v>
      </c>
      <c r="M27" s="881">
        <f>M29</f>
        <v>40</v>
      </c>
      <c r="N27" s="3724" t="s">
        <v>1457</v>
      </c>
      <c r="O27" s="3760" t="s">
        <v>1443</v>
      </c>
      <c r="P27" s="3701">
        <v>20</v>
      </c>
      <c r="Q27" s="3700">
        <v>24</v>
      </c>
      <c r="R27" s="6276" t="s">
        <v>1456</v>
      </c>
      <c r="S27" s="5708"/>
    </row>
    <row r="28" spans="1:19" ht="19.5" customHeight="1" thickBot="1" x14ac:dyDescent="0.25">
      <c r="A28" s="5630"/>
      <c r="B28" s="5391"/>
      <c r="C28" s="5601"/>
      <c r="D28" s="3759"/>
      <c r="E28" s="7512"/>
      <c r="F28" s="7420"/>
      <c r="G28" s="6297"/>
      <c r="H28" s="6400"/>
      <c r="I28" s="7517"/>
      <c r="J28" s="1360" t="s">
        <v>13</v>
      </c>
      <c r="K28" s="1359">
        <f>SUM(K27:K27)</f>
        <v>40</v>
      </c>
      <c r="L28" s="1359">
        <f>SUM(L27:L27)</f>
        <v>40</v>
      </c>
      <c r="M28" s="1359">
        <f>SUM(M27:M27)</f>
        <v>40</v>
      </c>
      <c r="N28" s="3756"/>
      <c r="O28" s="3719"/>
      <c r="P28" s="3695"/>
      <c r="Q28" s="3694"/>
      <c r="R28" s="6277"/>
      <c r="S28" s="5594"/>
    </row>
    <row r="29" spans="1:19" ht="30" customHeight="1" x14ac:dyDescent="0.2">
      <c r="A29" s="5639" t="s">
        <v>8</v>
      </c>
      <c r="B29" s="5389" t="s">
        <v>8</v>
      </c>
      <c r="C29" s="5599" t="s">
        <v>10</v>
      </c>
      <c r="D29" s="7421" t="s">
        <v>8</v>
      </c>
      <c r="E29" s="7512"/>
      <c r="F29" s="6264" t="s">
        <v>1455</v>
      </c>
      <c r="G29" s="6297"/>
      <c r="H29" s="6400"/>
      <c r="I29" s="7517"/>
      <c r="J29" s="3758" t="s">
        <v>12</v>
      </c>
      <c r="K29" s="3757">
        <v>40</v>
      </c>
      <c r="L29" s="3757">
        <v>40</v>
      </c>
      <c r="M29" s="3757">
        <v>40</v>
      </c>
      <c r="N29" s="3756"/>
      <c r="O29" s="3719"/>
      <c r="P29" s="3695"/>
      <c r="Q29" s="3694"/>
      <c r="R29" s="6277"/>
      <c r="S29" s="5594"/>
    </row>
    <row r="30" spans="1:19" ht="77.25" customHeight="1" thickBot="1" x14ac:dyDescent="0.25">
      <c r="A30" s="5630"/>
      <c r="B30" s="5391"/>
      <c r="C30" s="5601"/>
      <c r="D30" s="7422"/>
      <c r="E30" s="7513"/>
      <c r="F30" s="6266"/>
      <c r="G30" s="6298"/>
      <c r="H30" s="6401"/>
      <c r="I30" s="7518"/>
      <c r="J30" s="3692" t="s">
        <v>13</v>
      </c>
      <c r="K30" s="3691">
        <f>SUM(K29)</f>
        <v>40</v>
      </c>
      <c r="L30" s="3691">
        <f>SUM(L29)</f>
        <v>40</v>
      </c>
      <c r="M30" s="3691">
        <f>SUM(M29)</f>
        <v>40</v>
      </c>
      <c r="N30" s="3707"/>
      <c r="O30" s="3706"/>
      <c r="P30" s="3688"/>
      <c r="Q30" s="3687"/>
      <c r="R30" s="6278"/>
      <c r="S30" s="5710"/>
    </row>
    <row r="31" spans="1:19" ht="31.5" customHeight="1" thickBot="1" x14ac:dyDescent="0.25">
      <c r="A31" s="1091" t="s">
        <v>8</v>
      </c>
      <c r="B31" s="1510" t="s">
        <v>8</v>
      </c>
      <c r="C31" s="5644" t="s">
        <v>221</v>
      </c>
      <c r="D31" s="5645"/>
      <c r="E31" s="5645"/>
      <c r="F31" s="5645"/>
      <c r="G31" s="5645"/>
      <c r="H31" s="5645"/>
      <c r="I31" s="5646"/>
      <c r="J31" s="3686" t="s">
        <v>13</v>
      </c>
      <c r="K31" s="3685">
        <f>K18+K24+K28</f>
        <v>640</v>
      </c>
      <c r="L31" s="3685">
        <f>L18+L24+L28</f>
        <v>463.3</v>
      </c>
      <c r="M31" s="3685">
        <f>M18+M24+M28</f>
        <v>463.25</v>
      </c>
      <c r="N31" s="7479"/>
      <c r="O31" s="7480"/>
      <c r="P31" s="7480"/>
      <c r="Q31" s="7481"/>
      <c r="R31" s="7464"/>
      <c r="S31" s="7465"/>
    </row>
    <row r="32" spans="1:19" ht="32.25" customHeight="1" thickBot="1" x14ac:dyDescent="0.25">
      <c r="A32" s="5639" t="s">
        <v>8</v>
      </c>
      <c r="B32" s="5389" t="s">
        <v>9</v>
      </c>
      <c r="C32" s="3604" t="s">
        <v>1454</v>
      </c>
      <c r="D32" s="3755"/>
      <c r="E32" s="3754"/>
      <c r="F32" s="3752"/>
      <c r="G32" s="3752"/>
      <c r="H32" s="3753"/>
      <c r="I32" s="3752"/>
      <c r="J32" s="3752"/>
      <c r="K32" s="3752"/>
      <c r="L32" s="3752"/>
      <c r="M32" s="3752"/>
      <c r="N32" s="7482"/>
      <c r="O32" s="7482"/>
      <c r="P32" s="7482"/>
      <c r="Q32" s="7467"/>
      <c r="R32" s="7466"/>
      <c r="S32" s="7467"/>
    </row>
    <row r="33" spans="1:19" ht="43.5" customHeight="1" thickBot="1" x14ac:dyDescent="0.25">
      <c r="A33" s="5630"/>
      <c r="B33" s="5391"/>
      <c r="C33" s="3751"/>
      <c r="D33" s="3750"/>
      <c r="E33" s="3749"/>
      <c r="F33" s="3747"/>
      <c r="G33" s="3747"/>
      <c r="H33" s="3748"/>
      <c r="I33" s="3747"/>
      <c r="J33" s="3747"/>
      <c r="K33" s="3747"/>
      <c r="L33" s="3747"/>
      <c r="M33" s="3747"/>
      <c r="N33" s="3746" t="s">
        <v>1453</v>
      </c>
      <c r="O33" s="3745" t="s">
        <v>1452</v>
      </c>
      <c r="P33" s="3744">
        <v>280</v>
      </c>
      <c r="Q33" s="3743">
        <v>282</v>
      </c>
      <c r="R33" s="7462"/>
      <c r="S33" s="7463"/>
    </row>
    <row r="34" spans="1:19" ht="46.5" customHeight="1" x14ac:dyDescent="0.2">
      <c r="A34" s="5639" t="s">
        <v>8</v>
      </c>
      <c r="B34" s="5634" t="s">
        <v>9</v>
      </c>
      <c r="C34" s="5599" t="s">
        <v>8</v>
      </c>
      <c r="D34" s="1465"/>
      <c r="E34" s="6346"/>
      <c r="F34" s="7419" t="s">
        <v>1449</v>
      </c>
      <c r="G34" s="6296" t="s">
        <v>140</v>
      </c>
      <c r="H34" s="6399" t="s">
        <v>143</v>
      </c>
      <c r="I34" s="6406" t="s">
        <v>1445</v>
      </c>
      <c r="J34" s="1404" t="s">
        <v>12</v>
      </c>
      <c r="K34" s="881">
        <f>K36</f>
        <v>80</v>
      </c>
      <c r="L34" s="1532">
        <f>L36</f>
        <v>78.599999999999994</v>
      </c>
      <c r="M34" s="881">
        <f>M36</f>
        <v>78.5</v>
      </c>
      <c r="N34" s="3742" t="s">
        <v>1451</v>
      </c>
      <c r="O34" s="3741" t="s">
        <v>1443</v>
      </c>
      <c r="P34" s="3699">
        <v>30</v>
      </c>
      <c r="Q34" s="2448">
        <v>35</v>
      </c>
      <c r="R34" s="6276" t="s">
        <v>1450</v>
      </c>
      <c r="S34" s="5708"/>
    </row>
    <row r="35" spans="1:19" ht="58.5" customHeight="1" thickBot="1" x14ac:dyDescent="0.25">
      <c r="A35" s="5630"/>
      <c r="B35" s="5635"/>
      <c r="C35" s="5670"/>
      <c r="D35" s="1450"/>
      <c r="E35" s="6327"/>
      <c r="F35" s="7420"/>
      <c r="G35" s="6297"/>
      <c r="H35" s="6400"/>
      <c r="I35" s="6407"/>
      <c r="J35" s="1360" t="s">
        <v>13</v>
      </c>
      <c r="K35" s="1359">
        <f>K34</f>
        <v>80</v>
      </c>
      <c r="L35" s="1517">
        <f>L34</f>
        <v>78.599999999999994</v>
      </c>
      <c r="M35" s="1359">
        <f>M34</f>
        <v>78.5</v>
      </c>
      <c r="N35" s="3740"/>
      <c r="O35" s="3739"/>
      <c r="P35" s="3738"/>
      <c r="Q35" s="3737"/>
      <c r="R35" s="6277"/>
      <c r="S35" s="5594"/>
    </row>
    <row r="36" spans="1:19" ht="18.75" customHeight="1" thickBot="1" x14ac:dyDescent="0.25">
      <c r="A36" s="5639" t="s">
        <v>8</v>
      </c>
      <c r="B36" s="5634" t="s">
        <v>9</v>
      </c>
      <c r="C36" s="5600" t="s">
        <v>8</v>
      </c>
      <c r="D36" s="7421" t="s">
        <v>8</v>
      </c>
      <c r="E36" s="6327"/>
      <c r="F36" s="6265" t="s">
        <v>1449</v>
      </c>
      <c r="G36" s="6297"/>
      <c r="H36" s="6400"/>
      <c r="I36" s="6407"/>
      <c r="J36" s="3736" t="s">
        <v>12</v>
      </c>
      <c r="K36" s="2466">
        <v>80</v>
      </c>
      <c r="L36" s="3735">
        <v>78.599999999999994</v>
      </c>
      <c r="M36" s="2466">
        <v>78.5</v>
      </c>
      <c r="N36" s="3734"/>
      <c r="O36" s="3733"/>
      <c r="P36" s="3732"/>
      <c r="Q36" s="3731"/>
      <c r="R36" s="6277"/>
      <c r="S36" s="5594"/>
    </row>
    <row r="37" spans="1:19" ht="300.75" customHeight="1" thickBot="1" x14ac:dyDescent="0.25">
      <c r="A37" s="5630"/>
      <c r="B37" s="5635"/>
      <c r="C37" s="5670"/>
      <c r="D37" s="7422"/>
      <c r="E37" s="6328"/>
      <c r="F37" s="6266"/>
      <c r="G37" s="6298"/>
      <c r="H37" s="6401"/>
      <c r="I37" s="6408"/>
      <c r="J37" s="3730" t="s">
        <v>13</v>
      </c>
      <c r="K37" s="3691">
        <f>SUM(K36)</f>
        <v>80</v>
      </c>
      <c r="L37" s="3729">
        <f>SUM(L36)</f>
        <v>78.599999999999994</v>
      </c>
      <c r="M37" s="3691">
        <f>SUM(M36)</f>
        <v>78.5</v>
      </c>
      <c r="N37" s="3728"/>
      <c r="O37" s="3727"/>
      <c r="P37" s="3726"/>
      <c r="Q37" s="3725"/>
      <c r="R37" s="6278"/>
      <c r="S37" s="5710"/>
    </row>
    <row r="38" spans="1:19" ht="25.5" customHeight="1" x14ac:dyDescent="0.2">
      <c r="A38" s="5631" t="s">
        <v>8</v>
      </c>
      <c r="B38" s="5634" t="s">
        <v>9</v>
      </c>
      <c r="C38" s="5599" t="s">
        <v>9</v>
      </c>
      <c r="D38" s="1465"/>
      <c r="E38" s="6346"/>
      <c r="F38" s="7419" t="s">
        <v>1446</v>
      </c>
      <c r="G38" s="6296" t="s">
        <v>141</v>
      </c>
      <c r="H38" s="6399" t="s">
        <v>143</v>
      </c>
      <c r="I38" s="6406" t="s">
        <v>1445</v>
      </c>
      <c r="J38" s="1404" t="s">
        <v>12</v>
      </c>
      <c r="K38" s="3703">
        <f>K40</f>
        <v>55</v>
      </c>
      <c r="L38" s="3703">
        <f>L40</f>
        <v>68.3</v>
      </c>
      <c r="M38" s="3703">
        <f>M40</f>
        <v>68.3</v>
      </c>
      <c r="N38" s="3724" t="s">
        <v>1448</v>
      </c>
      <c r="O38" s="3702" t="s">
        <v>1443</v>
      </c>
      <c r="P38" s="3701">
        <v>10</v>
      </c>
      <c r="Q38" s="3723">
        <v>11</v>
      </c>
      <c r="R38" s="6350" t="s">
        <v>1447</v>
      </c>
      <c r="S38" s="6351"/>
    </row>
    <row r="39" spans="1:19" ht="22.5" customHeight="1" thickBot="1" x14ac:dyDescent="0.25">
      <c r="A39" s="5633"/>
      <c r="B39" s="5635"/>
      <c r="C39" s="5670"/>
      <c r="D39" s="1450"/>
      <c r="E39" s="6327"/>
      <c r="F39" s="7420"/>
      <c r="G39" s="6297"/>
      <c r="H39" s="6400"/>
      <c r="I39" s="6407"/>
      <c r="J39" s="3722" t="s">
        <v>13</v>
      </c>
      <c r="K39" s="3721">
        <f>K38</f>
        <v>55</v>
      </c>
      <c r="L39" s="3721">
        <f>L38</f>
        <v>68.3</v>
      </c>
      <c r="M39" s="3721">
        <f>M38</f>
        <v>68.3</v>
      </c>
      <c r="N39" s="3720"/>
      <c r="O39" s="3719"/>
      <c r="P39" s="3695"/>
      <c r="Q39" s="3718"/>
      <c r="R39" s="6352"/>
      <c r="S39" s="6353"/>
    </row>
    <row r="40" spans="1:19" ht="22.5" customHeight="1" x14ac:dyDescent="0.2">
      <c r="A40" s="7423" t="s">
        <v>8</v>
      </c>
      <c r="B40" s="7445" t="s">
        <v>9</v>
      </c>
      <c r="C40" s="5600" t="s">
        <v>9</v>
      </c>
      <c r="D40" s="7421" t="s">
        <v>8</v>
      </c>
      <c r="E40" s="6327"/>
      <c r="F40" s="6264" t="s">
        <v>1446</v>
      </c>
      <c r="G40" s="3717"/>
      <c r="H40" s="6400"/>
      <c r="I40" s="6407"/>
      <c r="J40" s="3716" t="s">
        <v>12</v>
      </c>
      <c r="K40" s="3715">
        <v>55</v>
      </c>
      <c r="L40" s="3715">
        <v>68.3</v>
      </c>
      <c r="M40" s="3715">
        <v>68.3</v>
      </c>
      <c r="N40" s="3714"/>
      <c r="O40" s="3713"/>
      <c r="P40" s="3712"/>
      <c r="Q40" s="3711"/>
      <c r="R40" s="6352"/>
      <c r="S40" s="6353"/>
    </row>
    <row r="41" spans="1:19" ht="22.5" customHeight="1" thickBot="1" x14ac:dyDescent="0.25">
      <c r="A41" s="5633"/>
      <c r="B41" s="5635"/>
      <c r="C41" s="5670"/>
      <c r="D41" s="7422"/>
      <c r="E41" s="6328"/>
      <c r="F41" s="6266"/>
      <c r="G41" s="3710"/>
      <c r="H41" s="6401"/>
      <c r="I41" s="6408"/>
      <c r="J41" s="3709" t="s">
        <v>13</v>
      </c>
      <c r="K41" s="3708">
        <f>SUM(K40)</f>
        <v>55</v>
      </c>
      <c r="L41" s="3708">
        <f>SUM(L40)</f>
        <v>68.3</v>
      </c>
      <c r="M41" s="3708">
        <f>SUM(M40)</f>
        <v>68.3</v>
      </c>
      <c r="N41" s="3707"/>
      <c r="O41" s="3706"/>
      <c r="P41" s="3688"/>
      <c r="Q41" s="3705"/>
      <c r="R41" s="6354"/>
      <c r="S41" s="6355"/>
    </row>
    <row r="42" spans="1:19" ht="48.75" customHeight="1" x14ac:dyDescent="0.2">
      <c r="A42" s="5631" t="s">
        <v>8</v>
      </c>
      <c r="B42" s="5634" t="s">
        <v>9</v>
      </c>
      <c r="C42" s="5599" t="s">
        <v>10</v>
      </c>
      <c r="D42" s="1465"/>
      <c r="E42" s="6346"/>
      <c r="F42" s="7419" t="s">
        <v>1441</v>
      </c>
      <c r="G42" s="6241" t="s">
        <v>241</v>
      </c>
      <c r="H42" s="6399" t="s">
        <v>143</v>
      </c>
      <c r="I42" s="6406" t="s">
        <v>1445</v>
      </c>
      <c r="J42" s="3704" t="s">
        <v>12</v>
      </c>
      <c r="K42" s="3703">
        <f>K44</f>
        <v>850</v>
      </c>
      <c r="L42" s="3703">
        <f>L44</f>
        <v>850</v>
      </c>
      <c r="M42" s="3703">
        <f>M44</f>
        <v>850</v>
      </c>
      <c r="N42" s="656" t="s">
        <v>1444</v>
      </c>
      <c r="O42" s="3702" t="s">
        <v>1443</v>
      </c>
      <c r="P42" s="3701">
        <v>29</v>
      </c>
      <c r="Q42" s="3700">
        <v>28</v>
      </c>
      <c r="R42" s="6350" t="s">
        <v>1442</v>
      </c>
      <c r="S42" s="6351"/>
    </row>
    <row r="43" spans="1:19" ht="13.5" customHeight="1" thickBot="1" x14ac:dyDescent="0.25">
      <c r="A43" s="5633"/>
      <c r="B43" s="5635"/>
      <c r="C43" s="5670"/>
      <c r="D43" s="1450"/>
      <c r="E43" s="6327"/>
      <c r="F43" s="7420"/>
      <c r="G43" s="6242"/>
      <c r="H43" s="6400"/>
      <c r="I43" s="6407"/>
      <c r="J43" s="1360" t="s">
        <v>13</v>
      </c>
      <c r="K43" s="1359">
        <f>K42</f>
        <v>850</v>
      </c>
      <c r="L43" s="1359">
        <f>L42</f>
        <v>850</v>
      </c>
      <c r="M43" s="1359">
        <f>M42</f>
        <v>850</v>
      </c>
      <c r="N43" s="3697"/>
      <c r="O43" s="3696"/>
      <c r="P43" s="3695"/>
      <c r="Q43" s="3694"/>
      <c r="R43" s="6352"/>
      <c r="S43" s="6353"/>
    </row>
    <row r="44" spans="1:19" ht="21" customHeight="1" thickBot="1" x14ac:dyDescent="0.25">
      <c r="A44" s="5639" t="s">
        <v>8</v>
      </c>
      <c r="B44" s="5389" t="s">
        <v>9</v>
      </c>
      <c r="C44" s="5599" t="s">
        <v>10</v>
      </c>
      <c r="D44" s="7421" t="s">
        <v>8</v>
      </c>
      <c r="E44" s="6327"/>
      <c r="F44" s="6264" t="s">
        <v>1441</v>
      </c>
      <c r="G44" s="3693"/>
      <c r="H44" s="6400"/>
      <c r="I44" s="6407"/>
      <c r="J44" s="3699" t="s">
        <v>12</v>
      </c>
      <c r="K44" s="3698">
        <v>850</v>
      </c>
      <c r="L44" s="3698">
        <v>850</v>
      </c>
      <c r="M44" s="3698">
        <v>850</v>
      </c>
      <c r="N44" s="3697"/>
      <c r="O44" s="3696"/>
      <c r="P44" s="3695"/>
      <c r="Q44" s="3694"/>
      <c r="R44" s="6352"/>
      <c r="S44" s="6353"/>
    </row>
    <row r="45" spans="1:19" ht="30" customHeight="1" thickBot="1" x14ac:dyDescent="0.25">
      <c r="A45" s="5630"/>
      <c r="B45" s="5391"/>
      <c r="C45" s="5670"/>
      <c r="D45" s="7422"/>
      <c r="E45" s="6328"/>
      <c r="F45" s="6266"/>
      <c r="G45" s="3693"/>
      <c r="H45" s="6401"/>
      <c r="I45" s="6408"/>
      <c r="J45" s="3692" t="s">
        <v>13</v>
      </c>
      <c r="K45" s="3691">
        <f>SUM(K44)</f>
        <v>850</v>
      </c>
      <c r="L45" s="3691">
        <f>SUM(L44)</f>
        <v>850</v>
      </c>
      <c r="M45" s="3691">
        <f>SUM(M44)</f>
        <v>850</v>
      </c>
      <c r="N45" s="3690"/>
      <c r="O45" s="3689"/>
      <c r="P45" s="3688"/>
      <c r="Q45" s="3687"/>
      <c r="R45" s="6354"/>
      <c r="S45" s="6355"/>
    </row>
    <row r="46" spans="1:19" ht="24" customHeight="1" thickBot="1" x14ac:dyDescent="0.25">
      <c r="A46" s="1091" t="s">
        <v>8</v>
      </c>
      <c r="B46" s="1510" t="s">
        <v>9</v>
      </c>
      <c r="C46" s="5644" t="s">
        <v>221</v>
      </c>
      <c r="D46" s="5645"/>
      <c r="E46" s="5645"/>
      <c r="F46" s="5645"/>
      <c r="G46" s="5645"/>
      <c r="H46" s="5645"/>
      <c r="I46" s="5646"/>
      <c r="J46" s="3686" t="s">
        <v>13</v>
      </c>
      <c r="K46" s="3685">
        <f>K35+K39+K43</f>
        <v>985</v>
      </c>
      <c r="L46" s="3685">
        <f>L35+L39+L43</f>
        <v>996.9</v>
      </c>
      <c r="M46" s="3685">
        <f>M35+M39+M43</f>
        <v>996.8</v>
      </c>
      <c r="N46" s="7479"/>
      <c r="O46" s="7480"/>
      <c r="P46" s="7480"/>
      <c r="Q46" s="7480"/>
      <c r="R46" s="7480"/>
      <c r="S46" s="7481"/>
    </row>
    <row r="47" spans="1:19" ht="28.5" customHeight="1" thickBot="1" x14ac:dyDescent="0.25">
      <c r="A47" s="3684" t="s">
        <v>8</v>
      </c>
      <c r="B47" s="7436" t="s">
        <v>742</v>
      </c>
      <c r="C47" s="7437"/>
      <c r="D47" s="7437"/>
      <c r="E47" s="7437"/>
      <c r="F47" s="7437"/>
      <c r="G47" s="7437"/>
      <c r="H47" s="7437"/>
      <c r="I47" s="7437"/>
      <c r="J47" s="7438"/>
      <c r="K47" s="3683">
        <f>K31+K46</f>
        <v>1625</v>
      </c>
      <c r="L47" s="3683">
        <f>L31+L46</f>
        <v>1460.2</v>
      </c>
      <c r="M47" s="3683">
        <f>M31+M46</f>
        <v>1460.05</v>
      </c>
      <c r="N47" s="7503"/>
      <c r="O47" s="7504"/>
      <c r="P47" s="7504"/>
      <c r="Q47" s="7504"/>
      <c r="R47" s="7504"/>
      <c r="S47" s="7505"/>
    </row>
    <row r="48" spans="1:19" ht="23.25" customHeight="1" thickBot="1" x14ac:dyDescent="0.25">
      <c r="A48" s="5726" t="s">
        <v>218</v>
      </c>
      <c r="B48" s="5727"/>
      <c r="C48" s="5727"/>
      <c r="D48" s="5727"/>
      <c r="E48" s="5727"/>
      <c r="F48" s="5727"/>
      <c r="G48" s="5727"/>
      <c r="H48" s="5727"/>
      <c r="I48" s="5727"/>
      <c r="J48" s="5728"/>
      <c r="K48" s="2248">
        <f>K47</f>
        <v>1625</v>
      </c>
      <c r="L48" s="2248">
        <f>L47</f>
        <v>1460.2</v>
      </c>
      <c r="M48" s="2248">
        <f>M47</f>
        <v>1460.05</v>
      </c>
      <c r="N48" s="6238"/>
      <c r="O48" s="6239"/>
      <c r="P48" s="6239"/>
      <c r="Q48" s="6239"/>
      <c r="R48" s="6239"/>
      <c r="S48" s="6240"/>
    </row>
    <row r="49" spans="1:17" x14ac:dyDescent="0.2">
      <c r="A49" s="1217" t="s">
        <v>609</v>
      </c>
      <c r="B49" s="1217"/>
      <c r="C49" s="1217"/>
      <c r="D49" s="1217"/>
      <c r="E49" s="1217"/>
      <c r="F49" s="1217"/>
      <c r="G49" s="1217"/>
      <c r="H49" s="2247"/>
      <c r="I49" s="1217"/>
      <c r="J49" s="1217"/>
      <c r="K49" s="1217"/>
      <c r="L49" s="1217"/>
      <c r="M49" s="1217"/>
      <c r="N49" s="1217"/>
      <c r="O49" s="1216"/>
      <c r="P49" s="1215"/>
      <c r="Q49" s="1215"/>
    </row>
    <row r="50" spans="1:17" ht="61.5" customHeight="1" x14ac:dyDescent="0.2">
      <c r="A50" s="1216"/>
      <c r="B50" s="1216"/>
      <c r="C50" s="1216"/>
      <c r="D50" s="1216"/>
      <c r="E50" s="1216"/>
      <c r="F50" s="1216"/>
      <c r="G50" s="1216"/>
      <c r="H50" s="2244"/>
      <c r="I50" s="1216"/>
      <c r="J50" s="1216"/>
      <c r="K50" s="1216"/>
      <c r="L50" s="1216"/>
      <c r="M50" s="1216"/>
      <c r="N50" s="1216"/>
      <c r="O50" s="1216"/>
      <c r="P50" s="1215"/>
      <c r="Q50" s="1215"/>
    </row>
    <row r="51" spans="1:17" ht="30.75" customHeight="1" thickBot="1" x14ac:dyDescent="0.25">
      <c r="A51" s="1175"/>
      <c r="B51" s="1188"/>
      <c r="C51" s="1188"/>
      <c r="D51" s="1188"/>
      <c r="E51" s="1188"/>
      <c r="F51" s="5624" t="s">
        <v>17</v>
      </c>
      <c r="G51" s="5624"/>
      <c r="H51" s="5624"/>
      <c r="I51" s="5624"/>
      <c r="J51" s="5624"/>
      <c r="K51" s="5624"/>
      <c r="L51" s="3682"/>
      <c r="M51" s="3682"/>
      <c r="N51" s="1213"/>
      <c r="O51" s="1213"/>
      <c r="P51" s="1183"/>
      <c r="Q51" s="1183"/>
    </row>
    <row r="52" spans="1:17" ht="82.5" customHeight="1" thickBot="1" x14ac:dyDescent="0.25">
      <c r="A52" s="1175"/>
      <c r="B52" s="1188"/>
      <c r="C52" s="1188"/>
      <c r="D52" s="1188"/>
      <c r="E52" s="1188"/>
      <c r="F52" s="1212"/>
      <c r="G52" s="1211"/>
      <c r="H52" s="2243"/>
      <c r="I52" s="1211"/>
      <c r="J52" s="605"/>
      <c r="K52" s="3681" t="s">
        <v>299</v>
      </c>
      <c r="L52" s="3680" t="s">
        <v>300</v>
      </c>
      <c r="M52" s="3679" t="s">
        <v>202</v>
      </c>
      <c r="N52" s="3678"/>
      <c r="O52" s="3678"/>
      <c r="P52" s="1183"/>
      <c r="Q52" s="1183"/>
    </row>
    <row r="53" spans="1:17" ht="13.5" thickBot="1" x14ac:dyDescent="0.25">
      <c r="A53" s="1175"/>
      <c r="B53" s="1188"/>
      <c r="C53" s="1188"/>
      <c r="D53" s="1188"/>
      <c r="E53" s="1188"/>
      <c r="F53" s="7430" t="s">
        <v>18</v>
      </c>
      <c r="G53" s="7431"/>
      <c r="H53" s="7431"/>
      <c r="I53" s="7431"/>
      <c r="J53" s="7432"/>
      <c r="K53" s="1176">
        <f>SUM(K54:K64)</f>
        <v>1625</v>
      </c>
      <c r="L53" s="1176">
        <f>SUM(L54:L64)</f>
        <v>1460.1999999999998</v>
      </c>
      <c r="M53" s="1176">
        <f>SUM(M54:M64)</f>
        <v>1460.05</v>
      </c>
      <c r="N53" s="1201"/>
      <c r="O53" s="1175"/>
      <c r="P53" s="1183"/>
      <c r="Q53" s="1183"/>
    </row>
    <row r="54" spans="1:17" x14ac:dyDescent="0.2">
      <c r="A54" s="1175"/>
      <c r="B54" s="1188"/>
      <c r="C54" s="1188"/>
      <c r="D54" s="1188"/>
      <c r="E54" s="1188"/>
      <c r="F54" s="1187" t="s">
        <v>215</v>
      </c>
      <c r="G54" s="1185"/>
      <c r="H54" s="1185"/>
      <c r="I54" s="1185"/>
      <c r="J54" s="1186"/>
      <c r="K54" s="1199">
        <f>K15+K21+K27+K34+K38+K42</f>
        <v>1625</v>
      </c>
      <c r="L54" s="1199">
        <f>L15+L21+L27+L34+L38+L42</f>
        <v>1460.1999999999998</v>
      </c>
      <c r="M54" s="1199">
        <f>M15+M21+M27+M34+M38+M42</f>
        <v>1460.05</v>
      </c>
      <c r="N54" s="1175"/>
      <c r="O54" s="1175"/>
      <c r="P54" s="1183"/>
      <c r="Q54" s="1183"/>
    </row>
    <row r="55" spans="1:17" x14ac:dyDescent="0.2">
      <c r="A55" s="1175"/>
      <c r="B55" s="1188"/>
      <c r="C55" s="1188"/>
      <c r="D55" s="1188"/>
      <c r="E55" s="1188"/>
      <c r="F55" s="1187" t="s">
        <v>608</v>
      </c>
      <c r="G55" s="1185"/>
      <c r="H55" s="1185"/>
      <c r="I55" s="1185"/>
      <c r="J55" s="1186"/>
      <c r="K55" s="2220"/>
      <c r="L55" s="2220"/>
      <c r="M55" s="2220"/>
      <c r="N55" s="1175"/>
      <c r="O55" s="1175"/>
      <c r="P55" s="1183"/>
      <c r="Q55" s="1183"/>
    </row>
    <row r="56" spans="1:17" x14ac:dyDescent="0.2">
      <c r="A56" s="1175"/>
      <c r="B56" s="1188"/>
      <c r="C56" s="1188"/>
      <c r="D56" s="1188"/>
      <c r="E56" s="1188"/>
      <c r="F56" s="1187" t="s">
        <v>213</v>
      </c>
      <c r="G56" s="1185"/>
      <c r="H56" s="1185"/>
      <c r="I56" s="1185"/>
      <c r="J56" s="1186"/>
      <c r="K56" s="2220"/>
      <c r="L56" s="2220"/>
      <c r="M56" s="2220"/>
      <c r="N56" s="1175"/>
      <c r="O56" s="1175"/>
      <c r="P56" s="1183"/>
      <c r="Q56" s="1183"/>
    </row>
    <row r="57" spans="1:17" ht="24" customHeight="1" x14ac:dyDescent="0.2">
      <c r="A57" s="1175"/>
      <c r="B57" s="1188"/>
      <c r="C57" s="1188"/>
      <c r="D57" s="1188"/>
      <c r="E57" s="1188"/>
      <c r="F57" s="5618" t="s">
        <v>212</v>
      </c>
      <c r="G57" s="5619"/>
      <c r="H57" s="5619"/>
      <c r="I57" s="5619"/>
      <c r="J57" s="5620"/>
      <c r="K57" s="2220"/>
      <c r="L57" s="2220"/>
      <c r="M57" s="2220"/>
      <c r="N57" s="1175"/>
      <c r="O57" s="1175"/>
      <c r="P57" s="1183"/>
      <c r="Q57" s="1183"/>
    </row>
    <row r="58" spans="1:17" x14ac:dyDescent="0.2">
      <c r="A58" s="1175"/>
      <c r="B58" s="1188"/>
      <c r="C58" s="1188"/>
      <c r="D58" s="1188"/>
      <c r="E58" s="1188"/>
      <c r="F58" s="1198" t="s">
        <v>211</v>
      </c>
      <c r="G58" s="1196"/>
      <c r="H58" s="1196"/>
      <c r="I58" s="1196"/>
      <c r="J58" s="1197"/>
      <c r="K58" s="1607"/>
      <c r="L58" s="1607"/>
      <c r="M58" s="1607"/>
      <c r="N58" s="1175"/>
      <c r="O58" s="1175"/>
      <c r="P58" s="1183"/>
      <c r="Q58" s="1183"/>
    </row>
    <row r="59" spans="1:17" x14ac:dyDescent="0.2">
      <c r="A59" s="1175"/>
      <c r="B59" s="1188"/>
      <c r="C59" s="1188"/>
      <c r="D59" s="1188"/>
      <c r="E59" s="1188"/>
      <c r="F59" s="1194" t="s">
        <v>210</v>
      </c>
      <c r="G59" s="1193"/>
      <c r="H59" s="3450"/>
      <c r="I59" s="1193"/>
      <c r="J59" s="1192"/>
      <c r="K59" s="2220"/>
      <c r="L59" s="2220"/>
      <c r="M59" s="2220"/>
      <c r="N59" s="1175"/>
      <c r="O59" s="1175"/>
      <c r="P59" s="1183"/>
      <c r="Q59" s="1183"/>
    </row>
    <row r="60" spans="1:17" ht="17.25" customHeight="1" x14ac:dyDescent="0.2">
      <c r="A60" s="1175"/>
      <c r="B60" s="1188"/>
      <c r="C60" s="1188"/>
      <c r="D60" s="1188"/>
      <c r="E60" s="1188"/>
      <c r="F60" s="5618" t="s">
        <v>209</v>
      </c>
      <c r="G60" s="5619"/>
      <c r="H60" s="5619"/>
      <c r="I60" s="5619"/>
      <c r="J60" s="5620"/>
      <c r="K60" s="2220"/>
      <c r="L60" s="2220"/>
      <c r="M60" s="2220"/>
      <c r="N60" s="1175"/>
      <c r="O60" s="1175"/>
      <c r="P60" s="1189"/>
      <c r="Q60" s="1189"/>
    </row>
    <row r="61" spans="1:17" ht="27.75" customHeight="1" x14ac:dyDescent="0.2">
      <c r="A61" s="1175"/>
      <c r="B61" s="1188"/>
      <c r="C61" s="1188"/>
      <c r="D61" s="1188"/>
      <c r="E61" s="1188"/>
      <c r="F61" s="5618" t="s">
        <v>607</v>
      </c>
      <c r="G61" s="5619"/>
      <c r="H61" s="5619"/>
      <c r="I61" s="5619"/>
      <c r="J61" s="5620"/>
      <c r="K61" s="2226"/>
      <c r="L61" s="2226"/>
      <c r="M61" s="2226"/>
      <c r="N61" s="1175"/>
      <c r="O61" s="1175"/>
      <c r="P61" s="1183"/>
      <c r="Q61" s="1183"/>
    </row>
    <row r="62" spans="1:17" x14ac:dyDescent="0.2">
      <c r="A62" s="1175"/>
      <c r="B62" s="1188"/>
      <c r="C62" s="1188"/>
      <c r="D62" s="1188"/>
      <c r="E62" s="1188"/>
      <c r="F62" s="1187" t="s">
        <v>207</v>
      </c>
      <c r="G62" s="1185"/>
      <c r="H62" s="1185"/>
      <c r="I62" s="1185"/>
      <c r="J62" s="1186"/>
      <c r="K62" s="2226"/>
      <c r="L62" s="2226"/>
      <c r="M62" s="2226"/>
      <c r="N62" s="1175"/>
      <c r="O62" s="1175"/>
      <c r="P62" s="1183"/>
      <c r="Q62" s="1183"/>
    </row>
    <row r="63" spans="1:17" x14ac:dyDescent="0.2">
      <c r="A63" s="1175"/>
      <c r="B63" s="1188"/>
      <c r="C63" s="1188"/>
      <c r="D63" s="1188"/>
      <c r="E63" s="1188"/>
      <c r="F63" s="1187" t="s">
        <v>206</v>
      </c>
      <c r="G63" s="1185"/>
      <c r="H63" s="1185"/>
      <c r="I63" s="1185"/>
      <c r="J63" s="1186"/>
      <c r="K63" s="2226"/>
      <c r="L63" s="2226"/>
      <c r="M63" s="2226"/>
      <c r="N63" s="1175"/>
      <c r="O63" s="1175"/>
      <c r="P63" s="1183"/>
      <c r="Q63" s="1183"/>
    </row>
    <row r="64" spans="1:17" ht="13.5" thickBot="1" x14ac:dyDescent="0.25">
      <c r="F64" s="1182" t="s">
        <v>606</v>
      </c>
      <c r="G64" s="1181"/>
      <c r="H64" s="1181"/>
      <c r="I64" s="1181"/>
      <c r="J64" s="1180"/>
      <c r="K64" s="1179"/>
      <c r="L64" s="1179"/>
      <c r="M64" s="1179"/>
      <c r="N64" s="1175"/>
      <c r="O64" s="1175"/>
    </row>
    <row r="65" spans="6:15" ht="13.5" thickBot="1" x14ac:dyDescent="0.25">
      <c r="F65" s="7433" t="s">
        <v>19</v>
      </c>
      <c r="G65" s="7434"/>
      <c r="H65" s="7434"/>
      <c r="I65" s="7434"/>
      <c r="J65" s="7435"/>
      <c r="K65" s="1176">
        <v>0</v>
      </c>
      <c r="L65" s="1176">
        <v>0</v>
      </c>
      <c r="M65" s="1176">
        <v>0</v>
      </c>
      <c r="N65" s="1175"/>
      <c r="O65" s="1175"/>
    </row>
    <row r="66" spans="6:15" ht="13.5" customHeight="1" thickBot="1" x14ac:dyDescent="0.25">
      <c r="F66" s="7424" t="s">
        <v>605</v>
      </c>
      <c r="G66" s="7425"/>
      <c r="H66" s="7425"/>
      <c r="I66" s="7425"/>
      <c r="J66" s="7426"/>
      <c r="K66" s="1199"/>
      <c r="L66" s="3677"/>
      <c r="M66" s="3676"/>
    </row>
    <row r="67" spans="6:15" ht="13.5" thickBot="1" x14ac:dyDescent="0.25">
      <c r="F67" s="7427" t="s">
        <v>20</v>
      </c>
      <c r="G67" s="7428"/>
      <c r="H67" s="7428"/>
      <c r="I67" s="7428"/>
      <c r="J67" s="7429"/>
      <c r="K67" s="1165">
        <f>K53+K65</f>
        <v>1625</v>
      </c>
      <c r="L67" s="1165">
        <f>L53+L65</f>
        <v>1460.1999999999998</v>
      </c>
      <c r="M67" s="1165">
        <f>M53+M65</f>
        <v>1460.05</v>
      </c>
    </row>
  </sheetData>
  <mergeCells count="135">
    <mergeCell ref="N46:S46"/>
    <mergeCell ref="N47:S47"/>
    <mergeCell ref="N48:S48"/>
    <mergeCell ref="N23:N25"/>
    <mergeCell ref="G34:G37"/>
    <mergeCell ref="B10:Q10"/>
    <mergeCell ref="C31:I31"/>
    <mergeCell ref="E27:E30"/>
    <mergeCell ref="N21:N22"/>
    <mergeCell ref="R13:S13"/>
    <mergeCell ref="G38:G39"/>
    <mergeCell ref="I14:I20"/>
    <mergeCell ref="F34:F35"/>
    <mergeCell ref="F27:F28"/>
    <mergeCell ref="G21:G24"/>
    <mergeCell ref="D29:D30"/>
    <mergeCell ref="F21:F24"/>
    <mergeCell ref="I27:I30"/>
    <mergeCell ref="A4:S4"/>
    <mergeCell ref="A5:S5"/>
    <mergeCell ref="K7:M7"/>
    <mergeCell ref="L8:L9"/>
    <mergeCell ref="M8:M9"/>
    <mergeCell ref="R7:R10"/>
    <mergeCell ref="S7:S10"/>
    <mergeCell ref="K8:K9"/>
    <mergeCell ref="P8:P9"/>
    <mergeCell ref="E7:E9"/>
    <mergeCell ref="A7:A9"/>
    <mergeCell ref="B7:B9"/>
    <mergeCell ref="C7:C9"/>
    <mergeCell ref="N8:N9"/>
    <mergeCell ref="O8:O9"/>
    <mergeCell ref="A14:A18"/>
    <mergeCell ref="B14:B18"/>
    <mergeCell ref="C14:C18"/>
    <mergeCell ref="B12:B13"/>
    <mergeCell ref="A12:A13"/>
    <mergeCell ref="R27:S30"/>
    <mergeCell ref="R34:S37"/>
    <mergeCell ref="R38:S41"/>
    <mergeCell ref="R11:S11"/>
    <mergeCell ref="R21:S26"/>
    <mergeCell ref="R14:S18"/>
    <mergeCell ref="R33:S33"/>
    <mergeCell ref="R31:S31"/>
    <mergeCell ref="R32:S32"/>
    <mergeCell ref="R12:S12"/>
    <mergeCell ref="N14:Q18"/>
    <mergeCell ref="R19:S20"/>
    <mergeCell ref="N31:Q31"/>
    <mergeCell ref="N32:Q32"/>
    <mergeCell ref="A29:A30"/>
    <mergeCell ref="B29:B30"/>
    <mergeCell ref="C29:C30"/>
    <mergeCell ref="E21:E26"/>
    <mergeCell ref="H14:H20"/>
    <mergeCell ref="T3:W5"/>
    <mergeCell ref="F42:F43"/>
    <mergeCell ref="D14:F18"/>
    <mergeCell ref="G14:G20"/>
    <mergeCell ref="O6:Q6"/>
    <mergeCell ref="N7:Q7"/>
    <mergeCell ref="Q8:Q9"/>
    <mergeCell ref="G7:G9"/>
    <mergeCell ref="B40:B41"/>
    <mergeCell ref="C40:C41"/>
    <mergeCell ref="B38:B39"/>
    <mergeCell ref="C38:C39"/>
    <mergeCell ref="F7:F9"/>
    <mergeCell ref="H7:H9"/>
    <mergeCell ref="J7:J9"/>
    <mergeCell ref="I7:I9"/>
    <mergeCell ref="R42:S45"/>
    <mergeCell ref="R1:S3"/>
    <mergeCell ref="S6:U6"/>
    <mergeCell ref="I21:I26"/>
    <mergeCell ref="H21:H26"/>
    <mergeCell ref="F29:F30"/>
    <mergeCell ref="D7:D9"/>
    <mergeCell ref="F19:F20"/>
    <mergeCell ref="H27:H30"/>
    <mergeCell ref="G27:G30"/>
    <mergeCell ref="D40:D41"/>
    <mergeCell ref="E34:E37"/>
    <mergeCell ref="F60:J60"/>
    <mergeCell ref="E42:E45"/>
    <mergeCell ref="I42:I45"/>
    <mergeCell ref="F44:F45"/>
    <mergeCell ref="G42:G43"/>
    <mergeCell ref="C46:I46"/>
    <mergeCell ref="B47:J47"/>
    <mergeCell ref="A48:J48"/>
    <mergeCell ref="F57:J57"/>
    <mergeCell ref="A34:A35"/>
    <mergeCell ref="B34:B35"/>
    <mergeCell ref="C34:C35"/>
    <mergeCell ref="B32:B33"/>
    <mergeCell ref="C44:C45"/>
    <mergeCell ref="B44:B45"/>
    <mergeCell ref="A44:A45"/>
    <mergeCell ref="A40:A41"/>
    <mergeCell ref="A36:A37"/>
    <mergeCell ref="A38:A39"/>
    <mergeCell ref="F61:J61"/>
    <mergeCell ref="F66:J66"/>
    <mergeCell ref="F67:J67"/>
    <mergeCell ref="F53:J53"/>
    <mergeCell ref="F65:J65"/>
    <mergeCell ref="F51:K51"/>
    <mergeCell ref="D36:D37"/>
    <mergeCell ref="A21:A24"/>
    <mergeCell ref="B21:B24"/>
    <mergeCell ref="E38:E41"/>
    <mergeCell ref="B36:B37"/>
    <mergeCell ref="C36:C37"/>
    <mergeCell ref="H42:H45"/>
    <mergeCell ref="O23:O24"/>
    <mergeCell ref="P23:P24"/>
    <mergeCell ref="Q23:Q24"/>
    <mergeCell ref="H34:H37"/>
    <mergeCell ref="H38:H41"/>
    <mergeCell ref="I34:I37"/>
    <mergeCell ref="I38:I41"/>
    <mergeCell ref="F36:F37"/>
    <mergeCell ref="F40:F41"/>
    <mergeCell ref="F38:F39"/>
    <mergeCell ref="A27:A28"/>
    <mergeCell ref="B27:B28"/>
    <mergeCell ref="C27:C28"/>
    <mergeCell ref="A32:A33"/>
    <mergeCell ref="A42:A43"/>
    <mergeCell ref="B42:B43"/>
    <mergeCell ref="C42:C43"/>
    <mergeCell ref="D44:D45"/>
  </mergeCells>
  <printOptions horizontalCentered="1" verticalCentered="1"/>
  <pageMargins left="0.70866141732283472" right="0.70866141732283472" top="0.74803149606299213" bottom="0.74803149606299213" header="0.31496062992125984" footer="0.31496062992125984"/>
  <pageSetup paperSize="9" scale="42" firstPageNumber="54" fitToHeight="0" orientation="landscape" useFirstPageNumber="1" verticalDpi="0" r:id="rId1"/>
  <headerFooter>
    <oddHeader>&amp;C&amp;P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3"/>
  <sheetViews>
    <sheetView view="pageBreakPreview" zoomScale="90" zoomScaleNormal="100" zoomScaleSheetLayoutView="90" workbookViewId="0">
      <selection activeCell="R1" sqref="R1:S1"/>
    </sheetView>
  </sheetViews>
  <sheetFormatPr defaultRowHeight="12.75" x14ac:dyDescent="0.2"/>
  <cols>
    <col min="1" max="1" width="3.5703125" style="545" customWidth="1"/>
    <col min="2" max="2" width="4.7109375" style="545" customWidth="1"/>
    <col min="3" max="5" width="3.7109375" style="545" customWidth="1"/>
    <col min="6" max="6" width="47.42578125" style="545" customWidth="1"/>
    <col min="7" max="7" width="6.28515625" style="545" customWidth="1"/>
    <col min="8" max="8" width="5.7109375" style="2219" customWidth="1"/>
    <col min="9" max="9" width="4.42578125" style="3823" customWidth="1"/>
    <col min="10" max="10" width="7.28515625" style="545" customWidth="1"/>
    <col min="11" max="13" width="11.140625" style="545" customWidth="1"/>
    <col min="14" max="14" width="41.28515625" style="545" customWidth="1"/>
    <col min="15" max="15" width="11.5703125" style="545" customWidth="1"/>
    <col min="16" max="17" width="9.140625" style="545" customWidth="1"/>
    <col min="18" max="18" width="26.42578125" style="545" customWidth="1"/>
    <col min="19" max="19" width="26.85546875" style="545" customWidth="1"/>
    <col min="20" max="16384" width="9.140625" style="545"/>
  </cols>
  <sheetData>
    <row r="1" spans="1:21" ht="61.5" customHeight="1" x14ac:dyDescent="0.2">
      <c r="N1" s="5271"/>
      <c r="O1" s="5271"/>
      <c r="P1" s="5271"/>
      <c r="Q1" s="5271"/>
      <c r="R1" s="5271" t="s">
        <v>1869</v>
      </c>
      <c r="S1" s="5271"/>
      <c r="T1" s="517"/>
      <c r="U1" s="517"/>
    </row>
    <row r="2" spans="1:21" ht="17.25" customHeight="1" x14ac:dyDescent="0.2">
      <c r="A2" s="7627" t="s">
        <v>1622</v>
      </c>
      <c r="B2" s="7627"/>
      <c r="C2" s="7627"/>
      <c r="D2" s="7627"/>
      <c r="E2" s="7627"/>
      <c r="F2" s="7627"/>
      <c r="G2" s="7627"/>
      <c r="H2" s="7627"/>
      <c r="I2" s="7627"/>
      <c r="J2" s="7627"/>
      <c r="K2" s="7627"/>
      <c r="L2" s="7627"/>
      <c r="M2" s="7627"/>
      <c r="N2" s="7627"/>
      <c r="O2" s="7627"/>
      <c r="P2" s="7627"/>
      <c r="Q2" s="7627"/>
      <c r="R2" s="7627"/>
      <c r="S2" s="7627"/>
      <c r="T2" s="4213"/>
    </row>
    <row r="3" spans="1:21" ht="12.75" customHeight="1" x14ac:dyDescent="0.2">
      <c r="A3" s="7484" t="s">
        <v>1621</v>
      </c>
      <c r="B3" s="7484"/>
      <c r="C3" s="7484"/>
      <c r="D3" s="7484"/>
      <c r="E3" s="7484"/>
      <c r="F3" s="7484"/>
      <c r="G3" s="7484"/>
      <c r="H3" s="7484"/>
      <c r="I3" s="7484"/>
      <c r="J3" s="7484"/>
      <c r="K3" s="7484"/>
      <c r="L3" s="7484"/>
      <c r="M3" s="7484"/>
      <c r="N3" s="7484"/>
      <c r="O3" s="7484"/>
      <c r="P3" s="7484"/>
      <c r="Q3" s="7484"/>
      <c r="R3" s="7484"/>
      <c r="S3" s="7484"/>
    </row>
    <row r="4" spans="1:21" ht="16.5" thickBot="1" x14ac:dyDescent="0.25">
      <c r="A4" s="1162"/>
      <c r="B4" s="1162"/>
      <c r="C4" s="1162"/>
      <c r="D4" s="1162"/>
      <c r="E4" s="1162"/>
      <c r="F4" s="1162"/>
      <c r="G4" s="1162"/>
      <c r="H4" s="2395"/>
      <c r="I4" s="4212"/>
      <c r="J4" s="1162"/>
      <c r="K4" s="1162"/>
      <c r="L4" s="1162"/>
      <c r="M4" s="1162"/>
      <c r="N4" s="1161"/>
      <c r="O4" s="6319" t="s">
        <v>282</v>
      </c>
      <c r="P4" s="6319"/>
      <c r="Q4" s="6319"/>
    </row>
    <row r="5" spans="1:21" ht="20.25" customHeight="1" thickBot="1" x14ac:dyDescent="0.25">
      <c r="A5" s="5648" t="s">
        <v>0</v>
      </c>
      <c r="B5" s="5651" t="s">
        <v>1</v>
      </c>
      <c r="C5" s="5654" t="s">
        <v>2</v>
      </c>
      <c r="D5" s="5666" t="s">
        <v>138</v>
      </c>
      <c r="E5" s="5657" t="s">
        <v>298</v>
      </c>
      <c r="F5" s="5660" t="s">
        <v>15</v>
      </c>
      <c r="G5" s="5497" t="s">
        <v>2</v>
      </c>
      <c r="H5" s="5663" t="s">
        <v>4</v>
      </c>
      <c r="I5" s="5684" t="s">
        <v>142</v>
      </c>
      <c r="J5" s="5663" t="s">
        <v>5</v>
      </c>
      <c r="K5" s="7525" t="s">
        <v>190</v>
      </c>
      <c r="L5" s="7526"/>
      <c r="M5" s="7527"/>
      <c r="N5" s="7618" t="s">
        <v>601</v>
      </c>
      <c r="O5" s="7619"/>
      <c r="P5" s="7619"/>
      <c r="Q5" s="7619"/>
      <c r="R5" s="7590" t="s">
        <v>191</v>
      </c>
      <c r="S5" s="7590" t="s">
        <v>192</v>
      </c>
    </row>
    <row r="6" spans="1:21" ht="12.75" customHeight="1" x14ac:dyDescent="0.2">
      <c r="A6" s="5649"/>
      <c r="B6" s="5652"/>
      <c r="C6" s="5655"/>
      <c r="D6" s="5667"/>
      <c r="E6" s="5658"/>
      <c r="F6" s="5661"/>
      <c r="G6" s="5498"/>
      <c r="H6" s="5664"/>
      <c r="I6" s="5685"/>
      <c r="J6" s="5664"/>
      <c r="K6" s="7528" t="s">
        <v>200</v>
      </c>
      <c r="L6" s="7530" t="s">
        <v>201</v>
      </c>
      <c r="M6" s="7532" t="s">
        <v>202</v>
      </c>
      <c r="N6" s="7612" t="s">
        <v>15</v>
      </c>
      <c r="O6" s="7614" t="s">
        <v>1620</v>
      </c>
      <c r="P6" s="7521" t="s">
        <v>137</v>
      </c>
      <c r="Q6" s="7616" t="s">
        <v>189</v>
      </c>
      <c r="R6" s="7591"/>
      <c r="S6" s="7591"/>
    </row>
    <row r="7" spans="1:21" ht="172.15" customHeight="1" thickBot="1" x14ac:dyDescent="0.25">
      <c r="A7" s="5650"/>
      <c r="B7" s="5653"/>
      <c r="C7" s="5656"/>
      <c r="D7" s="5668"/>
      <c r="E7" s="5659"/>
      <c r="F7" s="5662"/>
      <c r="G7" s="5499"/>
      <c r="H7" s="5665"/>
      <c r="I7" s="5686"/>
      <c r="J7" s="5665"/>
      <c r="K7" s="7529"/>
      <c r="L7" s="7531"/>
      <c r="M7" s="7533"/>
      <c r="N7" s="7613"/>
      <c r="O7" s="7615"/>
      <c r="P7" s="7522"/>
      <c r="Q7" s="7617"/>
      <c r="R7" s="7592"/>
      <c r="S7" s="7592"/>
    </row>
    <row r="8" spans="1:21" ht="15.75" thickBot="1" x14ac:dyDescent="0.25">
      <c r="A8" s="1081" t="s">
        <v>8</v>
      </c>
      <c r="B8" s="4211" t="s">
        <v>1619</v>
      </c>
      <c r="C8" s="4210"/>
      <c r="D8" s="4210"/>
      <c r="E8" s="4206"/>
      <c r="F8" s="4209"/>
      <c r="G8" s="4209"/>
      <c r="H8" s="4208"/>
      <c r="I8" s="4207"/>
      <c r="J8" s="4206"/>
      <c r="K8" s="4203"/>
      <c r="L8" s="4203"/>
      <c r="M8" s="4203"/>
      <c r="N8" s="4205"/>
      <c r="O8" s="4205"/>
      <c r="P8" s="4204"/>
      <c r="Q8" s="4203"/>
      <c r="R8" s="3864"/>
      <c r="S8" s="3863"/>
    </row>
    <row r="9" spans="1:21" ht="25.5" x14ac:dyDescent="0.2">
      <c r="A9" s="7628"/>
      <c r="B9" s="7550"/>
      <c r="C9" s="7551"/>
      <c r="D9" s="7551"/>
      <c r="E9" s="7551"/>
      <c r="F9" s="7551"/>
      <c r="G9" s="7551"/>
      <c r="H9" s="7551"/>
      <c r="I9" s="7551"/>
      <c r="J9" s="7551"/>
      <c r="K9" s="7551"/>
      <c r="L9" s="7551"/>
      <c r="M9" s="7552"/>
      <c r="N9" s="1295" t="s">
        <v>1618</v>
      </c>
      <c r="O9" s="3996" t="s">
        <v>446</v>
      </c>
      <c r="P9" s="4202">
        <v>17.5</v>
      </c>
      <c r="Q9" s="4201">
        <v>17.3</v>
      </c>
      <c r="R9" s="1354"/>
      <c r="S9" s="1353"/>
    </row>
    <row r="10" spans="1:21" ht="38.25" customHeight="1" thickBot="1" x14ac:dyDescent="0.25">
      <c r="A10" s="7629"/>
      <c r="B10" s="7553"/>
      <c r="C10" s="7554"/>
      <c r="D10" s="7554"/>
      <c r="E10" s="7554"/>
      <c r="F10" s="7554"/>
      <c r="G10" s="7554"/>
      <c r="H10" s="7554"/>
      <c r="I10" s="7554"/>
      <c r="J10" s="7554"/>
      <c r="K10" s="7554"/>
      <c r="L10" s="7554"/>
      <c r="M10" s="7555"/>
      <c r="N10" s="4200" t="s">
        <v>1617</v>
      </c>
      <c r="O10" s="1480" t="s">
        <v>1616</v>
      </c>
      <c r="P10" s="4199" t="s">
        <v>1615</v>
      </c>
      <c r="Q10" s="4198" t="s">
        <v>1615</v>
      </c>
      <c r="R10" s="1354"/>
      <c r="S10" s="1353"/>
    </row>
    <row r="11" spans="1:21" ht="27.75" customHeight="1" thickBot="1" x14ac:dyDescent="0.25">
      <c r="A11" s="1091" t="s">
        <v>8</v>
      </c>
      <c r="B11" s="2256" t="s">
        <v>8</v>
      </c>
      <c r="C11" s="3604" t="s">
        <v>1614</v>
      </c>
      <c r="D11" s="3603"/>
      <c r="E11" s="3556"/>
      <c r="F11" s="4197"/>
      <c r="G11" s="3809"/>
      <c r="H11" s="3810"/>
      <c r="I11" s="4196"/>
      <c r="J11" s="3809"/>
      <c r="K11" s="3809"/>
      <c r="L11" s="3809"/>
      <c r="M11" s="3809"/>
      <c r="N11" s="3809"/>
      <c r="O11" s="3809"/>
      <c r="P11" s="3808"/>
      <c r="Q11" s="3809"/>
      <c r="R11" s="1354"/>
      <c r="S11" s="1353"/>
    </row>
    <row r="12" spans="1:21" ht="25.5" x14ac:dyDescent="0.2">
      <c r="A12" s="5639"/>
      <c r="B12" s="4190"/>
      <c r="C12" s="7556"/>
      <c r="D12" s="7557"/>
      <c r="E12" s="7557"/>
      <c r="F12" s="7557"/>
      <c r="G12" s="7557"/>
      <c r="H12" s="7557"/>
      <c r="I12" s="7557"/>
      <c r="J12" s="7557"/>
      <c r="K12" s="7557"/>
      <c r="L12" s="7557"/>
      <c r="M12" s="7558"/>
      <c r="N12" s="4195" t="s">
        <v>1613</v>
      </c>
      <c r="O12" s="3996" t="s">
        <v>446</v>
      </c>
      <c r="P12" s="3866">
        <v>97.9</v>
      </c>
      <c r="Q12" s="3865">
        <v>97.6</v>
      </c>
      <c r="R12" s="4134"/>
      <c r="S12" s="4133"/>
    </row>
    <row r="13" spans="1:21" ht="51" customHeight="1" x14ac:dyDescent="0.2">
      <c r="A13" s="5629"/>
      <c r="B13" s="4190"/>
      <c r="C13" s="7559"/>
      <c r="D13" s="7560"/>
      <c r="E13" s="7560"/>
      <c r="F13" s="7560"/>
      <c r="G13" s="7560"/>
      <c r="H13" s="7560"/>
      <c r="I13" s="7560"/>
      <c r="J13" s="7560"/>
      <c r="K13" s="7560"/>
      <c r="L13" s="7560"/>
      <c r="M13" s="7561"/>
      <c r="N13" s="2382" t="s">
        <v>1612</v>
      </c>
      <c r="O13" s="4012" t="s">
        <v>446</v>
      </c>
      <c r="P13" s="4194" t="s">
        <v>1611</v>
      </c>
      <c r="Q13" s="4193" t="s">
        <v>1610</v>
      </c>
      <c r="R13" s="7578" t="s">
        <v>1609</v>
      </c>
      <c r="S13" s="7579"/>
    </row>
    <row r="14" spans="1:21" ht="25.5" x14ac:dyDescent="0.2">
      <c r="A14" s="5629"/>
      <c r="B14" s="4190"/>
      <c r="C14" s="7559"/>
      <c r="D14" s="7560"/>
      <c r="E14" s="7560"/>
      <c r="F14" s="7560"/>
      <c r="G14" s="7560"/>
      <c r="H14" s="7560"/>
      <c r="I14" s="7560"/>
      <c r="J14" s="7560"/>
      <c r="K14" s="7560"/>
      <c r="L14" s="7560"/>
      <c r="M14" s="7561"/>
      <c r="N14" s="4192" t="s">
        <v>1608</v>
      </c>
      <c r="O14" s="4012" t="s">
        <v>526</v>
      </c>
      <c r="P14" s="4183">
        <v>16.399999999999999</v>
      </c>
      <c r="Q14" s="4182">
        <v>16.399999999999999</v>
      </c>
      <c r="R14" s="4113"/>
      <c r="S14" s="4112"/>
    </row>
    <row r="15" spans="1:21" ht="46.5" customHeight="1" thickBot="1" x14ac:dyDescent="0.25">
      <c r="A15" s="5629"/>
      <c r="B15" s="4190"/>
      <c r="C15" s="7562"/>
      <c r="D15" s="7563"/>
      <c r="E15" s="7563"/>
      <c r="F15" s="7563"/>
      <c r="G15" s="7563"/>
      <c r="H15" s="7563"/>
      <c r="I15" s="7563"/>
      <c r="J15" s="7563"/>
      <c r="K15" s="7563"/>
      <c r="L15" s="7563"/>
      <c r="M15" s="7564"/>
      <c r="N15" s="4191" t="s">
        <v>1607</v>
      </c>
      <c r="O15" s="4012" t="s">
        <v>343</v>
      </c>
      <c r="P15" s="4183">
        <v>16</v>
      </c>
      <c r="Q15" s="4182">
        <v>16</v>
      </c>
      <c r="R15" s="7582" t="s">
        <v>1606</v>
      </c>
      <c r="S15" s="7583"/>
    </row>
    <row r="16" spans="1:21" ht="26.25" hidden="1" thickBot="1" x14ac:dyDescent="0.25">
      <c r="A16" s="5629"/>
      <c r="B16" s="4190"/>
      <c r="C16" s="4189"/>
      <c r="D16" s="4188"/>
      <c r="E16" s="4187"/>
      <c r="F16" s="4184"/>
      <c r="G16" s="4184"/>
      <c r="H16" s="4186"/>
      <c r="I16" s="4185"/>
      <c r="J16" s="4184"/>
      <c r="K16" s="4184"/>
      <c r="L16" s="4184"/>
      <c r="M16" s="4184"/>
      <c r="N16" s="4043" t="s">
        <v>1605</v>
      </c>
      <c r="O16" s="4012" t="s">
        <v>1604</v>
      </c>
      <c r="P16" s="4183">
        <v>35000</v>
      </c>
      <c r="Q16" s="4182">
        <v>35000</v>
      </c>
      <c r="R16" s="1354"/>
      <c r="S16" s="1353"/>
    </row>
    <row r="17" spans="1:20" ht="26.25" hidden="1" thickBot="1" x14ac:dyDescent="0.25">
      <c r="A17" s="5630"/>
      <c r="B17" s="4181"/>
      <c r="C17" s="4180"/>
      <c r="D17" s="4179"/>
      <c r="E17" s="4178"/>
      <c r="F17" s="4175"/>
      <c r="G17" s="4175"/>
      <c r="H17" s="4177"/>
      <c r="I17" s="4176"/>
      <c r="J17" s="4175"/>
      <c r="K17" s="4175"/>
      <c r="L17" s="4175"/>
      <c r="M17" s="4175"/>
      <c r="N17" s="4174" t="s">
        <v>1603</v>
      </c>
      <c r="O17" s="1480" t="s">
        <v>446</v>
      </c>
      <c r="P17" s="4173">
        <v>39</v>
      </c>
      <c r="Q17" s="4172">
        <v>39</v>
      </c>
      <c r="R17" s="1354"/>
      <c r="S17" s="1353"/>
    </row>
    <row r="18" spans="1:20" ht="27.75" customHeight="1" x14ac:dyDescent="0.2">
      <c r="A18" s="5639" t="s">
        <v>8</v>
      </c>
      <c r="B18" s="5389" t="s">
        <v>8</v>
      </c>
      <c r="C18" s="1004" t="s">
        <v>8</v>
      </c>
      <c r="D18" s="7541" t="s">
        <v>1589</v>
      </c>
      <c r="E18" s="7542"/>
      <c r="F18" s="7543"/>
      <c r="G18" s="6296" t="s">
        <v>286</v>
      </c>
      <c r="H18" s="7575" t="s">
        <v>143</v>
      </c>
      <c r="I18" s="6406" t="s">
        <v>1478</v>
      </c>
      <c r="J18" s="1404" t="s">
        <v>12</v>
      </c>
      <c r="K18" s="881"/>
      <c r="L18" s="1532"/>
      <c r="M18" s="881"/>
      <c r="N18" s="2377" t="s">
        <v>1602</v>
      </c>
      <c r="O18" s="4154" t="s">
        <v>343</v>
      </c>
      <c r="P18" s="4171" t="s">
        <v>82</v>
      </c>
      <c r="Q18" s="4170" t="s">
        <v>82</v>
      </c>
      <c r="R18" s="4134"/>
      <c r="S18" s="4041"/>
      <c r="T18" s="3773"/>
    </row>
    <row r="19" spans="1:20" ht="29.25" customHeight="1" x14ac:dyDescent="0.2">
      <c r="A19" s="5629"/>
      <c r="B19" s="5390"/>
      <c r="C19" s="1001"/>
      <c r="D19" s="7544"/>
      <c r="E19" s="7545"/>
      <c r="F19" s="7546"/>
      <c r="G19" s="6297"/>
      <c r="H19" s="6400"/>
      <c r="I19" s="6407"/>
      <c r="J19" s="1368" t="s">
        <v>935</v>
      </c>
      <c r="K19" s="1367"/>
      <c r="L19" s="1520"/>
      <c r="M19" s="1367"/>
      <c r="N19" s="3887" t="s">
        <v>1601</v>
      </c>
      <c r="O19" s="4169" t="s">
        <v>526</v>
      </c>
      <c r="P19" s="4168" t="s">
        <v>1600</v>
      </c>
      <c r="Q19" s="4167" t="s">
        <v>1599</v>
      </c>
      <c r="R19" s="7578" t="s">
        <v>1598</v>
      </c>
      <c r="S19" s="7579"/>
      <c r="T19" s="3773"/>
    </row>
    <row r="20" spans="1:20" ht="30.75" customHeight="1" x14ac:dyDescent="0.2">
      <c r="A20" s="5629"/>
      <c r="B20" s="5390"/>
      <c r="C20" s="1001"/>
      <c r="D20" s="7544"/>
      <c r="E20" s="7545"/>
      <c r="F20" s="7546"/>
      <c r="G20" s="6297"/>
      <c r="H20" s="6400"/>
      <c r="I20" s="6407"/>
      <c r="J20" s="1368" t="s">
        <v>1553</v>
      </c>
      <c r="K20" s="1367">
        <f>K27</f>
        <v>159</v>
      </c>
      <c r="L20" s="1367">
        <f>L27</f>
        <v>0</v>
      </c>
      <c r="M20" s="1367">
        <f>M27</f>
        <v>0</v>
      </c>
      <c r="N20" s="3887" t="s">
        <v>1597</v>
      </c>
      <c r="O20" s="4169" t="s">
        <v>526</v>
      </c>
      <c r="P20" s="4168" t="s">
        <v>1596</v>
      </c>
      <c r="Q20" s="4167" t="s">
        <v>1595</v>
      </c>
      <c r="R20" s="7588" t="s">
        <v>1594</v>
      </c>
      <c r="S20" s="7589"/>
      <c r="T20" s="3773"/>
    </row>
    <row r="21" spans="1:20" ht="20.25" customHeight="1" x14ac:dyDescent="0.2">
      <c r="A21" s="5629"/>
      <c r="B21" s="5390"/>
      <c r="C21" s="1001"/>
      <c r="D21" s="7544"/>
      <c r="E21" s="7545"/>
      <c r="F21" s="7546"/>
      <c r="G21" s="6297"/>
      <c r="H21" s="6400"/>
      <c r="I21" s="6407"/>
      <c r="J21" s="1368" t="s">
        <v>196</v>
      </c>
      <c r="K21" s="1367"/>
      <c r="L21" s="1520"/>
      <c r="M21" s="1367"/>
      <c r="N21" s="3973" t="s">
        <v>1593</v>
      </c>
      <c r="O21" s="4166" t="s">
        <v>526</v>
      </c>
      <c r="P21" s="4101" t="s">
        <v>1592</v>
      </c>
      <c r="Q21" s="4100" t="s">
        <v>1591</v>
      </c>
      <c r="R21" s="7576" t="s">
        <v>1590</v>
      </c>
      <c r="S21" s="7577"/>
      <c r="T21" s="3773"/>
    </row>
    <row r="22" spans="1:20" ht="15.75" customHeight="1" x14ac:dyDescent="0.2">
      <c r="A22" s="5629"/>
      <c r="B22" s="5390"/>
      <c r="C22" s="1001"/>
      <c r="D22" s="7544"/>
      <c r="E22" s="7545"/>
      <c r="F22" s="7546"/>
      <c r="G22" s="6297"/>
      <c r="H22" s="6400"/>
      <c r="I22" s="6407"/>
      <c r="J22" s="1375" t="s">
        <v>166</v>
      </c>
      <c r="K22" s="877"/>
      <c r="L22" s="877"/>
      <c r="M22" s="877"/>
      <c r="N22" s="2528"/>
      <c r="O22" s="4129"/>
      <c r="P22" s="4164"/>
      <c r="Q22" s="4163"/>
      <c r="R22" s="7578"/>
      <c r="S22" s="7579"/>
      <c r="T22" s="3773"/>
    </row>
    <row r="23" spans="1:20" ht="17.25" customHeight="1" x14ac:dyDescent="0.2">
      <c r="A23" s="5629"/>
      <c r="B23" s="5390"/>
      <c r="C23" s="1001"/>
      <c r="D23" s="7544"/>
      <c r="E23" s="7545"/>
      <c r="F23" s="7546"/>
      <c r="G23" s="6297"/>
      <c r="H23" s="6400"/>
      <c r="I23" s="6407"/>
      <c r="J23" s="1375" t="s">
        <v>222</v>
      </c>
      <c r="K23" s="877"/>
      <c r="L23" s="877"/>
      <c r="M23" s="877"/>
      <c r="N23" s="2528"/>
      <c r="O23" s="4129"/>
      <c r="P23" s="4164"/>
      <c r="Q23" s="4163"/>
      <c r="R23" s="1354"/>
      <c r="S23" s="4165"/>
      <c r="T23" s="3773"/>
    </row>
    <row r="24" spans="1:20" ht="18.75" customHeight="1" thickBot="1" x14ac:dyDescent="0.25">
      <c r="A24" s="5630"/>
      <c r="B24" s="5391"/>
      <c r="C24" s="1361"/>
      <c r="D24" s="7547"/>
      <c r="E24" s="7548"/>
      <c r="F24" s="7546"/>
      <c r="G24" s="6298"/>
      <c r="H24" s="7574"/>
      <c r="I24" s="6408"/>
      <c r="J24" s="3890" t="s">
        <v>13</v>
      </c>
      <c r="K24" s="3776">
        <f>SUM(K18:K23)</f>
        <v>159</v>
      </c>
      <c r="L24" s="3776">
        <f>SUM(L18:L23)</f>
        <v>0</v>
      </c>
      <c r="M24" s="3776">
        <f>SUM(M18:M23)</f>
        <v>0</v>
      </c>
      <c r="N24" s="2528"/>
      <c r="O24" s="4129"/>
      <c r="P24" s="4164"/>
      <c r="Q24" s="4163"/>
      <c r="R24" s="1354"/>
      <c r="S24" s="4162"/>
      <c r="T24" s="3932"/>
    </row>
    <row r="25" spans="1:20" ht="19.5" customHeight="1" x14ac:dyDescent="0.2">
      <c r="A25" s="5639" t="s">
        <v>8</v>
      </c>
      <c r="B25" s="5389" t="s">
        <v>8</v>
      </c>
      <c r="C25" s="1004" t="s">
        <v>8</v>
      </c>
      <c r="D25" s="3933" t="s">
        <v>8</v>
      </c>
      <c r="E25" s="1391"/>
      <c r="F25" s="6659" t="s">
        <v>1589</v>
      </c>
      <c r="G25" s="6296" t="s">
        <v>286</v>
      </c>
      <c r="H25" s="6399" t="s">
        <v>143</v>
      </c>
      <c r="I25" s="6406" t="s">
        <v>1478</v>
      </c>
      <c r="J25" s="3758" t="s">
        <v>12</v>
      </c>
      <c r="K25" s="3793"/>
      <c r="L25" s="3793"/>
      <c r="M25" s="3793"/>
      <c r="N25" s="4161"/>
      <c r="O25" s="4160"/>
      <c r="P25" s="4094"/>
      <c r="Q25" s="4094"/>
      <c r="R25" s="1354"/>
      <c r="S25" s="1353"/>
    </row>
    <row r="26" spans="1:20" ht="14.25" customHeight="1" x14ac:dyDescent="0.2">
      <c r="A26" s="5629"/>
      <c r="B26" s="5390"/>
      <c r="C26" s="1001"/>
      <c r="D26" s="4081"/>
      <c r="E26" s="3787"/>
      <c r="F26" s="6678"/>
      <c r="G26" s="6297"/>
      <c r="H26" s="6400"/>
      <c r="I26" s="6407"/>
      <c r="J26" s="3977" t="s">
        <v>935</v>
      </c>
      <c r="K26" s="3792"/>
      <c r="L26" s="3792"/>
      <c r="M26" s="3792"/>
      <c r="N26" s="2528"/>
      <c r="O26" s="4155"/>
      <c r="P26" s="4158"/>
      <c r="Q26" s="4158"/>
      <c r="R26" s="1354"/>
      <c r="S26" s="1353"/>
    </row>
    <row r="27" spans="1:20" ht="16.5" customHeight="1" x14ac:dyDescent="0.2">
      <c r="A27" s="5629"/>
      <c r="B27" s="5390"/>
      <c r="C27" s="1001"/>
      <c r="D27" s="4081"/>
      <c r="E27" s="3787"/>
      <c r="F27" s="2899"/>
      <c r="G27" s="6297"/>
      <c r="H27" s="6400"/>
      <c r="I27" s="6407"/>
      <c r="J27" s="3977" t="s">
        <v>1553</v>
      </c>
      <c r="K27" s="3792">
        <v>159</v>
      </c>
      <c r="L27" s="3975">
        <v>0</v>
      </c>
      <c r="M27" s="3975">
        <v>0</v>
      </c>
      <c r="N27" s="4159"/>
      <c r="O27" s="4155"/>
      <c r="P27" s="4158"/>
      <c r="Q27" s="4158"/>
      <c r="R27" s="1354"/>
      <c r="S27" s="1353"/>
    </row>
    <row r="28" spans="1:20" ht="17.25" customHeight="1" x14ac:dyDescent="0.2">
      <c r="A28" s="5629"/>
      <c r="B28" s="5390"/>
      <c r="C28" s="1001"/>
      <c r="D28" s="4081"/>
      <c r="E28" s="3787"/>
      <c r="F28" s="2899"/>
      <c r="G28" s="6297"/>
      <c r="H28" s="6400"/>
      <c r="I28" s="6407"/>
      <c r="J28" s="3977" t="s">
        <v>196</v>
      </c>
      <c r="K28" s="3792"/>
      <c r="L28" s="3792"/>
      <c r="M28" s="3792"/>
      <c r="N28" s="2528"/>
      <c r="O28" s="4155"/>
      <c r="P28" s="4158"/>
      <c r="Q28" s="4158"/>
      <c r="R28" s="1354"/>
      <c r="S28" s="1353"/>
    </row>
    <row r="29" spans="1:20" ht="14.25" customHeight="1" x14ac:dyDescent="0.2">
      <c r="A29" s="5629"/>
      <c r="B29" s="5390"/>
      <c r="C29" s="1001"/>
      <c r="D29" s="4081"/>
      <c r="E29" s="3787"/>
      <c r="F29" s="2899"/>
      <c r="G29" s="6297"/>
      <c r="H29" s="6400"/>
      <c r="I29" s="6407"/>
      <c r="J29" s="3716" t="s">
        <v>166</v>
      </c>
      <c r="K29" s="3792"/>
      <c r="L29" s="3792"/>
      <c r="M29" s="3792"/>
      <c r="N29" s="2528"/>
      <c r="O29" s="4155"/>
      <c r="P29" s="4158"/>
      <c r="Q29" s="4158"/>
      <c r="R29" s="1354"/>
      <c r="S29" s="1353"/>
    </row>
    <row r="30" spans="1:20" ht="15.75" customHeight="1" thickBot="1" x14ac:dyDescent="0.25">
      <c r="A30" s="5630"/>
      <c r="B30" s="5391"/>
      <c r="C30" s="3770"/>
      <c r="D30" s="4157"/>
      <c r="E30" s="833"/>
      <c r="F30" s="2890"/>
      <c r="G30" s="6298"/>
      <c r="H30" s="6401"/>
      <c r="I30" s="6408"/>
      <c r="J30" s="4075" t="s">
        <v>13</v>
      </c>
      <c r="K30" s="4156">
        <f>SUM(K25:K29)</f>
        <v>159</v>
      </c>
      <c r="L30" s="4156">
        <f>SUM(L25:L29)</f>
        <v>0</v>
      </c>
      <c r="M30" s="4156">
        <f>SUM(M25:M29)</f>
        <v>0</v>
      </c>
      <c r="N30" s="2528"/>
      <c r="O30" s="4155"/>
      <c r="P30" s="4078"/>
      <c r="Q30" s="4078"/>
      <c r="R30" s="1354"/>
      <c r="S30" s="1353"/>
    </row>
    <row r="31" spans="1:20" ht="31.5" customHeight="1" thickBot="1" x14ac:dyDescent="0.25">
      <c r="A31" s="5631" t="s">
        <v>8</v>
      </c>
      <c r="B31" s="5634" t="s">
        <v>8</v>
      </c>
      <c r="C31" s="5599" t="s">
        <v>9</v>
      </c>
      <c r="D31" s="7541" t="s">
        <v>1588</v>
      </c>
      <c r="E31" s="7542"/>
      <c r="F31" s="7543"/>
      <c r="G31" s="6296" t="s">
        <v>271</v>
      </c>
      <c r="H31" s="6399" t="s">
        <v>143</v>
      </c>
      <c r="I31" s="6406" t="s">
        <v>1478</v>
      </c>
      <c r="J31" s="1404" t="s">
        <v>1553</v>
      </c>
      <c r="K31" s="2430">
        <f>K34</f>
        <v>84.3</v>
      </c>
      <c r="L31" s="2430">
        <f>L34+L37</f>
        <v>83.2</v>
      </c>
      <c r="M31" s="2430">
        <f>M34+M37</f>
        <v>83.2</v>
      </c>
      <c r="N31" s="2377" t="s">
        <v>1587</v>
      </c>
      <c r="O31" s="4154" t="s">
        <v>343</v>
      </c>
      <c r="P31" s="4153" t="s">
        <v>1459</v>
      </c>
      <c r="Q31" s="4153" t="s">
        <v>1125</v>
      </c>
      <c r="R31" s="6276" t="s">
        <v>1586</v>
      </c>
      <c r="S31" s="5708"/>
    </row>
    <row r="32" spans="1:20" ht="31.5" customHeight="1" thickBot="1" x14ac:dyDescent="0.25">
      <c r="A32" s="5632"/>
      <c r="B32" s="5390"/>
      <c r="C32" s="5600"/>
      <c r="D32" s="7544"/>
      <c r="E32" s="7545"/>
      <c r="F32" s="7546"/>
      <c r="G32" s="6297"/>
      <c r="H32" s="6400"/>
      <c r="I32" s="6407"/>
      <c r="J32" s="1375" t="s">
        <v>166</v>
      </c>
      <c r="K32" s="2430">
        <f>K35</f>
        <v>0</v>
      </c>
      <c r="L32" s="2430">
        <f>L35+L38</f>
        <v>0.5</v>
      </c>
      <c r="M32" s="2430">
        <f>M35+M38</f>
        <v>0.5</v>
      </c>
      <c r="N32" s="4152"/>
      <c r="O32" s="4151"/>
      <c r="P32" s="4150"/>
      <c r="Q32" s="4150"/>
      <c r="R32" s="6277"/>
      <c r="S32" s="5594"/>
    </row>
    <row r="33" spans="1:21" ht="31.5" customHeight="1" thickBot="1" x14ac:dyDescent="0.25">
      <c r="A33" s="5633"/>
      <c r="B33" s="5635"/>
      <c r="C33" s="5670"/>
      <c r="D33" s="7547"/>
      <c r="E33" s="7548"/>
      <c r="F33" s="7549"/>
      <c r="G33" s="6297"/>
      <c r="H33" s="6400"/>
      <c r="I33" s="6407"/>
      <c r="J33" s="3778" t="s">
        <v>13</v>
      </c>
      <c r="K33" s="2525">
        <f>SUM(K31:K32)</f>
        <v>84.3</v>
      </c>
      <c r="L33" s="2525">
        <f>SUM(L31:L32)</f>
        <v>83.7</v>
      </c>
      <c r="M33" s="2525">
        <f>SUM(M31:M32)</f>
        <v>83.7</v>
      </c>
      <c r="N33" s="4149"/>
      <c r="O33" s="4148"/>
      <c r="P33" s="4147"/>
      <c r="Q33" s="4147"/>
      <c r="R33" s="6278"/>
      <c r="S33" s="5710"/>
    </row>
    <row r="34" spans="1:21" ht="31.5" customHeight="1" x14ac:dyDescent="0.2">
      <c r="A34" s="5631" t="s">
        <v>8</v>
      </c>
      <c r="B34" s="5634" t="s">
        <v>8</v>
      </c>
      <c r="C34" s="5599" t="s">
        <v>9</v>
      </c>
      <c r="D34" s="7539" t="s">
        <v>8</v>
      </c>
      <c r="E34" s="3787"/>
      <c r="F34" s="6659" t="s">
        <v>1585</v>
      </c>
      <c r="G34" s="6297"/>
      <c r="H34" s="6400"/>
      <c r="I34" s="6407"/>
      <c r="J34" s="3758" t="s">
        <v>1553</v>
      </c>
      <c r="K34" s="3757">
        <v>84.3</v>
      </c>
      <c r="L34" s="4146">
        <v>80.400000000000006</v>
      </c>
      <c r="M34" s="4146">
        <v>80.400000000000006</v>
      </c>
      <c r="N34" s="4145"/>
      <c r="O34" s="4144"/>
      <c r="P34" s="4143"/>
      <c r="Q34" s="4142"/>
      <c r="R34" s="3864"/>
      <c r="S34" s="3863"/>
    </row>
    <row r="35" spans="1:21" ht="31.5" customHeight="1" thickBot="1" x14ac:dyDescent="0.25">
      <c r="A35" s="5632"/>
      <c r="B35" s="5390"/>
      <c r="C35" s="5600"/>
      <c r="D35" s="5622"/>
      <c r="E35" s="3787"/>
      <c r="F35" s="6678"/>
      <c r="G35" s="6297"/>
      <c r="H35" s="6400"/>
      <c r="I35" s="6407"/>
      <c r="J35" s="4058" t="s">
        <v>166</v>
      </c>
      <c r="K35" s="3772">
        <v>0</v>
      </c>
      <c r="L35" s="4141">
        <v>0.5</v>
      </c>
      <c r="M35" s="4141">
        <v>0.5</v>
      </c>
      <c r="N35" s="4140"/>
      <c r="O35" s="4129"/>
      <c r="P35" s="4128"/>
      <c r="Q35" s="4139"/>
      <c r="R35" s="1354"/>
      <c r="S35" s="1353"/>
    </row>
    <row r="36" spans="1:21" ht="19.5" customHeight="1" thickBot="1" x14ac:dyDescent="0.25">
      <c r="A36" s="7519"/>
      <c r="B36" s="7565"/>
      <c r="C36" s="7520"/>
      <c r="D36" s="7540"/>
      <c r="E36" s="3787"/>
      <c r="F36" s="6660"/>
      <c r="G36" s="6297"/>
      <c r="H36" s="6400"/>
      <c r="I36" s="6408"/>
      <c r="J36" s="3858" t="s">
        <v>13</v>
      </c>
      <c r="K36" s="3766">
        <f>K34</f>
        <v>84.3</v>
      </c>
      <c r="L36" s="3767">
        <f>SUM(L34:L35)</f>
        <v>80.900000000000006</v>
      </c>
      <c r="M36" s="3767">
        <f>SUM(M34:M35)</f>
        <v>80.900000000000006</v>
      </c>
      <c r="N36" s="4138"/>
      <c r="O36" s="4137"/>
      <c r="P36" s="4136"/>
      <c r="Q36" s="4135"/>
      <c r="R36" s="4134"/>
      <c r="S36" s="4133"/>
    </row>
    <row r="37" spans="1:21" ht="19.5" customHeight="1" x14ac:dyDescent="0.2">
      <c r="A37" s="5631" t="s">
        <v>8</v>
      </c>
      <c r="B37" s="5634" t="s">
        <v>8</v>
      </c>
      <c r="C37" s="5599" t="s">
        <v>9</v>
      </c>
      <c r="D37" s="3774" t="s">
        <v>9</v>
      </c>
      <c r="E37" s="1391"/>
      <c r="F37" s="6267" t="s">
        <v>1584</v>
      </c>
      <c r="G37" s="6297"/>
      <c r="H37" s="6400"/>
      <c r="I37" s="4002"/>
      <c r="J37" s="3716" t="s">
        <v>1553</v>
      </c>
      <c r="K37" s="3716">
        <v>0</v>
      </c>
      <c r="L37" s="3716">
        <v>2.8</v>
      </c>
      <c r="M37" s="3716">
        <v>2.8</v>
      </c>
      <c r="N37" s="4130"/>
      <c r="O37" s="4129"/>
      <c r="P37" s="4128"/>
      <c r="Q37" s="4127"/>
      <c r="R37" s="1354"/>
      <c r="S37" s="1353"/>
    </row>
    <row r="38" spans="1:21" ht="19.5" customHeight="1" thickBot="1" x14ac:dyDescent="0.25">
      <c r="A38" s="5632"/>
      <c r="B38" s="5390"/>
      <c r="C38" s="5600"/>
      <c r="D38" s="2524"/>
      <c r="E38" s="3787"/>
      <c r="F38" s="6268"/>
      <c r="G38" s="6297"/>
      <c r="H38" s="6400"/>
      <c r="I38" s="4002"/>
      <c r="J38" s="4058" t="s">
        <v>166</v>
      </c>
      <c r="K38" s="4058">
        <v>0</v>
      </c>
      <c r="L38" s="4058">
        <v>0</v>
      </c>
      <c r="M38" s="4058">
        <v>0</v>
      </c>
      <c r="N38" s="4130"/>
      <c r="O38" s="4129"/>
      <c r="P38" s="4128"/>
      <c r="Q38" s="4127"/>
      <c r="R38" s="1354"/>
      <c r="S38" s="1353"/>
    </row>
    <row r="39" spans="1:21" ht="19.5" customHeight="1" thickBot="1" x14ac:dyDescent="0.25">
      <c r="A39" s="7519"/>
      <c r="B39" s="7565"/>
      <c r="C39" s="7520"/>
      <c r="D39" s="4132"/>
      <c r="E39" s="833"/>
      <c r="F39" s="4131"/>
      <c r="G39" s="6298"/>
      <c r="H39" s="6401"/>
      <c r="I39" s="4002"/>
      <c r="J39" s="3730" t="s">
        <v>13</v>
      </c>
      <c r="K39" s="3766">
        <f>SUM(K37:K38)</f>
        <v>0</v>
      </c>
      <c r="L39" s="3766">
        <f>SUM(L37:L38)</f>
        <v>2.8</v>
      </c>
      <c r="M39" s="3766">
        <f>SUM(M37:M38)</f>
        <v>2.8</v>
      </c>
      <c r="N39" s="4130"/>
      <c r="O39" s="4129"/>
      <c r="P39" s="4128"/>
      <c r="Q39" s="4127"/>
      <c r="R39" s="3852"/>
      <c r="S39" s="3851"/>
    </row>
    <row r="40" spans="1:21" ht="18.75" customHeight="1" x14ac:dyDescent="0.2">
      <c r="A40" s="5639" t="s">
        <v>8</v>
      </c>
      <c r="B40" s="5389" t="s">
        <v>8</v>
      </c>
      <c r="C40" s="4126" t="s">
        <v>10</v>
      </c>
      <c r="D40" s="7541" t="s">
        <v>1564</v>
      </c>
      <c r="E40" s="7542"/>
      <c r="F40" s="7543"/>
      <c r="G40" s="6296" t="s">
        <v>264</v>
      </c>
      <c r="H40" s="7573" t="s">
        <v>143</v>
      </c>
      <c r="I40" s="6406" t="s">
        <v>1478</v>
      </c>
      <c r="J40" s="1404" t="s">
        <v>12</v>
      </c>
      <c r="K40" s="881"/>
      <c r="L40" s="881"/>
      <c r="M40" s="4125"/>
      <c r="N40" s="4124" t="s">
        <v>1583</v>
      </c>
      <c r="O40" s="4123" t="s">
        <v>343</v>
      </c>
      <c r="P40" s="4122" t="s">
        <v>73</v>
      </c>
      <c r="Q40" s="4121" t="s">
        <v>41</v>
      </c>
      <c r="R40" s="4120"/>
      <c r="S40" s="4119"/>
      <c r="T40" s="4046"/>
      <c r="U40" s="3773"/>
    </row>
    <row r="41" spans="1:21" ht="32.25" customHeight="1" x14ac:dyDescent="0.2">
      <c r="A41" s="5629"/>
      <c r="B41" s="5390"/>
      <c r="C41" s="4104"/>
      <c r="D41" s="7544"/>
      <c r="E41" s="7545"/>
      <c r="F41" s="7546"/>
      <c r="G41" s="6297"/>
      <c r="H41" s="6400"/>
      <c r="I41" s="6407"/>
      <c r="J41" s="1368" t="s">
        <v>196</v>
      </c>
      <c r="K41" s="1367"/>
      <c r="L41" s="1526"/>
      <c r="M41" s="877"/>
      <c r="N41" s="3791" t="s">
        <v>1582</v>
      </c>
      <c r="O41" s="4118" t="s">
        <v>526</v>
      </c>
      <c r="P41" s="4101" t="s">
        <v>1581</v>
      </c>
      <c r="Q41" s="4100" t="s">
        <v>1580</v>
      </c>
      <c r="R41" s="7586" t="s">
        <v>1579</v>
      </c>
      <c r="S41" s="7587"/>
      <c r="T41" s="4046"/>
      <c r="U41" s="3773"/>
    </row>
    <row r="42" spans="1:21" ht="24.75" customHeight="1" x14ac:dyDescent="0.2">
      <c r="A42" s="5629"/>
      <c r="B42" s="5390"/>
      <c r="C42" s="4104"/>
      <c r="D42" s="7544"/>
      <c r="E42" s="7545"/>
      <c r="F42" s="7546"/>
      <c r="G42" s="6297"/>
      <c r="H42" s="6400"/>
      <c r="I42" s="6407"/>
      <c r="J42" s="1368" t="s">
        <v>935</v>
      </c>
      <c r="K42" s="1367"/>
      <c r="L42" s="1520"/>
      <c r="M42" s="1367"/>
      <c r="N42" s="4116" t="s">
        <v>1578</v>
      </c>
      <c r="O42" s="4117" t="s">
        <v>526</v>
      </c>
      <c r="P42" s="4101" t="s">
        <v>1577</v>
      </c>
      <c r="Q42" s="4100" t="s">
        <v>1576</v>
      </c>
      <c r="R42" s="7586" t="s">
        <v>1575</v>
      </c>
      <c r="S42" s="7587"/>
      <c r="T42" s="4046"/>
      <c r="U42" s="3773"/>
    </row>
    <row r="43" spans="1:21" ht="38.25" customHeight="1" x14ac:dyDescent="0.2">
      <c r="A43" s="5629"/>
      <c r="B43" s="5390"/>
      <c r="C43" s="4104"/>
      <c r="D43" s="7544"/>
      <c r="E43" s="7545"/>
      <c r="F43" s="7546"/>
      <c r="G43" s="6297"/>
      <c r="H43" s="6400"/>
      <c r="I43" s="6407"/>
      <c r="J43" s="1368" t="s">
        <v>1553</v>
      </c>
      <c r="K43" s="1367">
        <f>K52</f>
        <v>208.7</v>
      </c>
      <c r="L43" s="1367">
        <f>L52</f>
        <v>0</v>
      </c>
      <c r="M43" s="1367">
        <f>M52</f>
        <v>0</v>
      </c>
      <c r="N43" s="4116" t="s">
        <v>1574</v>
      </c>
      <c r="O43" s="4115" t="s">
        <v>343</v>
      </c>
      <c r="P43" s="4101" t="s">
        <v>1126</v>
      </c>
      <c r="Q43" s="4114" t="s">
        <v>1327</v>
      </c>
      <c r="R43" s="4113"/>
      <c r="S43" s="4112"/>
      <c r="T43" s="4046"/>
      <c r="U43" s="3773"/>
    </row>
    <row r="44" spans="1:21" ht="26.25" customHeight="1" x14ac:dyDescent="0.2">
      <c r="A44" s="5629"/>
      <c r="B44" s="5390"/>
      <c r="C44" s="4104"/>
      <c r="D44" s="7544"/>
      <c r="E44" s="7545"/>
      <c r="F44" s="7546"/>
      <c r="G44" s="6297"/>
      <c r="H44" s="6400"/>
      <c r="I44" s="6407"/>
      <c r="J44" s="1368" t="s">
        <v>166</v>
      </c>
      <c r="K44" s="1367"/>
      <c r="L44" s="1520"/>
      <c r="M44" s="1367"/>
      <c r="N44" s="4103" t="s">
        <v>1573</v>
      </c>
      <c r="O44" s="4012" t="s">
        <v>343</v>
      </c>
      <c r="P44" s="4101" t="s">
        <v>1459</v>
      </c>
      <c r="Q44" s="4111" t="s">
        <v>168</v>
      </c>
      <c r="R44" s="7584" t="s">
        <v>1572</v>
      </c>
      <c r="S44" s="7585"/>
      <c r="T44" s="4046"/>
      <c r="U44" s="3773"/>
    </row>
    <row r="45" spans="1:21" ht="22.5" customHeight="1" x14ac:dyDescent="0.2">
      <c r="A45" s="5629"/>
      <c r="B45" s="5390"/>
      <c r="C45" s="4104"/>
      <c r="D45" s="7544"/>
      <c r="E45" s="7545"/>
      <c r="F45" s="7546"/>
      <c r="G45" s="6297"/>
      <c r="H45" s="6400"/>
      <c r="I45" s="6407"/>
      <c r="J45" s="1368" t="s">
        <v>222</v>
      </c>
      <c r="K45" s="1367"/>
      <c r="L45" s="1526"/>
      <c r="M45" s="877"/>
      <c r="N45" s="4110" t="s">
        <v>1571</v>
      </c>
      <c r="O45" s="3886" t="s">
        <v>343</v>
      </c>
      <c r="P45" s="4107" t="s">
        <v>1459</v>
      </c>
      <c r="Q45" s="4109" t="s">
        <v>168</v>
      </c>
      <c r="R45" s="7580" t="s">
        <v>1570</v>
      </c>
      <c r="S45" s="7581"/>
      <c r="T45" s="4046"/>
      <c r="U45" s="3773"/>
    </row>
    <row r="46" spans="1:21" ht="19.5" customHeight="1" x14ac:dyDescent="0.2">
      <c r="A46" s="5629"/>
      <c r="B46" s="5390"/>
      <c r="C46" s="4104"/>
      <c r="D46" s="7544"/>
      <c r="E46" s="7545"/>
      <c r="F46" s="7546"/>
      <c r="G46" s="6297"/>
      <c r="H46" s="6400"/>
      <c r="I46" s="6407"/>
      <c r="J46" s="1368" t="s">
        <v>1563</v>
      </c>
      <c r="K46" s="1367"/>
      <c r="L46" s="1526"/>
      <c r="M46" s="877"/>
      <c r="N46" s="4108" t="s">
        <v>1569</v>
      </c>
      <c r="O46" s="4004" t="s">
        <v>343</v>
      </c>
      <c r="P46" s="4107" t="s">
        <v>1459</v>
      </c>
      <c r="Q46" s="4106" t="s">
        <v>1459</v>
      </c>
      <c r="R46" s="1354"/>
      <c r="S46" s="1353"/>
      <c r="T46" s="4046"/>
      <c r="U46" s="3773"/>
    </row>
    <row r="47" spans="1:21" ht="21.75" customHeight="1" x14ac:dyDescent="0.2">
      <c r="A47" s="5629"/>
      <c r="B47" s="5390"/>
      <c r="C47" s="4104"/>
      <c r="D47" s="7544"/>
      <c r="E47" s="7545"/>
      <c r="F47" s="7546"/>
      <c r="G47" s="6297"/>
      <c r="H47" s="6400"/>
      <c r="I47" s="6407"/>
      <c r="J47" s="2270"/>
      <c r="K47" s="2269"/>
      <c r="L47" s="2386"/>
      <c r="M47" s="2269"/>
      <c r="N47" s="4105" t="s">
        <v>1568</v>
      </c>
      <c r="O47" s="4004" t="s">
        <v>446</v>
      </c>
      <c r="P47" s="4101" t="s">
        <v>25</v>
      </c>
      <c r="Q47" s="4100" t="s">
        <v>25</v>
      </c>
      <c r="R47" s="1354"/>
      <c r="S47" s="1353"/>
      <c r="T47" s="4046"/>
      <c r="U47" s="3773"/>
    </row>
    <row r="48" spans="1:21" ht="36" customHeight="1" thickBot="1" x14ac:dyDescent="0.25">
      <c r="A48" s="5629"/>
      <c r="B48" s="5390"/>
      <c r="C48" s="4104"/>
      <c r="D48" s="7544"/>
      <c r="E48" s="7545"/>
      <c r="F48" s="7546"/>
      <c r="G48" s="6297"/>
      <c r="H48" s="6400"/>
      <c r="I48" s="6407"/>
      <c r="J48" s="1375"/>
      <c r="K48" s="2446"/>
      <c r="L48" s="3873"/>
      <c r="M48" s="2446"/>
      <c r="N48" s="4103" t="s">
        <v>1567</v>
      </c>
      <c r="O48" s="4102" t="s">
        <v>446</v>
      </c>
      <c r="P48" s="4101" t="s">
        <v>1566</v>
      </c>
      <c r="Q48" s="4100" t="s">
        <v>1566</v>
      </c>
      <c r="R48" s="1354"/>
      <c r="S48" s="1353"/>
      <c r="T48" s="4046"/>
      <c r="U48" s="3773"/>
    </row>
    <row r="49" spans="1:21" ht="27" customHeight="1" thickBot="1" x14ac:dyDescent="0.25">
      <c r="A49" s="5629"/>
      <c r="B49" s="5390"/>
      <c r="C49" s="1565"/>
      <c r="D49" s="7547"/>
      <c r="E49" s="7548"/>
      <c r="F49" s="7549"/>
      <c r="G49" s="6298"/>
      <c r="H49" s="7574"/>
      <c r="I49" s="6408"/>
      <c r="J49" s="3778" t="s">
        <v>13</v>
      </c>
      <c r="K49" s="3776">
        <f>SUM(K40:K48)</f>
        <v>208.7</v>
      </c>
      <c r="L49" s="3776">
        <f>SUM(L40:L48)</f>
        <v>0</v>
      </c>
      <c r="M49" s="3776">
        <f>SUM(M40:M48)</f>
        <v>0</v>
      </c>
      <c r="N49" s="4099" t="s">
        <v>1565</v>
      </c>
      <c r="O49" s="4098" t="s">
        <v>446</v>
      </c>
      <c r="P49" s="4097" t="s">
        <v>104</v>
      </c>
      <c r="Q49" s="4096" t="s">
        <v>106</v>
      </c>
      <c r="R49" s="1354"/>
      <c r="S49" s="1353"/>
      <c r="T49" s="4044"/>
      <c r="U49" s="3932"/>
    </row>
    <row r="50" spans="1:21" ht="24" customHeight="1" x14ac:dyDescent="0.2">
      <c r="A50" s="868" t="s">
        <v>8</v>
      </c>
      <c r="B50" s="1432" t="s">
        <v>8</v>
      </c>
      <c r="C50" s="1004" t="s">
        <v>10</v>
      </c>
      <c r="D50" s="1541" t="s">
        <v>8</v>
      </c>
      <c r="E50" s="3787"/>
      <c r="F50" s="4095" t="s">
        <v>1564</v>
      </c>
      <c r="G50" s="6296" t="s">
        <v>264</v>
      </c>
      <c r="H50" s="6399" t="s">
        <v>143</v>
      </c>
      <c r="I50" s="6406" t="s">
        <v>1478</v>
      </c>
      <c r="J50" s="3716" t="s">
        <v>12</v>
      </c>
      <c r="K50" s="3792"/>
      <c r="L50" s="4079"/>
      <c r="M50" s="4079"/>
      <c r="N50" s="4086"/>
      <c r="O50" s="1294"/>
      <c r="P50" s="4094"/>
      <c r="Q50" s="4093"/>
      <c r="R50" s="1354"/>
      <c r="S50" s="1353"/>
    </row>
    <row r="51" spans="1:21" ht="20.25" customHeight="1" x14ac:dyDescent="0.2">
      <c r="A51" s="4092"/>
      <c r="B51" s="1566"/>
      <c r="C51" s="1565"/>
      <c r="D51" s="1280"/>
      <c r="E51" s="3787"/>
      <c r="F51" s="4091"/>
      <c r="G51" s="6297"/>
      <c r="H51" s="6400"/>
      <c r="I51" s="6407"/>
      <c r="J51" s="3977" t="s">
        <v>935</v>
      </c>
      <c r="K51" s="3792"/>
      <c r="L51" s="4079"/>
      <c r="M51" s="4079"/>
      <c r="N51" s="4047"/>
      <c r="O51" s="3886"/>
      <c r="P51" s="4090"/>
      <c r="Q51" s="4089"/>
      <c r="R51" s="1354"/>
      <c r="S51" s="1353"/>
    </row>
    <row r="52" spans="1:21" ht="26.25" customHeight="1" x14ac:dyDescent="0.2">
      <c r="A52" s="4092"/>
      <c r="B52" s="1566"/>
      <c r="C52" s="1565"/>
      <c r="D52" s="1280"/>
      <c r="E52" s="3787"/>
      <c r="F52" s="4091"/>
      <c r="G52" s="6297"/>
      <c r="H52" s="6400"/>
      <c r="I52" s="6407"/>
      <c r="J52" s="3977" t="s">
        <v>1553</v>
      </c>
      <c r="K52" s="3792">
        <v>208.7</v>
      </c>
      <c r="L52" s="4079">
        <v>0</v>
      </c>
      <c r="M52" s="4079">
        <v>0</v>
      </c>
      <c r="N52" s="4047"/>
      <c r="O52" s="3886"/>
      <c r="P52" s="4090"/>
      <c r="Q52" s="4089"/>
      <c r="R52" s="1354"/>
      <c r="S52" s="1353"/>
    </row>
    <row r="53" spans="1:21" ht="20.25" customHeight="1" x14ac:dyDescent="0.2">
      <c r="A53" s="4092"/>
      <c r="B53" s="1566"/>
      <c r="C53" s="1565"/>
      <c r="D53" s="1280"/>
      <c r="E53" s="3787"/>
      <c r="F53" s="4091"/>
      <c r="G53" s="6297"/>
      <c r="H53" s="6400"/>
      <c r="I53" s="6407"/>
      <c r="J53" s="3977" t="s">
        <v>166</v>
      </c>
      <c r="K53" s="3792">
        <v>0</v>
      </c>
      <c r="L53" s="4079">
        <v>0</v>
      </c>
      <c r="M53" s="4079">
        <v>0</v>
      </c>
      <c r="N53" s="4047"/>
      <c r="O53" s="3886"/>
      <c r="P53" s="4090"/>
      <c r="Q53" s="4089"/>
      <c r="R53" s="1354"/>
      <c r="S53" s="1353"/>
    </row>
    <row r="54" spans="1:21" ht="21.75" customHeight="1" x14ac:dyDescent="0.2">
      <c r="A54" s="4092"/>
      <c r="B54" s="1566"/>
      <c r="C54" s="1565"/>
      <c r="D54" s="1280"/>
      <c r="E54" s="3787"/>
      <c r="F54" s="4091"/>
      <c r="G54" s="6297"/>
      <c r="H54" s="6400"/>
      <c r="I54" s="6407"/>
      <c r="J54" s="3977" t="s">
        <v>222</v>
      </c>
      <c r="K54" s="3792"/>
      <c r="L54" s="4079"/>
      <c r="M54" s="4079"/>
      <c r="N54" s="4047"/>
      <c r="O54" s="3886"/>
      <c r="P54" s="4090"/>
      <c r="Q54" s="4089"/>
      <c r="R54" s="1354"/>
      <c r="S54" s="1353"/>
    </row>
    <row r="55" spans="1:21" ht="18" customHeight="1" x14ac:dyDescent="0.2">
      <c r="A55" s="4092"/>
      <c r="B55" s="1566"/>
      <c r="C55" s="1565"/>
      <c r="D55" s="1280"/>
      <c r="E55" s="3787"/>
      <c r="F55" s="4091"/>
      <c r="G55" s="6297"/>
      <c r="H55" s="6400"/>
      <c r="I55" s="6407"/>
      <c r="J55" s="3977" t="s">
        <v>1563</v>
      </c>
      <c r="K55" s="3792"/>
      <c r="L55" s="4079"/>
      <c r="M55" s="4079"/>
      <c r="N55" s="4047"/>
      <c r="O55" s="3886"/>
      <c r="P55" s="4090"/>
      <c r="Q55" s="4089"/>
      <c r="R55" s="1354"/>
      <c r="S55" s="1353"/>
    </row>
    <row r="56" spans="1:21" ht="22.5" customHeight="1" thickBot="1" x14ac:dyDescent="0.25">
      <c r="A56" s="826"/>
      <c r="B56" s="1501"/>
      <c r="C56" s="999"/>
      <c r="D56" s="834"/>
      <c r="E56" s="833"/>
      <c r="F56" s="4088"/>
      <c r="G56" s="6298"/>
      <c r="H56" s="6401"/>
      <c r="I56" s="6408"/>
      <c r="J56" s="3730" t="s">
        <v>13</v>
      </c>
      <c r="K56" s="3691">
        <f>SUM(K50:K55)</f>
        <v>208.7</v>
      </c>
      <c r="L56" s="3691">
        <f>SUM(L50:L55)</f>
        <v>0</v>
      </c>
      <c r="M56" s="3691">
        <f>SUM(M50:M55)</f>
        <v>0</v>
      </c>
      <c r="N56" s="4074"/>
      <c r="O56" s="4073"/>
      <c r="P56" s="4072"/>
      <c r="Q56" s="4071"/>
      <c r="R56" s="1354"/>
      <c r="S56" s="1353"/>
    </row>
    <row r="57" spans="1:21" ht="39.75" hidden="1" customHeight="1" x14ac:dyDescent="0.2">
      <c r="A57" s="5639" t="s">
        <v>8</v>
      </c>
      <c r="B57" s="5389" t="s">
        <v>8</v>
      </c>
      <c r="C57" s="1004" t="s">
        <v>10</v>
      </c>
      <c r="D57" s="3933" t="s">
        <v>9</v>
      </c>
      <c r="E57" s="1391"/>
      <c r="F57" s="6659"/>
      <c r="G57" s="6296" t="s">
        <v>264</v>
      </c>
      <c r="H57" s="6399" t="s">
        <v>143</v>
      </c>
      <c r="I57" s="6406" t="s">
        <v>1478</v>
      </c>
      <c r="J57" s="3716" t="s">
        <v>12</v>
      </c>
      <c r="K57" s="3793"/>
      <c r="L57" s="4087"/>
      <c r="M57" s="4087"/>
      <c r="N57" s="4086"/>
      <c r="O57" s="1294"/>
      <c r="P57" s="4085"/>
      <c r="Q57" s="4084"/>
      <c r="R57" s="1354"/>
      <c r="S57" s="1353"/>
    </row>
    <row r="58" spans="1:21" ht="50.25" hidden="1" customHeight="1" x14ac:dyDescent="0.2">
      <c r="A58" s="5629"/>
      <c r="B58" s="5390"/>
      <c r="C58" s="1001"/>
      <c r="D58" s="4081"/>
      <c r="E58" s="3787"/>
      <c r="F58" s="6678"/>
      <c r="G58" s="6297"/>
      <c r="H58" s="6400"/>
      <c r="I58" s="6407"/>
      <c r="J58" s="3716" t="s">
        <v>196</v>
      </c>
      <c r="K58" s="3792"/>
      <c r="L58" s="4079"/>
      <c r="M58" s="4079"/>
      <c r="N58" s="4083"/>
      <c r="O58" s="3886"/>
      <c r="P58" s="4078"/>
      <c r="Q58" s="4077"/>
      <c r="R58" s="1354"/>
      <c r="S58" s="1353"/>
    </row>
    <row r="59" spans="1:21" ht="42" hidden="1" customHeight="1" x14ac:dyDescent="0.2">
      <c r="A59" s="5629"/>
      <c r="B59" s="5390"/>
      <c r="C59" s="1001"/>
      <c r="D59" s="4081"/>
      <c r="E59" s="3787"/>
      <c r="F59" s="6678"/>
      <c r="G59" s="6297"/>
      <c r="H59" s="6400"/>
      <c r="I59" s="6407"/>
      <c r="J59" s="3977" t="s">
        <v>935</v>
      </c>
      <c r="K59" s="3792"/>
      <c r="L59" s="3792"/>
      <c r="M59" s="3792"/>
      <c r="N59" s="4082"/>
      <c r="O59" s="3886"/>
      <c r="P59" s="4078"/>
      <c r="Q59" s="4077"/>
      <c r="R59" s="1354"/>
      <c r="S59" s="1353"/>
    </row>
    <row r="60" spans="1:21" ht="46.5" hidden="1" customHeight="1" x14ac:dyDescent="0.2">
      <c r="A60" s="5629"/>
      <c r="B60" s="5390"/>
      <c r="C60" s="1001"/>
      <c r="D60" s="4081"/>
      <c r="E60" s="3787"/>
      <c r="F60" s="4080"/>
      <c r="G60" s="6297"/>
      <c r="H60" s="6400"/>
      <c r="I60" s="6407"/>
      <c r="J60" s="3977" t="s">
        <v>1553</v>
      </c>
      <c r="K60" s="3792"/>
      <c r="L60" s="4079"/>
      <c r="M60" s="4079"/>
      <c r="N60" s="4047"/>
      <c r="O60" s="3886"/>
      <c r="P60" s="4078"/>
      <c r="Q60" s="4077"/>
      <c r="R60" s="1354"/>
      <c r="S60" s="1353"/>
    </row>
    <row r="61" spans="1:21" ht="44.25" hidden="1" customHeight="1" x14ac:dyDescent="0.2">
      <c r="A61" s="5629"/>
      <c r="B61" s="5390"/>
      <c r="C61" s="1001"/>
      <c r="D61" s="4081"/>
      <c r="E61" s="3787"/>
      <c r="F61" s="4080"/>
      <c r="G61" s="6297"/>
      <c r="H61" s="6400"/>
      <c r="I61" s="6407"/>
      <c r="J61" s="3977" t="s">
        <v>166</v>
      </c>
      <c r="K61" s="3792"/>
      <c r="L61" s="4079"/>
      <c r="M61" s="4079"/>
      <c r="N61" s="4047"/>
      <c r="O61" s="3886"/>
      <c r="P61" s="4078"/>
      <c r="Q61" s="4077"/>
      <c r="R61" s="1354"/>
      <c r="S61" s="1353"/>
    </row>
    <row r="62" spans="1:21" ht="85.5" hidden="1" customHeight="1" x14ac:dyDescent="0.2">
      <c r="A62" s="5629"/>
      <c r="B62" s="5390"/>
      <c r="C62" s="1001"/>
      <c r="D62" s="4081"/>
      <c r="E62" s="3787"/>
      <c r="F62" s="4080"/>
      <c r="G62" s="6297"/>
      <c r="H62" s="6400"/>
      <c r="I62" s="6407"/>
      <c r="J62" s="3977" t="s">
        <v>222</v>
      </c>
      <c r="K62" s="3792"/>
      <c r="L62" s="4079"/>
      <c r="M62" s="4079"/>
      <c r="N62" s="4047"/>
      <c r="O62" s="3886"/>
      <c r="P62" s="4078"/>
      <c r="Q62" s="4077"/>
      <c r="R62" s="1354"/>
      <c r="S62" s="1353"/>
    </row>
    <row r="63" spans="1:21" ht="41.25" hidden="1" customHeight="1" x14ac:dyDescent="0.2">
      <c r="A63" s="5629"/>
      <c r="B63" s="5390"/>
      <c r="C63" s="1001"/>
      <c r="D63" s="4081"/>
      <c r="E63" s="3787"/>
      <c r="F63" s="4080"/>
      <c r="G63" s="6297"/>
      <c r="H63" s="6400"/>
      <c r="I63" s="6407"/>
      <c r="J63" s="3977" t="s">
        <v>1563</v>
      </c>
      <c r="K63" s="3792"/>
      <c r="L63" s="4079"/>
      <c r="M63" s="4079"/>
      <c r="N63" s="4047"/>
      <c r="O63" s="3886"/>
      <c r="P63" s="4078"/>
      <c r="Q63" s="4077"/>
      <c r="R63" s="1354"/>
      <c r="S63" s="1353"/>
    </row>
    <row r="64" spans="1:21" ht="60" hidden="1" customHeight="1" thickBot="1" x14ac:dyDescent="0.25">
      <c r="A64" s="5630"/>
      <c r="B64" s="5391"/>
      <c r="C64" s="999"/>
      <c r="D64" s="1450"/>
      <c r="E64" s="833"/>
      <c r="F64" s="4076"/>
      <c r="G64" s="6298"/>
      <c r="H64" s="6401"/>
      <c r="I64" s="6408"/>
      <c r="J64" s="4075" t="s">
        <v>13</v>
      </c>
      <c r="K64" s="3691"/>
      <c r="L64" s="3729"/>
      <c r="M64" s="3729"/>
      <c r="N64" s="4074"/>
      <c r="O64" s="4073"/>
      <c r="P64" s="4072"/>
      <c r="Q64" s="4071"/>
      <c r="R64" s="1354"/>
      <c r="S64" s="1353"/>
    </row>
    <row r="65" spans="1:22" ht="12.75" customHeight="1" x14ac:dyDescent="0.2">
      <c r="A65" s="5631" t="s">
        <v>8</v>
      </c>
      <c r="B65" s="5634" t="s">
        <v>8</v>
      </c>
      <c r="C65" s="1004" t="s">
        <v>11</v>
      </c>
      <c r="D65" s="5331" t="s">
        <v>1562</v>
      </c>
      <c r="E65" s="7305"/>
      <c r="F65" s="7306"/>
      <c r="G65" s="6296" t="s">
        <v>260</v>
      </c>
      <c r="H65" s="6399" t="s">
        <v>143</v>
      </c>
      <c r="I65" s="6406" t="s">
        <v>1478</v>
      </c>
      <c r="J65" s="1404" t="s">
        <v>1553</v>
      </c>
      <c r="K65" s="881">
        <f>K69</f>
        <v>1986.5</v>
      </c>
      <c r="L65" s="881">
        <f>L69</f>
        <v>2002.9</v>
      </c>
      <c r="M65" s="881">
        <f>M69</f>
        <v>2002.9</v>
      </c>
      <c r="N65" s="3545"/>
      <c r="O65" s="3996"/>
      <c r="P65" s="4070"/>
      <c r="Q65" s="4069"/>
      <c r="R65" s="1354"/>
      <c r="S65" s="1353"/>
    </row>
    <row r="66" spans="1:22" ht="12.75" customHeight="1" x14ac:dyDescent="0.2">
      <c r="A66" s="5632"/>
      <c r="B66" s="5390"/>
      <c r="C66" s="1001"/>
      <c r="D66" s="7359"/>
      <c r="E66" s="7360"/>
      <c r="F66" s="7361"/>
      <c r="G66" s="6297"/>
      <c r="H66" s="6400"/>
      <c r="I66" s="6407"/>
      <c r="J66" s="1375" t="s">
        <v>12</v>
      </c>
      <c r="K66" s="4068"/>
      <c r="L66" s="4067"/>
      <c r="M66" s="4067"/>
      <c r="N66" s="4047"/>
      <c r="O66" s="4004"/>
      <c r="P66" s="4066"/>
      <c r="Q66" s="4065"/>
      <c r="R66" s="1354"/>
      <c r="S66" s="1353"/>
    </row>
    <row r="67" spans="1:22" ht="12.75" customHeight="1" x14ac:dyDescent="0.2">
      <c r="A67" s="5632"/>
      <c r="B67" s="5390"/>
      <c r="C67" s="1001"/>
      <c r="D67" s="7359"/>
      <c r="E67" s="7360"/>
      <c r="F67" s="7361"/>
      <c r="G67" s="6297"/>
      <c r="H67" s="6400"/>
      <c r="I67" s="6407"/>
      <c r="J67" s="1368" t="s">
        <v>166</v>
      </c>
      <c r="K67" s="1367">
        <f>K70</f>
        <v>0</v>
      </c>
      <c r="L67" s="1367">
        <f>L70</f>
        <v>26.6</v>
      </c>
      <c r="M67" s="1367">
        <f>M70</f>
        <v>26.6</v>
      </c>
      <c r="N67" s="2229"/>
      <c r="O67" s="4012"/>
      <c r="P67" s="4064"/>
      <c r="Q67" s="4063"/>
      <c r="R67" s="1354"/>
      <c r="S67" s="1353"/>
    </row>
    <row r="68" spans="1:22" ht="13.5" customHeight="1" thickBot="1" x14ac:dyDescent="0.25">
      <c r="A68" s="7519"/>
      <c r="B68" s="7565"/>
      <c r="C68" s="1001"/>
      <c r="D68" s="7307"/>
      <c r="E68" s="7308"/>
      <c r="F68" s="7309"/>
      <c r="G68" s="6297"/>
      <c r="H68" s="6400"/>
      <c r="I68" s="6408"/>
      <c r="J68" s="1360" t="s">
        <v>13</v>
      </c>
      <c r="K68" s="1359">
        <f>K65+K67+K66</f>
        <v>1986.5</v>
      </c>
      <c r="L68" s="1359">
        <f>L65+L67+L66</f>
        <v>2029.5</v>
      </c>
      <c r="M68" s="1359">
        <f>M65+M67+M66</f>
        <v>2029.5</v>
      </c>
      <c r="N68" s="2507"/>
      <c r="O68" s="4062"/>
      <c r="P68" s="3958"/>
      <c r="Q68" s="3964"/>
      <c r="R68" s="1354"/>
      <c r="S68" s="1353"/>
    </row>
    <row r="69" spans="1:22" x14ac:dyDescent="0.2">
      <c r="A69" s="1010" t="s">
        <v>8</v>
      </c>
      <c r="B69" s="4061" t="s">
        <v>8</v>
      </c>
      <c r="C69" s="1004" t="s">
        <v>11</v>
      </c>
      <c r="D69" s="1541" t="s">
        <v>8</v>
      </c>
      <c r="E69" s="2418"/>
      <c r="F69" s="1568" t="s">
        <v>1562</v>
      </c>
      <c r="G69" s="6297"/>
      <c r="H69" s="6400"/>
      <c r="I69" s="4002"/>
      <c r="J69" s="3758" t="s">
        <v>1553</v>
      </c>
      <c r="K69" s="3793">
        <v>1986.5</v>
      </c>
      <c r="L69" s="4060">
        <v>2002.9</v>
      </c>
      <c r="M69" s="4060">
        <v>2002.9</v>
      </c>
      <c r="N69" s="2528"/>
      <c r="O69" s="4056"/>
      <c r="P69" s="3711"/>
      <c r="Q69" s="4055"/>
      <c r="R69" s="1354"/>
      <c r="S69" s="1353"/>
    </row>
    <row r="70" spans="1:22" ht="13.5" thickBot="1" x14ac:dyDescent="0.25">
      <c r="A70" s="1567"/>
      <c r="B70" s="1566"/>
      <c r="C70" s="1001"/>
      <c r="D70" s="4059"/>
      <c r="E70" s="2418"/>
      <c r="F70" s="1568"/>
      <c r="G70" s="6297"/>
      <c r="H70" s="6400"/>
      <c r="I70" s="4002"/>
      <c r="J70" s="4058" t="s">
        <v>166</v>
      </c>
      <c r="K70" s="2480">
        <v>0</v>
      </c>
      <c r="L70" s="4057">
        <v>26.6</v>
      </c>
      <c r="M70" s="4057">
        <v>26.6</v>
      </c>
      <c r="N70" s="2528"/>
      <c r="O70" s="4056"/>
      <c r="P70" s="3711"/>
      <c r="Q70" s="4055"/>
      <c r="R70" s="1354"/>
      <c r="S70" s="1353"/>
    </row>
    <row r="71" spans="1:22" ht="15.75" thickBot="1" x14ac:dyDescent="0.25">
      <c r="A71" s="1502"/>
      <c r="B71" s="1501"/>
      <c r="C71" s="3770"/>
      <c r="D71" s="4054"/>
      <c r="E71" s="2412"/>
      <c r="F71" s="4053"/>
      <c r="G71" s="6298"/>
      <c r="H71" s="6401"/>
      <c r="I71" s="4052"/>
      <c r="J71" s="3692" t="s">
        <v>13</v>
      </c>
      <c r="K71" s="3691">
        <f>SUM(K69)</f>
        <v>1986.5</v>
      </c>
      <c r="L71" s="3729">
        <f>SUM(L69:L70)</f>
        <v>2029.5</v>
      </c>
      <c r="M71" s="3729">
        <f>SUM(M69:M70)</f>
        <v>2029.5</v>
      </c>
      <c r="N71" s="4008"/>
      <c r="O71" s="3786"/>
      <c r="P71" s="3705"/>
      <c r="Q71" s="4007"/>
      <c r="R71" s="3852"/>
      <c r="S71" s="3851"/>
    </row>
    <row r="72" spans="1:22" ht="20.25" customHeight="1" x14ac:dyDescent="0.2">
      <c r="A72" s="5631" t="s">
        <v>8</v>
      </c>
      <c r="B72" s="5634" t="s">
        <v>8</v>
      </c>
      <c r="C72" s="5599" t="s">
        <v>24</v>
      </c>
      <c r="D72" s="7541" t="s">
        <v>1561</v>
      </c>
      <c r="E72" s="7542"/>
      <c r="F72" s="7543"/>
      <c r="G72" s="6296" t="s">
        <v>251</v>
      </c>
      <c r="H72" s="6399" t="s">
        <v>143</v>
      </c>
      <c r="I72" s="6406" t="s">
        <v>1478</v>
      </c>
      <c r="J72" s="1404" t="s">
        <v>12</v>
      </c>
      <c r="K72" s="881"/>
      <c r="L72" s="2429"/>
      <c r="M72" s="2429"/>
      <c r="N72" s="7621" t="s">
        <v>1560</v>
      </c>
      <c r="O72" s="7623" t="s">
        <v>446</v>
      </c>
      <c r="P72" s="7523">
        <v>20</v>
      </c>
      <c r="Q72" s="7625">
        <v>29</v>
      </c>
      <c r="R72" s="7567" t="s">
        <v>1559</v>
      </c>
      <c r="S72" s="7568"/>
      <c r="T72" s="4046"/>
      <c r="U72" s="3773"/>
    </row>
    <row r="73" spans="1:22" ht="21" customHeight="1" x14ac:dyDescent="0.2">
      <c r="A73" s="5632"/>
      <c r="B73" s="5390"/>
      <c r="C73" s="5600"/>
      <c r="D73" s="7544"/>
      <c r="E73" s="7545"/>
      <c r="F73" s="7546"/>
      <c r="G73" s="6297"/>
      <c r="H73" s="6400"/>
      <c r="I73" s="6407"/>
      <c r="J73" s="1368" t="s">
        <v>166</v>
      </c>
      <c r="K73" s="1367">
        <f>K78</f>
        <v>561.70000000000005</v>
      </c>
      <c r="L73" s="1367">
        <f>L78</f>
        <v>554.79999999999995</v>
      </c>
      <c r="M73" s="1367">
        <f>M78</f>
        <v>542.70000000000005</v>
      </c>
      <c r="N73" s="7622"/>
      <c r="O73" s="7624"/>
      <c r="P73" s="7524"/>
      <c r="Q73" s="7626"/>
      <c r="R73" s="7569"/>
      <c r="S73" s="7570"/>
      <c r="T73" s="4046"/>
      <c r="U73" s="3773"/>
      <c r="V73" s="2491"/>
    </row>
    <row r="74" spans="1:22" ht="19.5" customHeight="1" x14ac:dyDescent="0.2">
      <c r="A74" s="5632"/>
      <c r="B74" s="5390"/>
      <c r="C74" s="5600"/>
      <c r="D74" s="7544"/>
      <c r="E74" s="7545"/>
      <c r="F74" s="7546"/>
      <c r="G74" s="6297"/>
      <c r="H74" s="6400"/>
      <c r="I74" s="6407"/>
      <c r="J74" s="1368" t="s">
        <v>222</v>
      </c>
      <c r="K74" s="4051"/>
      <c r="L74" s="4050"/>
      <c r="M74" s="4050"/>
      <c r="N74" s="4043"/>
      <c r="O74" s="4042"/>
      <c r="P74" s="2493"/>
      <c r="Q74" s="3696"/>
      <c r="R74" s="7569"/>
      <c r="S74" s="7570"/>
      <c r="T74" s="4046"/>
      <c r="U74" s="3840"/>
    </row>
    <row r="75" spans="1:22" ht="12.75" customHeight="1" x14ac:dyDescent="0.2">
      <c r="A75" s="5632"/>
      <c r="B75" s="5390"/>
      <c r="C75" s="5600"/>
      <c r="D75" s="7544"/>
      <c r="E75" s="7545"/>
      <c r="F75" s="7546"/>
      <c r="G75" s="6297"/>
      <c r="H75" s="6400"/>
      <c r="I75" s="6407"/>
      <c r="J75" s="1375" t="s">
        <v>1553</v>
      </c>
      <c r="K75" s="4049"/>
      <c r="L75" s="4048"/>
      <c r="M75" s="4048"/>
      <c r="N75" s="4047"/>
      <c r="O75" s="4042"/>
      <c r="P75" s="2511"/>
      <c r="Q75" s="3968"/>
      <c r="R75" s="1354"/>
      <c r="S75" s="1353"/>
      <c r="T75" s="4046"/>
      <c r="U75" s="3840"/>
    </row>
    <row r="76" spans="1:22" ht="13.5" customHeight="1" thickBot="1" x14ac:dyDescent="0.25">
      <c r="A76" s="5633"/>
      <c r="B76" s="5635"/>
      <c r="C76" s="5670"/>
      <c r="D76" s="7547"/>
      <c r="E76" s="7548"/>
      <c r="F76" s="7549"/>
      <c r="G76" s="6298"/>
      <c r="H76" s="6401"/>
      <c r="I76" s="6408"/>
      <c r="J76" s="1360" t="s">
        <v>13</v>
      </c>
      <c r="K76" s="1359">
        <f>K72+K73+K74+K75</f>
        <v>561.70000000000005</v>
      </c>
      <c r="L76" s="1359">
        <f>L72+L73+L74+L75</f>
        <v>554.79999999999995</v>
      </c>
      <c r="M76" s="1359">
        <f>M72+M73+M74+M75</f>
        <v>542.70000000000005</v>
      </c>
      <c r="N76" s="4045"/>
      <c r="O76" s="4036"/>
      <c r="P76" s="2505"/>
      <c r="Q76" s="4035"/>
      <c r="R76" s="3852"/>
      <c r="S76" s="3851"/>
      <c r="T76" s="4044"/>
      <c r="U76" s="3932"/>
    </row>
    <row r="77" spans="1:22" ht="26.25" customHeight="1" x14ac:dyDescent="0.2">
      <c r="A77" s="5639" t="s">
        <v>8</v>
      </c>
      <c r="B77" s="5389" t="s">
        <v>8</v>
      </c>
      <c r="C77" s="5599" t="s">
        <v>24</v>
      </c>
      <c r="D77" s="6412" t="s">
        <v>9</v>
      </c>
      <c r="E77" s="5627"/>
      <c r="F77" s="2905" t="s">
        <v>1558</v>
      </c>
      <c r="G77" s="6241" t="s">
        <v>251</v>
      </c>
      <c r="H77" s="6399" t="s">
        <v>143</v>
      </c>
      <c r="I77" s="6406" t="s">
        <v>1478</v>
      </c>
      <c r="J77" s="4019" t="s">
        <v>12</v>
      </c>
      <c r="K77" s="3963">
        <v>0</v>
      </c>
      <c r="L77" s="3793">
        <v>0</v>
      </c>
      <c r="M77" s="3793">
        <v>0</v>
      </c>
      <c r="N77" s="1295" t="s">
        <v>1557</v>
      </c>
      <c r="O77" s="4026" t="s">
        <v>526</v>
      </c>
      <c r="P77" s="2500">
        <v>3800</v>
      </c>
      <c r="Q77" s="3988">
        <v>3278</v>
      </c>
      <c r="R77" s="7582" t="s">
        <v>1556</v>
      </c>
      <c r="S77" s="7583"/>
    </row>
    <row r="78" spans="1:22" ht="25.5" x14ac:dyDescent="0.2">
      <c r="A78" s="5629"/>
      <c r="B78" s="5390"/>
      <c r="C78" s="5600"/>
      <c r="D78" s="6397"/>
      <c r="E78" s="5643"/>
      <c r="F78" s="2899"/>
      <c r="G78" s="6242"/>
      <c r="H78" s="6400"/>
      <c r="I78" s="6407"/>
      <c r="J78" s="4011" t="s">
        <v>166</v>
      </c>
      <c r="K78" s="3976">
        <v>561.70000000000005</v>
      </c>
      <c r="L78" s="3975">
        <v>554.79999999999995</v>
      </c>
      <c r="M78" s="3974">
        <v>542.70000000000005</v>
      </c>
      <c r="N78" s="4043" t="s">
        <v>1555</v>
      </c>
      <c r="O78" s="4042" t="s">
        <v>343</v>
      </c>
      <c r="P78" s="2493">
        <v>110</v>
      </c>
      <c r="Q78" s="3696">
        <v>164</v>
      </c>
      <c r="R78" s="7639" t="s">
        <v>1554</v>
      </c>
      <c r="S78" s="7640"/>
    </row>
    <row r="79" spans="1:22" x14ac:dyDescent="0.2">
      <c r="A79" s="5629"/>
      <c r="B79" s="5390"/>
      <c r="C79" s="5600"/>
      <c r="D79" s="6397"/>
      <c r="E79" s="5643"/>
      <c r="F79" s="2899"/>
      <c r="G79" s="6242"/>
      <c r="H79" s="6400"/>
      <c r="I79" s="6407"/>
      <c r="J79" s="4011" t="s">
        <v>222</v>
      </c>
      <c r="K79" s="3976"/>
      <c r="L79" s="3975"/>
      <c r="M79" s="3974"/>
      <c r="N79" s="4040"/>
      <c r="O79" s="4039"/>
      <c r="P79" s="2493"/>
      <c r="Q79" s="3696"/>
      <c r="R79" s="1354"/>
      <c r="S79" s="1353"/>
    </row>
    <row r="80" spans="1:22" x14ac:dyDescent="0.2">
      <c r="A80" s="5629"/>
      <c r="B80" s="5390"/>
      <c r="C80" s="5600"/>
      <c r="D80" s="6397"/>
      <c r="E80" s="5643"/>
      <c r="F80" s="2899"/>
      <c r="G80" s="6242"/>
      <c r="H80" s="6400"/>
      <c r="I80" s="6407"/>
      <c r="J80" s="4041" t="s">
        <v>1553</v>
      </c>
      <c r="K80" s="3976"/>
      <c r="L80" s="3975"/>
      <c r="M80" s="3974"/>
      <c r="N80" s="4040"/>
      <c r="O80" s="4039"/>
      <c r="P80" s="2493"/>
      <c r="Q80" s="3696"/>
      <c r="R80" s="1354"/>
      <c r="S80" s="1353"/>
    </row>
    <row r="81" spans="1:20" ht="13.5" thickBot="1" x14ac:dyDescent="0.25">
      <c r="A81" s="5630"/>
      <c r="B81" s="5391"/>
      <c r="C81" s="5601"/>
      <c r="D81" s="6398"/>
      <c r="E81" s="5628"/>
      <c r="F81" s="2890"/>
      <c r="G81" s="6243"/>
      <c r="H81" s="6401"/>
      <c r="I81" s="6408"/>
      <c r="J81" s="4038" t="s">
        <v>13</v>
      </c>
      <c r="K81" s="3959">
        <f>SUM(K77:K80)</f>
        <v>561.70000000000005</v>
      </c>
      <c r="L81" s="3857">
        <f>SUM(L77:L80)</f>
        <v>554.79999999999995</v>
      </c>
      <c r="M81" s="3857">
        <f>SUM(M77:M80)</f>
        <v>542.70000000000005</v>
      </c>
      <c r="N81" s="4037"/>
      <c r="O81" s="4036"/>
      <c r="P81" s="2505"/>
      <c r="Q81" s="4035"/>
      <c r="R81" s="1354"/>
      <c r="S81" s="1353"/>
    </row>
    <row r="82" spans="1:20" ht="19.5" customHeight="1" thickBot="1" x14ac:dyDescent="0.25">
      <c r="A82" s="1091" t="s">
        <v>8</v>
      </c>
      <c r="B82" s="1510" t="s">
        <v>8</v>
      </c>
      <c r="C82" s="5644" t="s">
        <v>221</v>
      </c>
      <c r="D82" s="5645"/>
      <c r="E82" s="5645"/>
      <c r="F82" s="5645"/>
      <c r="G82" s="5645"/>
      <c r="H82" s="5645"/>
      <c r="I82" s="5646"/>
      <c r="J82" s="3850" t="s">
        <v>13</v>
      </c>
      <c r="K82" s="3849">
        <f>K24+K33+K49+K68+K76</f>
        <v>3000.2</v>
      </c>
      <c r="L82" s="3849">
        <f>L24+L33+L49+L68+L76</f>
        <v>2668</v>
      </c>
      <c r="M82" s="3849">
        <f>M24+M33+M49+M68+M76</f>
        <v>2655.8999999999996</v>
      </c>
      <c r="N82" s="4034"/>
      <c r="O82" s="4033"/>
      <c r="P82" s="4032"/>
      <c r="Q82" s="4031"/>
      <c r="R82" s="3864"/>
      <c r="S82" s="3863"/>
    </row>
    <row r="83" spans="1:20" ht="24.75" customHeight="1" thickBot="1" x14ac:dyDescent="0.25">
      <c r="A83" s="5639" t="s">
        <v>8</v>
      </c>
      <c r="B83" s="5389" t="s">
        <v>9</v>
      </c>
      <c r="C83" s="4030" t="s">
        <v>1552</v>
      </c>
      <c r="D83" s="3755"/>
      <c r="E83" s="3754"/>
      <c r="F83" s="3752"/>
      <c r="G83" s="3752"/>
      <c r="H83" s="3753"/>
      <c r="I83" s="4029"/>
      <c r="J83" s="3752"/>
      <c r="K83" s="3752"/>
      <c r="L83" s="3752"/>
      <c r="M83" s="3752"/>
      <c r="N83" s="3752"/>
      <c r="O83" s="3752"/>
      <c r="P83" s="4028"/>
      <c r="Q83" s="3752"/>
      <c r="R83" s="3852"/>
      <c r="S83" s="3851"/>
    </row>
    <row r="84" spans="1:20" ht="38.25" x14ac:dyDescent="0.2">
      <c r="A84" s="5629"/>
      <c r="B84" s="5390"/>
      <c r="C84" s="7606"/>
      <c r="D84" s="7607"/>
      <c r="E84" s="7607"/>
      <c r="F84" s="7607"/>
      <c r="G84" s="7607"/>
      <c r="H84" s="7607"/>
      <c r="I84" s="7607"/>
      <c r="J84" s="7607"/>
      <c r="K84" s="7607"/>
      <c r="L84" s="7607"/>
      <c r="M84" s="7608"/>
      <c r="N84" s="4027" t="s">
        <v>1551</v>
      </c>
      <c r="O84" s="4026" t="s">
        <v>1550</v>
      </c>
      <c r="P84" s="4025">
        <v>1</v>
      </c>
      <c r="Q84" s="4024">
        <v>1</v>
      </c>
      <c r="R84" s="7641" t="s">
        <v>1549</v>
      </c>
      <c r="S84" s="7642"/>
    </row>
    <row r="85" spans="1:20" ht="26.25" thickBot="1" x14ac:dyDescent="0.25">
      <c r="A85" s="5630"/>
      <c r="B85" s="5391"/>
      <c r="C85" s="7609"/>
      <c r="D85" s="7610"/>
      <c r="E85" s="7610"/>
      <c r="F85" s="7610"/>
      <c r="G85" s="7610"/>
      <c r="H85" s="7610"/>
      <c r="I85" s="7610"/>
      <c r="J85" s="7610"/>
      <c r="K85" s="7610"/>
      <c r="L85" s="7610"/>
      <c r="M85" s="7611"/>
      <c r="N85" s="4023" t="s">
        <v>1548</v>
      </c>
      <c r="O85" s="4022"/>
      <c r="P85" s="4021"/>
      <c r="Q85" s="4020"/>
      <c r="R85" s="3852"/>
      <c r="S85" s="3851"/>
    </row>
    <row r="86" spans="1:20" ht="12.75" customHeight="1" x14ac:dyDescent="0.2">
      <c r="A86" s="7534" t="s">
        <v>8</v>
      </c>
      <c r="B86" s="5389" t="s">
        <v>9</v>
      </c>
      <c r="C86" s="1004" t="s">
        <v>8</v>
      </c>
      <c r="D86" s="7541" t="s">
        <v>1547</v>
      </c>
      <c r="E86" s="7542"/>
      <c r="F86" s="7543"/>
      <c r="G86" s="6296" t="s">
        <v>761</v>
      </c>
      <c r="H86" s="7573" t="s">
        <v>143</v>
      </c>
      <c r="I86" s="6406" t="s">
        <v>33</v>
      </c>
      <c r="J86" s="1404" t="s">
        <v>12</v>
      </c>
      <c r="K86" s="1532">
        <f>K91+K94+K97+K100+K104+K107+K109+K113+K116+K119+K121+K123+K125+K128+K131+K134+K136+K138+K140+K142+K144+K146+K149</f>
        <v>358</v>
      </c>
      <c r="L86" s="881">
        <f>L91+L94+L97+L100+L104+L107+L109+L113+L116+L119+L121+L123+L125+L128+L131+L134+L136+L138+L140+L142+L144+L146+L149+L151</f>
        <v>215.7</v>
      </c>
      <c r="M86" s="881">
        <f>M91+M94+M97+M100+M104+M107+M109+M113+M116+M119+M121+M123+M125+M128+M131+M134+M136+M138+M140+M142+M144+M146+M149+M151</f>
        <v>214.95</v>
      </c>
      <c r="N86" s="4000"/>
      <c r="O86" s="3996"/>
      <c r="P86" s="4019"/>
      <c r="Q86" s="4018"/>
      <c r="R86" s="3864"/>
      <c r="S86" s="3863"/>
    </row>
    <row r="87" spans="1:20" x14ac:dyDescent="0.2">
      <c r="A87" s="7536"/>
      <c r="B87" s="5390"/>
      <c r="C87" s="1001"/>
      <c r="D87" s="7544"/>
      <c r="E87" s="7545"/>
      <c r="F87" s="7546"/>
      <c r="G87" s="6297"/>
      <c r="H87" s="6400"/>
      <c r="I87" s="6407"/>
      <c r="J87" s="1368" t="s">
        <v>166</v>
      </c>
      <c r="K87" s="4017"/>
      <c r="L87" s="4016"/>
      <c r="M87" s="4015"/>
      <c r="N87" s="1354"/>
      <c r="O87" s="1362"/>
      <c r="P87" s="1353"/>
      <c r="Q87" s="997"/>
      <c r="R87" s="1354"/>
      <c r="S87" s="3942"/>
      <c r="T87" s="2491"/>
    </row>
    <row r="88" spans="1:20" x14ac:dyDescent="0.2">
      <c r="A88" s="7536"/>
      <c r="B88" s="5390"/>
      <c r="C88" s="1001"/>
      <c r="D88" s="7544"/>
      <c r="E88" s="7545"/>
      <c r="F88" s="7546"/>
      <c r="G88" s="6297"/>
      <c r="H88" s="6400"/>
      <c r="I88" s="6407"/>
      <c r="J88" s="1368" t="s">
        <v>167</v>
      </c>
      <c r="K88" s="1520">
        <f>K147</f>
        <v>306.3</v>
      </c>
      <c r="L88" s="1367">
        <f>L147</f>
        <v>327</v>
      </c>
      <c r="M88" s="1367">
        <f>M147</f>
        <v>326.89999999999998</v>
      </c>
      <c r="N88" s="1354"/>
      <c r="O88" s="1362"/>
      <c r="P88" s="1353"/>
      <c r="Q88" s="997"/>
      <c r="R88" s="1354"/>
      <c r="S88" s="1353"/>
    </row>
    <row r="89" spans="1:20" x14ac:dyDescent="0.2">
      <c r="A89" s="7536"/>
      <c r="B89" s="5390"/>
      <c r="C89" s="1001"/>
      <c r="D89" s="7544"/>
      <c r="E89" s="7545"/>
      <c r="F89" s="7546"/>
      <c r="G89" s="6297"/>
      <c r="H89" s="6400"/>
      <c r="I89" s="6407"/>
      <c r="J89" s="1368"/>
      <c r="K89" s="1520"/>
      <c r="L89" s="1367"/>
      <c r="M89" s="4014"/>
      <c r="N89" s="4013"/>
      <c r="O89" s="4012"/>
      <c r="P89" s="4011"/>
      <c r="Q89" s="4010"/>
      <c r="R89" s="1354"/>
      <c r="S89" s="1353"/>
    </row>
    <row r="90" spans="1:20" ht="13.5" thickBot="1" x14ac:dyDescent="0.25">
      <c r="A90" s="7535"/>
      <c r="B90" s="5391"/>
      <c r="C90" s="1361"/>
      <c r="D90" s="7547"/>
      <c r="E90" s="7548"/>
      <c r="F90" s="7549"/>
      <c r="G90" s="7605"/>
      <c r="H90" s="7620"/>
      <c r="I90" s="6407"/>
      <c r="J90" s="4009" t="s">
        <v>13</v>
      </c>
      <c r="K90" s="1517">
        <f>K86+K87+K88+K89</f>
        <v>664.3</v>
      </c>
      <c r="L90" s="1359">
        <f>L86+L87+L88+L89</f>
        <v>542.70000000000005</v>
      </c>
      <c r="M90" s="1359">
        <f>M86+M87+M88+M89</f>
        <v>541.84999999999991</v>
      </c>
      <c r="N90" s="4008"/>
      <c r="O90" s="3786"/>
      <c r="P90" s="3705"/>
      <c r="Q90" s="4007"/>
      <c r="R90" s="3852"/>
      <c r="S90" s="3851"/>
    </row>
    <row r="91" spans="1:20" ht="26.25" customHeight="1" x14ac:dyDescent="0.2">
      <c r="A91" s="7534" t="s">
        <v>8</v>
      </c>
      <c r="B91" s="5389" t="s">
        <v>9</v>
      </c>
      <c r="C91" s="5599" t="s">
        <v>8</v>
      </c>
      <c r="D91" s="6412" t="s">
        <v>8</v>
      </c>
      <c r="E91" s="5627"/>
      <c r="F91" s="6659" t="s">
        <v>1546</v>
      </c>
      <c r="G91" s="6296" t="s">
        <v>761</v>
      </c>
      <c r="H91" s="6399" t="s">
        <v>143</v>
      </c>
      <c r="I91" s="4006" t="s">
        <v>33</v>
      </c>
      <c r="J91" s="3716" t="s">
        <v>12</v>
      </c>
      <c r="K91" s="3970">
        <v>1</v>
      </c>
      <c r="L91" s="3792">
        <v>1.2</v>
      </c>
      <c r="M91" s="3792">
        <v>1.2</v>
      </c>
      <c r="N91" s="4005" t="s">
        <v>1545</v>
      </c>
      <c r="O91" s="4004" t="s">
        <v>343</v>
      </c>
      <c r="P91" s="2511">
        <v>3600</v>
      </c>
      <c r="Q91" s="4003">
        <v>3594</v>
      </c>
      <c r="R91" s="7643" t="s">
        <v>1544</v>
      </c>
      <c r="S91" s="7644"/>
    </row>
    <row r="92" spans="1:20" x14ac:dyDescent="0.2">
      <c r="A92" s="7536"/>
      <c r="B92" s="5390"/>
      <c r="C92" s="5600"/>
      <c r="D92" s="6397"/>
      <c r="E92" s="5643"/>
      <c r="F92" s="6678"/>
      <c r="G92" s="6297"/>
      <c r="H92" s="6400"/>
      <c r="I92" s="4002"/>
      <c r="J92" s="3977" t="s">
        <v>166</v>
      </c>
      <c r="K92" s="3976"/>
      <c r="L92" s="3975"/>
      <c r="M92" s="3974"/>
      <c r="N92" s="3973"/>
      <c r="O92" s="3972"/>
      <c r="P92" s="3718"/>
      <c r="Q92" s="3971"/>
      <c r="R92" s="1354"/>
      <c r="S92" s="1353"/>
    </row>
    <row r="93" spans="1:20" ht="13.5" thickBot="1" x14ac:dyDescent="0.25">
      <c r="A93" s="7535"/>
      <c r="B93" s="5391"/>
      <c r="C93" s="5601"/>
      <c r="D93" s="6398"/>
      <c r="E93" s="5628"/>
      <c r="F93" s="6660"/>
      <c r="G93" s="6298"/>
      <c r="H93" s="6400"/>
      <c r="I93" s="4002"/>
      <c r="J93" s="3960" t="s">
        <v>13</v>
      </c>
      <c r="K93" s="3959">
        <f>SUM(K91:K92)</f>
        <v>1</v>
      </c>
      <c r="L93" s="3959">
        <f>SUM(L91:L92)</f>
        <v>1.2</v>
      </c>
      <c r="M93" s="3959">
        <f>SUM(M91:M92)</f>
        <v>1.2</v>
      </c>
      <c r="N93" s="2507"/>
      <c r="O93" s="3946"/>
      <c r="P93" s="3958"/>
      <c r="Q93" s="3964"/>
      <c r="R93" s="1354"/>
      <c r="S93" s="1353"/>
    </row>
    <row r="94" spans="1:20" ht="38.25" x14ac:dyDescent="0.2">
      <c r="A94" s="7534" t="s">
        <v>8</v>
      </c>
      <c r="B94" s="5389" t="s">
        <v>9</v>
      </c>
      <c r="C94" s="5599" t="s">
        <v>8</v>
      </c>
      <c r="D94" s="6412" t="s">
        <v>9</v>
      </c>
      <c r="E94" s="5627"/>
      <c r="F94" s="6659" t="s">
        <v>1543</v>
      </c>
      <c r="G94" s="6296" t="s">
        <v>761</v>
      </c>
      <c r="H94" s="6400"/>
      <c r="I94" s="6406" t="s">
        <v>33</v>
      </c>
      <c r="J94" s="3758" t="s">
        <v>12</v>
      </c>
      <c r="K94" s="3963">
        <v>20</v>
      </c>
      <c r="L94" s="3793">
        <v>20</v>
      </c>
      <c r="M94" s="3967">
        <v>19.899999999999999</v>
      </c>
      <c r="N94" s="4000" t="s">
        <v>1542</v>
      </c>
      <c r="O94" s="4001" t="s">
        <v>343</v>
      </c>
      <c r="P94" s="3966">
        <v>5000</v>
      </c>
      <c r="Q94" s="3987">
        <v>8033</v>
      </c>
      <c r="R94" s="7635" t="s">
        <v>1541</v>
      </c>
      <c r="S94" s="7636"/>
    </row>
    <row r="95" spans="1:20" x14ac:dyDescent="0.2">
      <c r="A95" s="7536"/>
      <c r="B95" s="5390"/>
      <c r="C95" s="5600"/>
      <c r="D95" s="6397"/>
      <c r="E95" s="5643"/>
      <c r="F95" s="6678"/>
      <c r="G95" s="6297"/>
      <c r="H95" s="6400"/>
      <c r="I95" s="6407"/>
      <c r="J95" s="3977" t="s">
        <v>166</v>
      </c>
      <c r="K95" s="3976"/>
      <c r="L95" s="3975"/>
      <c r="M95" s="3974"/>
      <c r="N95" s="3973"/>
      <c r="O95" s="3972"/>
      <c r="P95" s="3718"/>
      <c r="Q95" s="3971"/>
      <c r="R95" s="1354"/>
      <c r="S95" s="1353"/>
    </row>
    <row r="96" spans="1:20" ht="13.5" thickBot="1" x14ac:dyDescent="0.25">
      <c r="A96" s="7535"/>
      <c r="B96" s="5391"/>
      <c r="C96" s="5601"/>
      <c r="D96" s="6398"/>
      <c r="E96" s="5628"/>
      <c r="F96" s="6660"/>
      <c r="G96" s="6298"/>
      <c r="H96" s="6401"/>
      <c r="I96" s="6408"/>
      <c r="J96" s="3960" t="s">
        <v>13</v>
      </c>
      <c r="K96" s="3959">
        <f>SUM(K94:K95)</f>
        <v>20</v>
      </c>
      <c r="L96" s="3959">
        <f>SUM(L94:L95)</f>
        <v>20</v>
      </c>
      <c r="M96" s="3959">
        <f>SUM(M94:M95)</f>
        <v>19.899999999999999</v>
      </c>
      <c r="N96" s="2507"/>
      <c r="O96" s="3946"/>
      <c r="P96" s="3958"/>
      <c r="Q96" s="3964"/>
      <c r="R96" s="1354"/>
      <c r="S96" s="1353"/>
    </row>
    <row r="97" spans="1:19" ht="26.25" customHeight="1" x14ac:dyDescent="0.2">
      <c r="A97" s="7534" t="s">
        <v>8</v>
      </c>
      <c r="B97" s="5389" t="s">
        <v>9</v>
      </c>
      <c r="C97" s="5599" t="s">
        <v>8</v>
      </c>
      <c r="D97" s="6412" t="s">
        <v>10</v>
      </c>
      <c r="E97" s="5627"/>
      <c r="F97" s="6659" t="s">
        <v>1540</v>
      </c>
      <c r="G97" s="6296" t="s">
        <v>761</v>
      </c>
      <c r="H97" s="6399" t="s">
        <v>143</v>
      </c>
      <c r="I97" s="6406" t="s">
        <v>33</v>
      </c>
      <c r="J97" s="3758" t="s">
        <v>12</v>
      </c>
      <c r="K97" s="3963">
        <v>0</v>
      </c>
      <c r="L97" s="3793">
        <v>0</v>
      </c>
      <c r="M97" s="3793">
        <v>0</v>
      </c>
      <c r="N97" s="4000" t="s">
        <v>1540</v>
      </c>
      <c r="O97" s="3996"/>
      <c r="P97" s="3962" t="s">
        <v>503</v>
      </c>
      <c r="Q97" s="3999" t="s">
        <v>503</v>
      </c>
      <c r="R97" s="1354"/>
      <c r="S97" s="1353"/>
    </row>
    <row r="98" spans="1:19" x14ac:dyDescent="0.2">
      <c r="A98" s="7536"/>
      <c r="B98" s="5390"/>
      <c r="C98" s="5600"/>
      <c r="D98" s="6397"/>
      <c r="E98" s="5643"/>
      <c r="F98" s="6678"/>
      <c r="G98" s="6297"/>
      <c r="H98" s="6400"/>
      <c r="I98" s="6407"/>
      <c r="J98" s="3977" t="s">
        <v>166</v>
      </c>
      <c r="K98" s="3976">
        <v>0</v>
      </c>
      <c r="L98" s="3975"/>
      <c r="M98" s="3974"/>
      <c r="N98" s="3973"/>
      <c r="O98" s="3972"/>
      <c r="P98" s="3718"/>
      <c r="Q98" s="3998"/>
      <c r="R98" s="1354"/>
      <c r="S98" s="1353"/>
    </row>
    <row r="99" spans="1:19" ht="13.5" thickBot="1" x14ac:dyDescent="0.25">
      <c r="A99" s="7535"/>
      <c r="B99" s="5391"/>
      <c r="C99" s="5601"/>
      <c r="D99" s="6398"/>
      <c r="E99" s="5628"/>
      <c r="F99" s="6660"/>
      <c r="G99" s="6298"/>
      <c r="H99" s="6400"/>
      <c r="I99" s="6408"/>
      <c r="J99" s="3960" t="s">
        <v>13</v>
      </c>
      <c r="K99" s="3959">
        <f>SUM(K97:K98)</f>
        <v>0</v>
      </c>
      <c r="L99" s="3959">
        <f>SUM(L97:L98)</f>
        <v>0</v>
      </c>
      <c r="M99" s="3959">
        <f>SUM(M97:M98)</f>
        <v>0</v>
      </c>
      <c r="N99" s="2507"/>
      <c r="O99" s="3946"/>
      <c r="P99" s="3958"/>
      <c r="Q99" s="3997"/>
      <c r="R99" s="1354"/>
      <c r="S99" s="1353"/>
    </row>
    <row r="100" spans="1:19" ht="37.5" customHeight="1" x14ac:dyDescent="0.2">
      <c r="A100" s="7534" t="s">
        <v>8</v>
      </c>
      <c r="B100" s="5389" t="s">
        <v>9</v>
      </c>
      <c r="C100" s="5599" t="s">
        <v>8</v>
      </c>
      <c r="D100" s="6412" t="s">
        <v>11</v>
      </c>
      <c r="E100" s="5627"/>
      <c r="F100" s="6659" t="s">
        <v>1539</v>
      </c>
      <c r="G100" s="6296" t="s">
        <v>761</v>
      </c>
      <c r="H100" s="6400"/>
      <c r="I100" s="6406" t="s">
        <v>33</v>
      </c>
      <c r="J100" s="3758" t="s">
        <v>12</v>
      </c>
      <c r="K100" s="3963">
        <v>20</v>
      </c>
      <c r="L100" s="3793">
        <v>20</v>
      </c>
      <c r="M100" s="3793">
        <v>20</v>
      </c>
      <c r="N100" s="2377" t="s">
        <v>1538</v>
      </c>
      <c r="O100" s="3996" t="s">
        <v>526</v>
      </c>
      <c r="P100" s="2500">
        <v>2000</v>
      </c>
      <c r="Q100" s="3987">
        <v>2173</v>
      </c>
      <c r="R100" s="7635" t="s">
        <v>1537</v>
      </c>
      <c r="S100" s="7636"/>
    </row>
    <row r="101" spans="1:19" x14ac:dyDescent="0.2">
      <c r="A101" s="7536"/>
      <c r="B101" s="5390"/>
      <c r="C101" s="5600"/>
      <c r="D101" s="6397"/>
      <c r="E101" s="5643"/>
      <c r="F101" s="6678"/>
      <c r="G101" s="6297"/>
      <c r="H101" s="6400"/>
      <c r="I101" s="6407"/>
      <c r="J101" s="3716" t="s">
        <v>167</v>
      </c>
      <c r="K101" s="3995"/>
      <c r="L101" s="3994"/>
      <c r="M101" s="3993"/>
      <c r="N101" s="3973"/>
      <c r="O101" s="3972"/>
      <c r="P101" s="3718"/>
      <c r="Q101" s="3971"/>
      <c r="R101" s="1354"/>
      <c r="S101" s="1353"/>
    </row>
    <row r="102" spans="1:19" x14ac:dyDescent="0.2">
      <c r="A102" s="7536"/>
      <c r="B102" s="5390"/>
      <c r="C102" s="5600"/>
      <c r="D102" s="6397"/>
      <c r="E102" s="5643"/>
      <c r="F102" s="6678"/>
      <c r="G102" s="6297"/>
      <c r="H102" s="6400"/>
      <c r="I102" s="6407"/>
      <c r="J102" s="3977" t="s">
        <v>166</v>
      </c>
      <c r="K102" s="3976"/>
      <c r="L102" s="3975"/>
      <c r="M102" s="3974"/>
      <c r="N102" s="3973"/>
      <c r="O102" s="3972"/>
      <c r="P102" s="3718"/>
      <c r="Q102" s="3971"/>
      <c r="R102" s="1354"/>
      <c r="S102" s="1353"/>
    </row>
    <row r="103" spans="1:19" ht="13.5" customHeight="1" thickBot="1" x14ac:dyDescent="0.25">
      <c r="A103" s="7535"/>
      <c r="B103" s="5391"/>
      <c r="C103" s="5601"/>
      <c r="D103" s="6398"/>
      <c r="E103" s="5628"/>
      <c r="F103" s="6660"/>
      <c r="G103" s="6298"/>
      <c r="H103" s="6401"/>
      <c r="I103" s="6408"/>
      <c r="J103" s="3960" t="s">
        <v>13</v>
      </c>
      <c r="K103" s="3959">
        <f>SUM(K100:K102)</f>
        <v>20</v>
      </c>
      <c r="L103" s="3857">
        <f>SUM(L100:L102)</f>
        <v>20</v>
      </c>
      <c r="M103" s="3989">
        <f>SUM(M100:M102)</f>
        <v>20</v>
      </c>
      <c r="N103" s="2507"/>
      <c r="O103" s="3946"/>
      <c r="P103" s="3958"/>
      <c r="Q103" s="3964"/>
      <c r="R103" s="1354"/>
      <c r="S103" s="1353"/>
    </row>
    <row r="104" spans="1:19" ht="31.5" customHeight="1" x14ac:dyDescent="0.2">
      <c r="A104" s="7534" t="s">
        <v>8</v>
      </c>
      <c r="B104" s="5389" t="s">
        <v>9</v>
      </c>
      <c r="C104" s="5599" t="s">
        <v>8</v>
      </c>
      <c r="D104" s="6412" t="s">
        <v>24</v>
      </c>
      <c r="E104" s="5627"/>
      <c r="F104" s="6659" t="s">
        <v>1536</v>
      </c>
      <c r="G104" s="6296" t="s">
        <v>761</v>
      </c>
      <c r="H104" s="6399" t="s">
        <v>143</v>
      </c>
      <c r="I104" s="6406" t="s">
        <v>33</v>
      </c>
      <c r="J104" s="3758" t="s">
        <v>12</v>
      </c>
      <c r="K104" s="3963">
        <v>4</v>
      </c>
      <c r="L104" s="3793">
        <v>3</v>
      </c>
      <c r="M104" s="3793">
        <v>3</v>
      </c>
      <c r="N104" s="2377" t="s">
        <v>1535</v>
      </c>
      <c r="O104" s="3980" t="s">
        <v>526</v>
      </c>
      <c r="P104" s="2500">
        <v>15</v>
      </c>
      <c r="Q104" s="3992" t="s">
        <v>1534</v>
      </c>
      <c r="R104" s="7635" t="s">
        <v>1533</v>
      </c>
      <c r="S104" s="7636"/>
    </row>
    <row r="105" spans="1:19" x14ac:dyDescent="0.2">
      <c r="A105" s="7536"/>
      <c r="B105" s="5390"/>
      <c r="C105" s="5600"/>
      <c r="D105" s="6397"/>
      <c r="E105" s="5643"/>
      <c r="F105" s="6678"/>
      <c r="G105" s="6297"/>
      <c r="H105" s="6400"/>
      <c r="I105" s="6407"/>
      <c r="J105" s="3977" t="s">
        <v>166</v>
      </c>
      <c r="K105" s="3976"/>
      <c r="L105" s="3975"/>
      <c r="M105" s="3974"/>
      <c r="N105" s="3973"/>
      <c r="O105" s="3972"/>
      <c r="P105" s="3718"/>
      <c r="Q105" s="3971"/>
      <c r="R105" s="1354"/>
      <c r="S105" s="1353"/>
    </row>
    <row r="106" spans="1:19" ht="13.5" thickBot="1" x14ac:dyDescent="0.25">
      <c r="A106" s="7535"/>
      <c r="B106" s="5391"/>
      <c r="C106" s="5601"/>
      <c r="D106" s="6398"/>
      <c r="E106" s="5628"/>
      <c r="F106" s="6660"/>
      <c r="G106" s="6298"/>
      <c r="H106" s="6400"/>
      <c r="I106" s="6408"/>
      <c r="J106" s="3960" t="s">
        <v>13</v>
      </c>
      <c r="K106" s="3959">
        <f>SUM(K104:K105)</f>
        <v>4</v>
      </c>
      <c r="L106" s="3857">
        <f>SUM(L104:L105)</f>
        <v>3</v>
      </c>
      <c r="M106" s="3989">
        <f>SUM(M104:M105)</f>
        <v>3</v>
      </c>
      <c r="N106" s="2507"/>
      <c r="O106" s="3946"/>
      <c r="P106" s="3958"/>
      <c r="Q106" s="3964"/>
      <c r="R106" s="1354"/>
      <c r="S106" s="1353"/>
    </row>
    <row r="107" spans="1:19" ht="38.25" customHeight="1" x14ac:dyDescent="0.2">
      <c r="A107" s="7534" t="s">
        <v>8</v>
      </c>
      <c r="B107" s="5389" t="s">
        <v>9</v>
      </c>
      <c r="C107" s="5599" t="s">
        <v>8</v>
      </c>
      <c r="D107" s="6412" t="s">
        <v>26</v>
      </c>
      <c r="E107" s="5627"/>
      <c r="F107" s="6659" t="s">
        <v>1532</v>
      </c>
      <c r="G107" s="6296" t="s">
        <v>761</v>
      </c>
      <c r="H107" s="6400"/>
      <c r="I107" s="6406" t="s">
        <v>33</v>
      </c>
      <c r="J107" s="3758" t="s">
        <v>12</v>
      </c>
      <c r="K107" s="3963">
        <v>5</v>
      </c>
      <c r="L107" s="3793">
        <v>5</v>
      </c>
      <c r="M107" s="3967">
        <v>4.95</v>
      </c>
      <c r="N107" s="2377" t="s">
        <v>1531</v>
      </c>
      <c r="O107" s="3980" t="s">
        <v>343</v>
      </c>
      <c r="P107" s="2500">
        <v>1</v>
      </c>
      <c r="Q107" s="3987">
        <v>1</v>
      </c>
      <c r="R107" s="7635" t="s">
        <v>1530</v>
      </c>
      <c r="S107" s="7636"/>
    </row>
    <row r="108" spans="1:19" ht="13.5" thickBot="1" x14ac:dyDescent="0.25">
      <c r="A108" s="7535"/>
      <c r="B108" s="5391"/>
      <c r="C108" s="5601"/>
      <c r="D108" s="6398"/>
      <c r="E108" s="5628"/>
      <c r="F108" s="6660"/>
      <c r="G108" s="6298"/>
      <c r="H108" s="6401"/>
      <c r="I108" s="6408"/>
      <c r="J108" s="3960" t="s">
        <v>13</v>
      </c>
      <c r="K108" s="3959">
        <f>SUM(K107:K107)</f>
        <v>5</v>
      </c>
      <c r="L108" s="3857">
        <f>SUM(L107:L107)</f>
        <v>5</v>
      </c>
      <c r="M108" s="3989">
        <f>SUM(M107:M107)</f>
        <v>4.95</v>
      </c>
      <c r="N108" s="2507"/>
      <c r="O108" s="3946"/>
      <c r="P108" s="3958"/>
      <c r="Q108" s="3964"/>
      <c r="R108" s="1354"/>
      <c r="S108" s="1353"/>
    </row>
    <row r="109" spans="1:19" ht="39" customHeight="1" x14ac:dyDescent="0.2">
      <c r="A109" s="7534" t="s">
        <v>8</v>
      </c>
      <c r="B109" s="5389" t="s">
        <v>9</v>
      </c>
      <c r="C109" s="5599" t="s">
        <v>8</v>
      </c>
      <c r="D109" s="6412" t="s">
        <v>29</v>
      </c>
      <c r="E109" s="5627"/>
      <c r="F109" s="6659" t="s">
        <v>1529</v>
      </c>
      <c r="G109" s="6296" t="s">
        <v>761</v>
      </c>
      <c r="H109" s="6399" t="s">
        <v>143</v>
      </c>
      <c r="I109" s="6406" t="s">
        <v>33</v>
      </c>
      <c r="J109" s="3758" t="s">
        <v>12</v>
      </c>
      <c r="K109" s="3963">
        <v>20</v>
      </c>
      <c r="L109" s="3793">
        <v>20</v>
      </c>
      <c r="M109" s="3793">
        <v>20</v>
      </c>
      <c r="N109" s="2377" t="s">
        <v>1528</v>
      </c>
      <c r="O109" s="3980" t="s">
        <v>446</v>
      </c>
      <c r="P109" s="2500">
        <v>80</v>
      </c>
      <c r="Q109" s="3987">
        <v>100</v>
      </c>
      <c r="R109" s="7635" t="s">
        <v>1527</v>
      </c>
      <c r="S109" s="7636"/>
    </row>
    <row r="110" spans="1:19" x14ac:dyDescent="0.2">
      <c r="A110" s="7536"/>
      <c r="B110" s="5390"/>
      <c r="C110" s="5600"/>
      <c r="D110" s="6397"/>
      <c r="E110" s="5643"/>
      <c r="F110" s="6678"/>
      <c r="G110" s="6297"/>
      <c r="H110" s="6400"/>
      <c r="I110" s="6407"/>
      <c r="J110" s="3716" t="s">
        <v>167</v>
      </c>
      <c r="K110" s="3976"/>
      <c r="L110" s="3975"/>
      <c r="M110" s="3974"/>
      <c r="N110" s="3973"/>
      <c r="O110" s="3972"/>
      <c r="P110" s="3718"/>
      <c r="Q110" s="3971"/>
      <c r="R110" s="1354"/>
      <c r="S110" s="1353"/>
    </row>
    <row r="111" spans="1:19" x14ac:dyDescent="0.2">
      <c r="A111" s="7536"/>
      <c r="B111" s="5390"/>
      <c r="C111" s="5600"/>
      <c r="D111" s="6397"/>
      <c r="E111" s="5643"/>
      <c r="F111" s="6678"/>
      <c r="G111" s="6297"/>
      <c r="H111" s="6400"/>
      <c r="I111" s="6407"/>
      <c r="J111" s="3977" t="s">
        <v>166</v>
      </c>
      <c r="K111" s="3976"/>
      <c r="L111" s="3975"/>
      <c r="M111" s="3974"/>
      <c r="N111" s="3973"/>
      <c r="O111" s="3972"/>
      <c r="P111" s="3718"/>
      <c r="Q111" s="3971"/>
      <c r="R111" s="1354"/>
      <c r="S111" s="1353"/>
    </row>
    <row r="112" spans="1:19" ht="13.5" thickBot="1" x14ac:dyDescent="0.25">
      <c r="A112" s="7535"/>
      <c r="B112" s="5391"/>
      <c r="C112" s="5601"/>
      <c r="D112" s="6398"/>
      <c r="E112" s="5628"/>
      <c r="F112" s="6660"/>
      <c r="G112" s="6298"/>
      <c r="H112" s="6400"/>
      <c r="I112" s="6408"/>
      <c r="J112" s="3986" t="s">
        <v>13</v>
      </c>
      <c r="K112" s="3985">
        <f>SUM(K109:K111)</f>
        <v>20</v>
      </c>
      <c r="L112" s="3991">
        <f>SUM(L109:L111)</f>
        <v>20</v>
      </c>
      <c r="M112" s="3990">
        <f>SUM(M109:M111)</f>
        <v>20</v>
      </c>
      <c r="N112" s="3984"/>
      <c r="O112" s="3983"/>
      <c r="P112" s="3982"/>
      <c r="Q112" s="3981"/>
      <c r="R112" s="1354"/>
      <c r="S112" s="1353"/>
    </row>
    <row r="113" spans="1:19" ht="54.75" customHeight="1" x14ac:dyDescent="0.2">
      <c r="A113" s="7534" t="s">
        <v>8</v>
      </c>
      <c r="B113" s="5389" t="s">
        <v>9</v>
      </c>
      <c r="C113" s="5599" t="s">
        <v>8</v>
      </c>
      <c r="D113" s="6412" t="s">
        <v>30</v>
      </c>
      <c r="E113" s="5627"/>
      <c r="F113" s="6659" t="s">
        <v>1526</v>
      </c>
      <c r="G113" s="6296" t="s">
        <v>761</v>
      </c>
      <c r="H113" s="6400"/>
      <c r="I113" s="6406" t="s">
        <v>33</v>
      </c>
      <c r="J113" s="3758" t="s">
        <v>12</v>
      </c>
      <c r="K113" s="3963">
        <v>1</v>
      </c>
      <c r="L113" s="3793">
        <v>5.97</v>
      </c>
      <c r="M113" s="3967">
        <v>5.96</v>
      </c>
      <c r="N113" s="2377" t="s">
        <v>1525</v>
      </c>
      <c r="O113" s="3980" t="s">
        <v>343</v>
      </c>
      <c r="P113" s="2500">
        <v>40</v>
      </c>
      <c r="Q113" s="3987">
        <v>54</v>
      </c>
      <c r="R113" s="7635" t="s">
        <v>1524</v>
      </c>
      <c r="S113" s="7636"/>
    </row>
    <row r="114" spans="1:19" x14ac:dyDescent="0.2">
      <c r="A114" s="7536"/>
      <c r="B114" s="5390"/>
      <c r="C114" s="5600"/>
      <c r="D114" s="6397"/>
      <c r="E114" s="5643"/>
      <c r="F114" s="6678"/>
      <c r="G114" s="6297"/>
      <c r="H114" s="6400"/>
      <c r="I114" s="6407"/>
      <c r="J114" s="3977" t="s">
        <v>166</v>
      </c>
      <c r="K114" s="3976"/>
      <c r="L114" s="3975"/>
      <c r="M114" s="3974"/>
      <c r="N114" s="3973"/>
      <c r="O114" s="3972"/>
      <c r="P114" s="3718"/>
      <c r="Q114" s="3971"/>
      <c r="R114" s="1354"/>
      <c r="S114" s="1353"/>
    </row>
    <row r="115" spans="1:19" ht="13.5" thickBot="1" x14ac:dyDescent="0.25">
      <c r="A115" s="7535"/>
      <c r="B115" s="5391"/>
      <c r="C115" s="5601"/>
      <c r="D115" s="6398"/>
      <c r="E115" s="5628"/>
      <c r="F115" s="6660"/>
      <c r="G115" s="6298"/>
      <c r="H115" s="6401"/>
      <c r="I115" s="6408"/>
      <c r="J115" s="3960" t="s">
        <v>13</v>
      </c>
      <c r="K115" s="3959">
        <f>SUM(K113:K114)</f>
        <v>1</v>
      </c>
      <c r="L115" s="3857">
        <f>SUM(L113:L114)</f>
        <v>5.97</v>
      </c>
      <c r="M115" s="3989">
        <f>SUM(M113:M114)</f>
        <v>5.96</v>
      </c>
      <c r="N115" s="2507"/>
      <c r="O115" s="3946"/>
      <c r="P115" s="3958"/>
      <c r="Q115" s="3964"/>
      <c r="R115" s="1354"/>
      <c r="S115" s="1353"/>
    </row>
    <row r="116" spans="1:19" ht="25.5" x14ac:dyDescent="0.2">
      <c r="A116" s="7534" t="s">
        <v>8</v>
      </c>
      <c r="B116" s="5389" t="s">
        <v>9</v>
      </c>
      <c r="C116" s="5599" t="s">
        <v>8</v>
      </c>
      <c r="D116" s="6412" t="s">
        <v>31</v>
      </c>
      <c r="E116" s="5627"/>
      <c r="F116" s="6659" t="s">
        <v>1523</v>
      </c>
      <c r="G116" s="6296" t="s">
        <v>761</v>
      </c>
      <c r="H116" s="6399" t="s">
        <v>143</v>
      </c>
      <c r="I116" s="6406" t="s">
        <v>33</v>
      </c>
      <c r="J116" s="3758" t="s">
        <v>12</v>
      </c>
      <c r="K116" s="3963">
        <v>12.7</v>
      </c>
      <c r="L116" s="3793">
        <v>3.33</v>
      </c>
      <c r="M116" s="3793">
        <v>3.33</v>
      </c>
      <c r="N116" s="1295" t="s">
        <v>1522</v>
      </c>
      <c r="O116" s="3980" t="s">
        <v>343</v>
      </c>
      <c r="P116" s="2500">
        <v>40</v>
      </c>
      <c r="Q116" s="3987">
        <v>51</v>
      </c>
      <c r="R116" s="7637" t="s">
        <v>1521</v>
      </c>
      <c r="S116" s="7638"/>
    </row>
    <row r="117" spans="1:19" x14ac:dyDescent="0.2">
      <c r="A117" s="7536"/>
      <c r="B117" s="5390"/>
      <c r="C117" s="5600"/>
      <c r="D117" s="6397"/>
      <c r="E117" s="5643"/>
      <c r="F117" s="6678"/>
      <c r="G117" s="6297"/>
      <c r="H117" s="6400"/>
      <c r="I117" s="6407"/>
      <c r="J117" s="3977" t="s">
        <v>166</v>
      </c>
      <c r="K117" s="3976"/>
      <c r="L117" s="3975"/>
      <c r="M117" s="3974"/>
      <c r="N117" s="3973"/>
      <c r="O117" s="3972"/>
      <c r="P117" s="3718"/>
      <c r="Q117" s="3971"/>
      <c r="R117" s="1354"/>
      <c r="S117" s="1353"/>
    </row>
    <row r="118" spans="1:19" ht="13.5" thickBot="1" x14ac:dyDescent="0.25">
      <c r="A118" s="7535"/>
      <c r="B118" s="5391"/>
      <c r="C118" s="5601"/>
      <c r="D118" s="6398"/>
      <c r="E118" s="5628"/>
      <c r="F118" s="6660"/>
      <c r="G118" s="6298"/>
      <c r="H118" s="6400"/>
      <c r="I118" s="6408"/>
      <c r="J118" s="3960" t="s">
        <v>13</v>
      </c>
      <c r="K118" s="3959">
        <f>SUM(K116:K117)</f>
        <v>12.7</v>
      </c>
      <c r="L118" s="3857">
        <f>SUM(L116:L117)</f>
        <v>3.33</v>
      </c>
      <c r="M118" s="3989">
        <f>SUM(M116:M117)</f>
        <v>3.33</v>
      </c>
      <c r="N118" s="2507"/>
      <c r="O118" s="3946"/>
      <c r="P118" s="3958"/>
      <c r="Q118" s="3964"/>
      <c r="R118" s="3852"/>
      <c r="S118" s="3851"/>
    </row>
    <row r="119" spans="1:19" ht="38.25" customHeight="1" x14ac:dyDescent="0.2">
      <c r="A119" s="7534" t="s">
        <v>8</v>
      </c>
      <c r="B119" s="5389" t="s">
        <v>9</v>
      </c>
      <c r="C119" s="5599" t="s">
        <v>8</v>
      </c>
      <c r="D119" s="6412" t="s">
        <v>25</v>
      </c>
      <c r="E119" s="5627"/>
      <c r="F119" s="6659" t="s">
        <v>1520</v>
      </c>
      <c r="G119" s="6296" t="s">
        <v>761</v>
      </c>
      <c r="H119" s="6400"/>
      <c r="I119" s="6406" t="s">
        <v>33</v>
      </c>
      <c r="J119" s="3758" t="s">
        <v>12</v>
      </c>
      <c r="K119" s="3963">
        <v>0.3</v>
      </c>
      <c r="L119" s="3793">
        <v>0.3</v>
      </c>
      <c r="M119" s="3793">
        <v>0.3</v>
      </c>
      <c r="N119" s="1295" t="s">
        <v>1519</v>
      </c>
      <c r="O119" s="3980" t="s">
        <v>343</v>
      </c>
      <c r="P119" s="2500">
        <v>3</v>
      </c>
      <c r="Q119" s="3988">
        <v>3</v>
      </c>
      <c r="R119" s="1354"/>
      <c r="S119" s="1353"/>
    </row>
    <row r="120" spans="1:19" ht="13.5" thickBot="1" x14ac:dyDescent="0.25">
      <c r="A120" s="7535"/>
      <c r="B120" s="5391"/>
      <c r="C120" s="5601"/>
      <c r="D120" s="6398"/>
      <c r="E120" s="5628"/>
      <c r="F120" s="6660"/>
      <c r="G120" s="6297"/>
      <c r="H120" s="6400"/>
      <c r="I120" s="6408"/>
      <c r="J120" s="3960" t="s">
        <v>13</v>
      </c>
      <c r="K120" s="3959">
        <f>SUM(K119)</f>
        <v>0.3</v>
      </c>
      <c r="L120" s="3959">
        <f>SUM(L119)</f>
        <v>0.3</v>
      </c>
      <c r="M120" s="3959">
        <f>SUM(M119)</f>
        <v>0.3</v>
      </c>
      <c r="N120" s="2507"/>
      <c r="O120" s="3946"/>
      <c r="P120" s="3958"/>
      <c r="Q120" s="3964"/>
      <c r="R120" s="1354"/>
      <c r="S120" s="1353"/>
    </row>
    <row r="121" spans="1:19" ht="38.25" x14ac:dyDescent="0.2">
      <c r="A121" s="7534" t="s">
        <v>8</v>
      </c>
      <c r="B121" s="5389" t="s">
        <v>9</v>
      </c>
      <c r="C121" s="5599" t="s">
        <v>8</v>
      </c>
      <c r="D121" s="6412" t="s">
        <v>32</v>
      </c>
      <c r="E121" s="5627"/>
      <c r="F121" s="6659" t="s">
        <v>1518</v>
      </c>
      <c r="G121" s="6296" t="s">
        <v>761</v>
      </c>
      <c r="H121" s="6400"/>
      <c r="I121" s="6406" t="s">
        <v>33</v>
      </c>
      <c r="J121" s="3758" t="s">
        <v>12</v>
      </c>
      <c r="K121" s="3963">
        <v>3</v>
      </c>
      <c r="L121" s="3793">
        <v>2.2000000000000002</v>
      </c>
      <c r="M121" s="3967">
        <v>2.15</v>
      </c>
      <c r="N121" s="1295" t="s">
        <v>1517</v>
      </c>
      <c r="O121" s="3980" t="s">
        <v>343</v>
      </c>
      <c r="P121" s="2500">
        <v>3</v>
      </c>
      <c r="Q121" s="3987">
        <v>2</v>
      </c>
      <c r="R121" s="7635" t="s">
        <v>1516</v>
      </c>
      <c r="S121" s="7636"/>
    </row>
    <row r="122" spans="1:19" ht="13.5" thickBot="1" x14ac:dyDescent="0.25">
      <c r="A122" s="7535"/>
      <c r="B122" s="5391"/>
      <c r="C122" s="5601"/>
      <c r="D122" s="6398"/>
      <c r="E122" s="5628"/>
      <c r="F122" s="6660"/>
      <c r="G122" s="6297"/>
      <c r="H122" s="6401"/>
      <c r="I122" s="6408"/>
      <c r="J122" s="3960" t="s">
        <v>13</v>
      </c>
      <c r="K122" s="3959">
        <f>SUM(K121)</f>
        <v>3</v>
      </c>
      <c r="L122" s="3857">
        <f>SUM(L121)</f>
        <v>2.2000000000000002</v>
      </c>
      <c r="M122" s="3857">
        <f>SUM(M121)</f>
        <v>2.15</v>
      </c>
      <c r="N122" s="2507"/>
      <c r="O122" s="3946"/>
      <c r="P122" s="3958"/>
      <c r="Q122" s="3964"/>
      <c r="R122" s="1354"/>
      <c r="S122" s="1353"/>
    </row>
    <row r="123" spans="1:19" ht="38.25" x14ac:dyDescent="0.2">
      <c r="A123" s="7534" t="s">
        <v>8</v>
      </c>
      <c r="B123" s="5389" t="s">
        <v>9</v>
      </c>
      <c r="C123" s="5599" t="s">
        <v>8</v>
      </c>
      <c r="D123" s="6412" t="s">
        <v>33</v>
      </c>
      <c r="E123" s="7537"/>
      <c r="F123" s="6659" t="s">
        <v>1515</v>
      </c>
      <c r="G123" s="6296" t="s">
        <v>761</v>
      </c>
      <c r="H123" s="7573" t="s">
        <v>143</v>
      </c>
      <c r="I123" s="6406" t="s">
        <v>33</v>
      </c>
      <c r="J123" s="3758" t="s">
        <v>12</v>
      </c>
      <c r="K123" s="3963">
        <v>2</v>
      </c>
      <c r="L123" s="3793">
        <v>1.9</v>
      </c>
      <c r="M123" s="3967">
        <v>1.89</v>
      </c>
      <c r="N123" s="1295" t="s">
        <v>1515</v>
      </c>
      <c r="O123" s="3980" t="s">
        <v>343</v>
      </c>
      <c r="P123" s="2500">
        <v>1</v>
      </c>
      <c r="Q123" s="3988">
        <v>1</v>
      </c>
      <c r="R123" s="1354"/>
      <c r="S123" s="1353"/>
    </row>
    <row r="124" spans="1:19" ht="13.5" thickBot="1" x14ac:dyDescent="0.25">
      <c r="A124" s="7535"/>
      <c r="B124" s="5391"/>
      <c r="C124" s="5601"/>
      <c r="D124" s="6398"/>
      <c r="E124" s="7538"/>
      <c r="F124" s="6660"/>
      <c r="G124" s="6297"/>
      <c r="H124" s="6400"/>
      <c r="I124" s="6408"/>
      <c r="J124" s="3960" t="s">
        <v>13</v>
      </c>
      <c r="K124" s="3959">
        <f>SUM(K123)</f>
        <v>2</v>
      </c>
      <c r="L124" s="3959">
        <f>SUM(L123)</f>
        <v>1.9</v>
      </c>
      <c r="M124" s="3959">
        <f>SUM(M123)</f>
        <v>1.89</v>
      </c>
      <c r="N124" s="2507"/>
      <c r="O124" s="3946"/>
      <c r="P124" s="3958"/>
      <c r="Q124" s="3964"/>
      <c r="R124" s="1354"/>
      <c r="S124" s="1353"/>
    </row>
    <row r="125" spans="1:19" ht="51" x14ac:dyDescent="0.2">
      <c r="A125" s="7534" t="s">
        <v>8</v>
      </c>
      <c r="B125" s="5389" t="s">
        <v>9</v>
      </c>
      <c r="C125" s="5599" t="s">
        <v>8</v>
      </c>
      <c r="D125" s="6412" t="s">
        <v>34</v>
      </c>
      <c r="E125" s="5627"/>
      <c r="F125" s="6659" t="s">
        <v>1514</v>
      </c>
      <c r="G125" s="6296" t="s">
        <v>761</v>
      </c>
      <c r="H125" s="6400"/>
      <c r="I125" s="6406" t="s">
        <v>33</v>
      </c>
      <c r="J125" s="3758" t="s">
        <v>12</v>
      </c>
      <c r="K125" s="3963">
        <v>10</v>
      </c>
      <c r="L125" s="3793">
        <v>8</v>
      </c>
      <c r="M125" s="3967">
        <v>7.9</v>
      </c>
      <c r="N125" s="1295" t="s">
        <v>1513</v>
      </c>
      <c r="O125" s="3980" t="s">
        <v>526</v>
      </c>
      <c r="P125" s="2500">
        <v>10</v>
      </c>
      <c r="Q125" s="3987">
        <v>9</v>
      </c>
      <c r="R125" s="7635" t="s">
        <v>1512</v>
      </c>
      <c r="S125" s="7636"/>
    </row>
    <row r="126" spans="1:19" x14ac:dyDescent="0.2">
      <c r="A126" s="7536"/>
      <c r="B126" s="5390"/>
      <c r="C126" s="5600"/>
      <c r="D126" s="6397"/>
      <c r="E126" s="5643"/>
      <c r="F126" s="6678"/>
      <c r="G126" s="6297"/>
      <c r="H126" s="6400"/>
      <c r="I126" s="6407"/>
      <c r="J126" s="3977" t="s">
        <v>166</v>
      </c>
      <c r="K126" s="3976"/>
      <c r="L126" s="3975"/>
      <c r="M126" s="3974"/>
      <c r="N126" s="3973"/>
      <c r="O126" s="3972"/>
      <c r="P126" s="3718"/>
      <c r="Q126" s="3971"/>
      <c r="R126" s="1354"/>
      <c r="S126" s="1353"/>
    </row>
    <row r="127" spans="1:19" ht="13.5" thickBot="1" x14ac:dyDescent="0.25">
      <c r="A127" s="7535"/>
      <c r="B127" s="5391"/>
      <c r="C127" s="5601"/>
      <c r="D127" s="6398"/>
      <c r="E127" s="5628"/>
      <c r="F127" s="6660"/>
      <c r="G127" s="6298"/>
      <c r="H127" s="7574"/>
      <c r="I127" s="6407"/>
      <c r="J127" s="3986" t="s">
        <v>13</v>
      </c>
      <c r="K127" s="3985">
        <f>SUM(K125:K126)</f>
        <v>10</v>
      </c>
      <c r="L127" s="3985">
        <f>SUM(L125:L126)</f>
        <v>8</v>
      </c>
      <c r="M127" s="3985">
        <f>SUM(M125:M126)</f>
        <v>7.9</v>
      </c>
      <c r="N127" s="3984"/>
      <c r="O127" s="3983"/>
      <c r="P127" s="3982"/>
      <c r="Q127" s="3981"/>
      <c r="R127" s="1354"/>
      <c r="S127" s="1353"/>
    </row>
    <row r="128" spans="1:19" ht="39" customHeight="1" x14ac:dyDescent="0.2">
      <c r="A128" s="7534" t="s">
        <v>8</v>
      </c>
      <c r="B128" s="5389" t="s">
        <v>9</v>
      </c>
      <c r="C128" s="5599" t="s">
        <v>8</v>
      </c>
      <c r="D128" s="6412" t="s">
        <v>64</v>
      </c>
      <c r="E128" s="5627"/>
      <c r="F128" s="6659" t="s">
        <v>1511</v>
      </c>
      <c r="G128" s="6296" t="s">
        <v>761</v>
      </c>
      <c r="H128" s="6399" t="s">
        <v>143</v>
      </c>
      <c r="I128" s="6406" t="s">
        <v>33</v>
      </c>
      <c r="J128" s="3758" t="s">
        <v>12</v>
      </c>
      <c r="K128" s="3963">
        <v>0</v>
      </c>
      <c r="L128" s="3793">
        <v>0</v>
      </c>
      <c r="M128" s="3793">
        <v>0</v>
      </c>
      <c r="N128" s="1295" t="s">
        <v>1510</v>
      </c>
      <c r="O128" s="3980" t="s">
        <v>526</v>
      </c>
      <c r="P128" s="2500">
        <v>40</v>
      </c>
      <c r="Q128" s="3978">
        <v>0</v>
      </c>
      <c r="R128" s="7637" t="s">
        <v>1509</v>
      </c>
      <c r="S128" s="7638"/>
    </row>
    <row r="129" spans="1:22" x14ac:dyDescent="0.2">
      <c r="A129" s="7536"/>
      <c r="B129" s="5390"/>
      <c r="C129" s="5600"/>
      <c r="D129" s="6397"/>
      <c r="E129" s="5643"/>
      <c r="F129" s="6678"/>
      <c r="G129" s="6297"/>
      <c r="H129" s="6400"/>
      <c r="I129" s="6407"/>
      <c r="J129" s="3977" t="s">
        <v>166</v>
      </c>
      <c r="K129" s="3976"/>
      <c r="L129" s="3975"/>
      <c r="M129" s="3974"/>
      <c r="N129" s="3973"/>
      <c r="O129" s="3972"/>
      <c r="P129" s="3718"/>
      <c r="Q129" s="3971"/>
      <c r="R129" s="1354"/>
      <c r="S129" s="1353"/>
    </row>
    <row r="130" spans="1:22" ht="13.5" thickBot="1" x14ac:dyDescent="0.25">
      <c r="A130" s="7535"/>
      <c r="B130" s="5391"/>
      <c r="C130" s="5601"/>
      <c r="D130" s="6398"/>
      <c r="E130" s="5628"/>
      <c r="F130" s="6660"/>
      <c r="G130" s="6298"/>
      <c r="H130" s="6400"/>
      <c r="I130" s="6408"/>
      <c r="J130" s="3960" t="s">
        <v>13</v>
      </c>
      <c r="K130" s="3959">
        <f>SUM(K128:K129)</f>
        <v>0</v>
      </c>
      <c r="L130" s="3959">
        <f>SUM(L128:L129)</f>
        <v>0</v>
      </c>
      <c r="M130" s="3959">
        <f>SUM(M128:M129)</f>
        <v>0</v>
      </c>
      <c r="N130" s="2507"/>
      <c r="O130" s="3946"/>
      <c r="P130" s="3958"/>
      <c r="Q130" s="3964"/>
      <c r="R130" s="3852"/>
      <c r="S130" s="3851"/>
    </row>
    <row r="131" spans="1:22" ht="53.25" customHeight="1" x14ac:dyDescent="0.2">
      <c r="A131" s="7534" t="s">
        <v>8</v>
      </c>
      <c r="B131" s="5389" t="s">
        <v>9</v>
      </c>
      <c r="C131" s="5599" t="s">
        <v>8</v>
      </c>
      <c r="D131" s="6412" t="s">
        <v>35</v>
      </c>
      <c r="E131" s="5627"/>
      <c r="F131" s="6659" t="s">
        <v>1508</v>
      </c>
      <c r="G131" s="6296" t="s">
        <v>761</v>
      </c>
      <c r="H131" s="6400"/>
      <c r="I131" s="6406" t="s">
        <v>33</v>
      </c>
      <c r="J131" s="3758" t="s">
        <v>12</v>
      </c>
      <c r="K131" s="3963">
        <v>13</v>
      </c>
      <c r="L131" s="3793">
        <v>13</v>
      </c>
      <c r="M131" s="3793">
        <v>13</v>
      </c>
      <c r="N131" s="1295" t="s">
        <v>1507</v>
      </c>
      <c r="O131" s="3980" t="s">
        <v>526</v>
      </c>
      <c r="P131" s="3979">
        <v>100</v>
      </c>
      <c r="Q131" s="3978">
        <v>100</v>
      </c>
      <c r="R131" s="7567" t="s">
        <v>1506</v>
      </c>
      <c r="S131" s="7568"/>
    </row>
    <row r="132" spans="1:22" x14ac:dyDescent="0.2">
      <c r="A132" s="7536"/>
      <c r="B132" s="5390"/>
      <c r="C132" s="5600"/>
      <c r="D132" s="6397"/>
      <c r="E132" s="5643"/>
      <c r="F132" s="6678"/>
      <c r="G132" s="6297"/>
      <c r="H132" s="6400"/>
      <c r="I132" s="6407"/>
      <c r="J132" s="3977" t="s">
        <v>166</v>
      </c>
      <c r="K132" s="3976">
        <v>0</v>
      </c>
      <c r="L132" s="3975"/>
      <c r="M132" s="3974"/>
      <c r="N132" s="3973"/>
      <c r="O132" s="3972"/>
      <c r="P132" s="3718"/>
      <c r="Q132" s="3971"/>
      <c r="R132" s="7569"/>
      <c r="S132" s="7570"/>
    </row>
    <row r="133" spans="1:22" ht="13.5" thickBot="1" x14ac:dyDescent="0.25">
      <c r="A133" s="7535"/>
      <c r="B133" s="5391"/>
      <c r="C133" s="5601"/>
      <c r="D133" s="6398"/>
      <c r="E133" s="5628"/>
      <c r="F133" s="6660"/>
      <c r="G133" s="6298"/>
      <c r="H133" s="6401"/>
      <c r="I133" s="6408"/>
      <c r="J133" s="3960" t="s">
        <v>13</v>
      </c>
      <c r="K133" s="3959">
        <f>SUM(K131:K132)</f>
        <v>13</v>
      </c>
      <c r="L133" s="3959">
        <f>SUM(L131:L132)</f>
        <v>13</v>
      </c>
      <c r="M133" s="3959">
        <f>SUM(M131:M132)</f>
        <v>13</v>
      </c>
      <c r="N133" s="2507"/>
      <c r="O133" s="3946"/>
      <c r="P133" s="3958"/>
      <c r="Q133" s="3964"/>
      <c r="R133" s="7571"/>
      <c r="S133" s="7572"/>
    </row>
    <row r="134" spans="1:22" ht="26.25" customHeight="1" x14ac:dyDescent="0.2">
      <c r="A134" s="7534" t="s">
        <v>8</v>
      </c>
      <c r="B134" s="5389" t="s">
        <v>9</v>
      </c>
      <c r="C134" s="5599" t="s">
        <v>8</v>
      </c>
      <c r="D134" s="6412" t="s">
        <v>36</v>
      </c>
      <c r="E134" s="5627"/>
      <c r="F134" s="6659" t="s">
        <v>1505</v>
      </c>
      <c r="G134" s="6296" t="s">
        <v>761</v>
      </c>
      <c r="H134" s="6399" t="s">
        <v>143</v>
      </c>
      <c r="I134" s="6407" t="s">
        <v>33</v>
      </c>
      <c r="J134" s="3716" t="s">
        <v>12</v>
      </c>
      <c r="K134" s="3970">
        <v>0</v>
      </c>
      <c r="L134" s="3792">
        <v>0</v>
      </c>
      <c r="M134" s="3792">
        <v>0</v>
      </c>
      <c r="N134" s="1245" t="s">
        <v>1504</v>
      </c>
      <c r="O134" s="3969" t="s">
        <v>343</v>
      </c>
      <c r="P134" s="2511">
        <v>5</v>
      </c>
      <c r="Q134" s="3968">
        <v>5</v>
      </c>
      <c r="R134" s="1354"/>
      <c r="S134" s="1353"/>
    </row>
    <row r="135" spans="1:22" ht="13.5" thickBot="1" x14ac:dyDescent="0.25">
      <c r="A135" s="7535"/>
      <c r="B135" s="5391"/>
      <c r="C135" s="5601"/>
      <c r="D135" s="6398"/>
      <c r="E135" s="5628"/>
      <c r="F135" s="6660"/>
      <c r="G135" s="6297"/>
      <c r="H135" s="6400"/>
      <c r="I135" s="6408"/>
      <c r="J135" s="3960" t="s">
        <v>13</v>
      </c>
      <c r="K135" s="3959">
        <f>SUM(K134)</f>
        <v>0</v>
      </c>
      <c r="L135" s="3959">
        <f>SUM(L134)</f>
        <v>0</v>
      </c>
      <c r="M135" s="3959">
        <f>SUM(M134)</f>
        <v>0</v>
      </c>
      <c r="N135" s="2507"/>
      <c r="O135" s="3946"/>
      <c r="P135" s="3958"/>
      <c r="Q135" s="3964"/>
      <c r="R135" s="1354"/>
      <c r="S135" s="1353"/>
    </row>
    <row r="136" spans="1:22" ht="34.5" customHeight="1" x14ac:dyDescent="0.2">
      <c r="A136" s="7534" t="s">
        <v>8</v>
      </c>
      <c r="B136" s="5389" t="s">
        <v>9</v>
      </c>
      <c r="C136" s="5599" t="s">
        <v>8</v>
      </c>
      <c r="D136" s="6412" t="s">
        <v>37</v>
      </c>
      <c r="E136" s="5627"/>
      <c r="F136" s="6659" t="s">
        <v>1503</v>
      </c>
      <c r="G136" s="6296" t="s">
        <v>761</v>
      </c>
      <c r="H136" s="6400"/>
      <c r="I136" s="6406" t="s">
        <v>33</v>
      </c>
      <c r="J136" s="3758" t="s">
        <v>12</v>
      </c>
      <c r="K136" s="3963">
        <v>25</v>
      </c>
      <c r="L136" s="3793">
        <v>22.1</v>
      </c>
      <c r="M136" s="3967">
        <v>21.9</v>
      </c>
      <c r="N136" s="1295" t="s">
        <v>1502</v>
      </c>
      <c r="O136" s="1294" t="s">
        <v>343</v>
      </c>
      <c r="P136" s="3966">
        <v>38</v>
      </c>
      <c r="Q136" s="3965">
        <v>38</v>
      </c>
      <c r="R136" s="1354"/>
      <c r="S136" s="1353"/>
    </row>
    <row r="137" spans="1:22" ht="23.25" customHeight="1" thickBot="1" x14ac:dyDescent="0.25">
      <c r="A137" s="7535"/>
      <c r="B137" s="5391"/>
      <c r="C137" s="5601"/>
      <c r="D137" s="6398"/>
      <c r="E137" s="5628"/>
      <c r="F137" s="6660"/>
      <c r="G137" s="6297"/>
      <c r="H137" s="6400"/>
      <c r="I137" s="6408"/>
      <c r="J137" s="3960" t="s">
        <v>13</v>
      </c>
      <c r="K137" s="3959">
        <f>SUM(K136)</f>
        <v>25</v>
      </c>
      <c r="L137" s="3959">
        <f>SUM(L136)</f>
        <v>22.1</v>
      </c>
      <c r="M137" s="3959">
        <f>SUM(M136)</f>
        <v>21.9</v>
      </c>
      <c r="N137" s="2507"/>
      <c r="O137" s="3946"/>
      <c r="P137" s="3958"/>
      <c r="Q137" s="3964"/>
      <c r="R137" s="1354"/>
      <c r="S137" s="1353"/>
    </row>
    <row r="138" spans="1:22" ht="30" customHeight="1" x14ac:dyDescent="0.2">
      <c r="A138" s="7534" t="s">
        <v>8</v>
      </c>
      <c r="B138" s="5389" t="s">
        <v>9</v>
      </c>
      <c r="C138" s="5599" t="s">
        <v>8</v>
      </c>
      <c r="D138" s="6412" t="s">
        <v>38</v>
      </c>
      <c r="E138" s="5627"/>
      <c r="F138" s="6659" t="s">
        <v>1501</v>
      </c>
      <c r="G138" s="6296" t="s">
        <v>761</v>
      </c>
      <c r="H138" s="6400"/>
      <c r="I138" s="6406" t="s">
        <v>33</v>
      </c>
      <c r="J138" s="3758" t="s">
        <v>12</v>
      </c>
      <c r="K138" s="3963">
        <v>0</v>
      </c>
      <c r="L138" s="3793">
        <v>8</v>
      </c>
      <c r="M138" s="3793">
        <v>8</v>
      </c>
      <c r="N138" s="2515" t="s">
        <v>1500</v>
      </c>
      <c r="O138" s="3953" t="s">
        <v>500</v>
      </c>
      <c r="P138" s="3962">
        <v>840</v>
      </c>
      <c r="Q138" s="3961">
        <v>844</v>
      </c>
      <c r="R138" s="1354"/>
      <c r="S138" s="1353"/>
    </row>
    <row r="139" spans="1:22" ht="25.5" customHeight="1" thickBot="1" x14ac:dyDescent="0.25">
      <c r="A139" s="7535"/>
      <c r="B139" s="5391"/>
      <c r="C139" s="5601"/>
      <c r="D139" s="6398"/>
      <c r="E139" s="5628"/>
      <c r="F139" s="6660"/>
      <c r="G139" s="6297"/>
      <c r="H139" s="6400"/>
      <c r="I139" s="6408"/>
      <c r="J139" s="3960" t="s">
        <v>13</v>
      </c>
      <c r="K139" s="3959">
        <f>SUM(K138)</f>
        <v>0</v>
      </c>
      <c r="L139" s="3959">
        <f>SUM(L138)</f>
        <v>8</v>
      </c>
      <c r="M139" s="3959">
        <f>SUM(M138)</f>
        <v>8</v>
      </c>
      <c r="N139" s="2507"/>
      <c r="O139" s="3946"/>
      <c r="P139" s="3958"/>
      <c r="Q139" s="3957"/>
      <c r="R139" s="1354"/>
      <c r="S139" s="1353"/>
    </row>
    <row r="140" spans="1:22" ht="26.25" customHeight="1" thickBot="1" x14ac:dyDescent="0.25">
      <c r="A140" s="7534" t="s">
        <v>8</v>
      </c>
      <c r="B140" s="5389" t="s">
        <v>9</v>
      </c>
      <c r="C140" s="3927" t="s">
        <v>8</v>
      </c>
      <c r="D140" s="3933" t="s">
        <v>39</v>
      </c>
      <c r="E140" s="5627"/>
      <c r="F140" s="6760" t="s">
        <v>1499</v>
      </c>
      <c r="G140" s="6296" t="s">
        <v>761</v>
      </c>
      <c r="H140" s="6400"/>
      <c r="I140" s="6406" t="s">
        <v>33</v>
      </c>
      <c r="J140" s="3758" t="s">
        <v>12</v>
      </c>
      <c r="K140" s="3955">
        <v>1</v>
      </c>
      <c r="L140" s="3956">
        <v>1</v>
      </c>
      <c r="M140" s="3955">
        <v>0.9</v>
      </c>
      <c r="N140" s="3954" t="s">
        <v>1498</v>
      </c>
      <c r="O140" s="3953" t="s">
        <v>500</v>
      </c>
      <c r="P140" s="3952">
        <v>12</v>
      </c>
      <c r="Q140" s="3951">
        <v>10</v>
      </c>
      <c r="R140" s="3950"/>
      <c r="S140" s="3949"/>
      <c r="T140" s="3948"/>
      <c r="U140" s="3948"/>
      <c r="V140" s="3948"/>
    </row>
    <row r="141" spans="1:22" ht="24.75" customHeight="1" thickBot="1" x14ac:dyDescent="0.25">
      <c r="A141" s="7535"/>
      <c r="B141" s="5391"/>
      <c r="C141" s="3788"/>
      <c r="D141" s="1280"/>
      <c r="E141" s="5628"/>
      <c r="F141" s="6761"/>
      <c r="G141" s="6297"/>
      <c r="H141" s="6400"/>
      <c r="I141" s="6408"/>
      <c r="J141" s="3692" t="s">
        <v>13</v>
      </c>
      <c r="K141" s="3767">
        <f>SUM(K140)</f>
        <v>1</v>
      </c>
      <c r="L141" s="3767">
        <f>SUM(L140)</f>
        <v>1</v>
      </c>
      <c r="M141" s="3767">
        <f>SUM(M140)</f>
        <v>0.9</v>
      </c>
      <c r="N141" s="3947"/>
      <c r="O141" s="3946"/>
      <c r="P141" s="3945"/>
      <c r="Q141" s="3944"/>
      <c r="R141" s="3943"/>
      <c r="S141" s="3942"/>
      <c r="T141" s="2491"/>
      <c r="U141" s="2491"/>
      <c r="V141" s="2491"/>
    </row>
    <row r="142" spans="1:22" ht="24.75" customHeight="1" thickBot="1" x14ac:dyDescent="0.25">
      <c r="A142" s="7534" t="s">
        <v>8</v>
      </c>
      <c r="B142" s="5389" t="s">
        <v>9</v>
      </c>
      <c r="C142" s="3927" t="s">
        <v>8</v>
      </c>
      <c r="D142" s="3933" t="s">
        <v>40</v>
      </c>
      <c r="E142" s="1391"/>
      <c r="F142" s="6267" t="s">
        <v>1497</v>
      </c>
      <c r="G142" s="6296" t="s">
        <v>761</v>
      </c>
      <c r="H142" s="6399" t="s">
        <v>143</v>
      </c>
      <c r="I142" s="6406" t="s">
        <v>33</v>
      </c>
      <c r="J142" s="2481" t="s">
        <v>12</v>
      </c>
      <c r="K142" s="3932">
        <v>1</v>
      </c>
      <c r="L142" s="2518">
        <v>1</v>
      </c>
      <c r="M142" s="2518">
        <v>1</v>
      </c>
      <c r="N142" s="3921" t="s">
        <v>1496</v>
      </c>
      <c r="O142" s="3929" t="s">
        <v>500</v>
      </c>
      <c r="P142" s="3931">
        <v>1</v>
      </c>
      <c r="Q142" s="3930">
        <v>1</v>
      </c>
      <c r="R142" s="1354"/>
      <c r="S142" s="1353"/>
    </row>
    <row r="143" spans="1:22" ht="24.75" customHeight="1" thickBot="1" x14ac:dyDescent="0.25">
      <c r="A143" s="7535"/>
      <c r="B143" s="5391"/>
      <c r="C143" s="3788"/>
      <c r="D143" s="1280"/>
      <c r="E143" s="833"/>
      <c r="F143" s="6269"/>
      <c r="G143" s="6297"/>
      <c r="H143" s="6400"/>
      <c r="I143" s="6408"/>
      <c r="J143" s="3692" t="s">
        <v>13</v>
      </c>
      <c r="K143" s="3767">
        <f>SUM(K142)</f>
        <v>1</v>
      </c>
      <c r="L143" s="3767">
        <f>SUM(L142)</f>
        <v>1</v>
      </c>
      <c r="M143" s="3767">
        <f>SUM(M142)</f>
        <v>1</v>
      </c>
      <c r="N143" s="3921"/>
      <c r="O143" s="3929"/>
      <c r="P143" s="3687"/>
      <c r="Q143" s="3928"/>
      <c r="R143" s="1354"/>
      <c r="S143" s="1353"/>
    </row>
    <row r="144" spans="1:22" ht="24.75" customHeight="1" thickBot="1" x14ac:dyDescent="0.25">
      <c r="A144" s="7534" t="s">
        <v>8</v>
      </c>
      <c r="B144" s="5389" t="s">
        <v>9</v>
      </c>
      <c r="C144" s="3927" t="s">
        <v>8</v>
      </c>
      <c r="D144" s="3933" t="s">
        <v>41</v>
      </c>
      <c r="E144" s="1391"/>
      <c r="F144" s="1568" t="s">
        <v>1495</v>
      </c>
      <c r="G144" s="6297"/>
      <c r="H144" s="6400"/>
      <c r="I144" s="6406" t="s">
        <v>33</v>
      </c>
      <c r="J144" s="2443" t="s">
        <v>12</v>
      </c>
      <c r="K144" s="3881">
        <v>13</v>
      </c>
      <c r="L144" s="3882">
        <v>13</v>
      </c>
      <c r="M144" s="3941">
        <v>12.99</v>
      </c>
      <c r="N144" s="3940" t="s">
        <v>1494</v>
      </c>
      <c r="O144" s="3929" t="s">
        <v>500</v>
      </c>
      <c r="P144" s="3931">
        <v>7</v>
      </c>
      <c r="Q144" s="3939">
        <v>13</v>
      </c>
      <c r="R144" s="7635" t="s">
        <v>1493</v>
      </c>
      <c r="S144" s="7636"/>
    </row>
    <row r="145" spans="1:19" ht="24.75" customHeight="1" thickBot="1" x14ac:dyDescent="0.25">
      <c r="A145" s="7535"/>
      <c r="B145" s="5391"/>
      <c r="C145" s="3788"/>
      <c r="D145" s="1280"/>
      <c r="E145" s="833"/>
      <c r="F145" s="3938"/>
      <c r="G145" s="6298"/>
      <c r="H145" s="6400"/>
      <c r="I145" s="6408"/>
      <c r="J145" s="3692" t="s">
        <v>13</v>
      </c>
      <c r="K145" s="3767">
        <f>SUM(K144)</f>
        <v>13</v>
      </c>
      <c r="L145" s="3767">
        <f>SUM(L144)</f>
        <v>13</v>
      </c>
      <c r="M145" s="3767">
        <f>SUM(M144)</f>
        <v>12.99</v>
      </c>
      <c r="N145" s="3921"/>
      <c r="O145" s="3929"/>
      <c r="P145" s="3687"/>
      <c r="Q145" s="3928"/>
      <c r="R145" s="1354"/>
      <c r="S145" s="1353"/>
    </row>
    <row r="146" spans="1:19" ht="24.75" customHeight="1" thickBot="1" x14ac:dyDescent="0.25">
      <c r="A146" s="7534" t="s">
        <v>8</v>
      </c>
      <c r="B146" s="5389" t="s">
        <v>9</v>
      </c>
      <c r="C146" s="3927" t="s">
        <v>8</v>
      </c>
      <c r="D146" s="3933" t="s">
        <v>73</v>
      </c>
      <c r="E146" s="1391"/>
      <c r="F146" s="2905" t="s">
        <v>1492</v>
      </c>
      <c r="G146" s="6296" t="s">
        <v>761</v>
      </c>
      <c r="H146" s="6400"/>
      <c r="I146" s="6406" t="s">
        <v>33</v>
      </c>
      <c r="J146" s="2481" t="s">
        <v>12</v>
      </c>
      <c r="K146" s="3881">
        <v>56</v>
      </c>
      <c r="L146" s="2480">
        <v>54.7</v>
      </c>
      <c r="M146" s="3924">
        <v>54.6</v>
      </c>
      <c r="N146" s="3921" t="s">
        <v>1491</v>
      </c>
      <c r="O146" s="3929" t="s">
        <v>500</v>
      </c>
      <c r="P146" s="3937">
        <v>3</v>
      </c>
      <c r="Q146" s="3930">
        <v>3</v>
      </c>
      <c r="R146" s="1354"/>
      <c r="S146" s="1353"/>
    </row>
    <row r="147" spans="1:19" ht="24.75" customHeight="1" thickBot="1" x14ac:dyDescent="0.25">
      <c r="A147" s="7536"/>
      <c r="B147" s="5390"/>
      <c r="C147" s="3936"/>
      <c r="D147" s="3935"/>
      <c r="E147" s="3787"/>
      <c r="F147" s="2899"/>
      <c r="G147" s="6297"/>
      <c r="H147" s="6400"/>
      <c r="I147" s="6407"/>
      <c r="J147" s="2481" t="s">
        <v>167</v>
      </c>
      <c r="K147" s="3932">
        <v>306.3</v>
      </c>
      <c r="L147" s="2518">
        <v>327</v>
      </c>
      <c r="M147" s="3932">
        <v>326.89999999999998</v>
      </c>
      <c r="N147" s="3921"/>
      <c r="O147" s="3929"/>
      <c r="P147" s="3687"/>
      <c r="Q147" s="3928"/>
      <c r="R147" s="1354"/>
      <c r="S147" s="1353"/>
    </row>
    <row r="148" spans="1:19" ht="18.75" customHeight="1" thickBot="1" x14ac:dyDescent="0.25">
      <c r="A148" s="7535"/>
      <c r="B148" s="5391"/>
      <c r="C148" s="3788"/>
      <c r="D148" s="1280"/>
      <c r="E148" s="833"/>
      <c r="F148" s="3934"/>
      <c r="G148" s="6298"/>
      <c r="H148" s="6400"/>
      <c r="I148" s="6408"/>
      <c r="J148" s="3692" t="s">
        <v>13</v>
      </c>
      <c r="K148" s="3767">
        <f>SUM(K146:K147)</f>
        <v>362.3</v>
      </c>
      <c r="L148" s="3766">
        <f>SUM(L146:L147)</f>
        <v>381.7</v>
      </c>
      <c r="M148" s="3766">
        <f>SUM(M146:M147)</f>
        <v>381.5</v>
      </c>
      <c r="N148" s="3921"/>
      <c r="O148" s="3929"/>
      <c r="P148" s="3687"/>
      <c r="Q148" s="3928"/>
      <c r="R148" s="1354"/>
      <c r="S148" s="1353"/>
    </row>
    <row r="149" spans="1:19" ht="24.75" customHeight="1" thickBot="1" x14ac:dyDescent="0.25">
      <c r="A149" s="7534" t="s">
        <v>8</v>
      </c>
      <c r="B149" s="5389" t="s">
        <v>9</v>
      </c>
      <c r="C149" s="3927" t="s">
        <v>8</v>
      </c>
      <c r="D149" s="3933" t="s">
        <v>75</v>
      </c>
      <c r="E149" s="3787"/>
      <c r="F149" s="7593" t="s">
        <v>1490</v>
      </c>
      <c r="G149" s="6296" t="s">
        <v>761</v>
      </c>
      <c r="H149" s="6400"/>
      <c r="I149" s="6406" t="s">
        <v>33</v>
      </c>
      <c r="J149" s="2481" t="s">
        <v>12</v>
      </c>
      <c r="K149" s="3932">
        <v>150</v>
      </c>
      <c r="L149" s="2518">
        <v>0</v>
      </c>
      <c r="M149" s="2518">
        <v>0</v>
      </c>
      <c r="N149" s="3921" t="s">
        <v>1489</v>
      </c>
      <c r="O149" s="3929" t="s">
        <v>500</v>
      </c>
      <c r="P149" s="3931">
        <v>50</v>
      </c>
      <c r="Q149" s="3930">
        <v>50</v>
      </c>
      <c r="R149" s="1354"/>
      <c r="S149" s="1353"/>
    </row>
    <row r="150" spans="1:19" ht="24.75" customHeight="1" thickBot="1" x14ac:dyDescent="0.25">
      <c r="A150" s="7535"/>
      <c r="B150" s="5391"/>
      <c r="C150" s="3788"/>
      <c r="D150" s="1280"/>
      <c r="E150" s="833"/>
      <c r="F150" s="7594"/>
      <c r="G150" s="6297"/>
      <c r="H150" s="6400"/>
      <c r="I150" s="6408"/>
      <c r="J150" s="3692" t="s">
        <v>13</v>
      </c>
      <c r="K150" s="3767">
        <f>SUM(K149)</f>
        <v>150</v>
      </c>
      <c r="L150" s="3766">
        <f>SUM(L149)</f>
        <v>0</v>
      </c>
      <c r="M150" s="3922">
        <f>SUM(M149)</f>
        <v>0</v>
      </c>
      <c r="N150" s="3921"/>
      <c r="O150" s="3929"/>
      <c r="P150" s="3687"/>
      <c r="Q150" s="3928"/>
      <c r="R150" s="1354"/>
      <c r="S150" s="1353"/>
    </row>
    <row r="151" spans="1:19" ht="24.75" customHeight="1" thickBot="1" x14ac:dyDescent="0.25">
      <c r="A151" s="7534" t="s">
        <v>8</v>
      </c>
      <c r="B151" s="5389" t="s">
        <v>9</v>
      </c>
      <c r="C151" s="3927" t="s">
        <v>8</v>
      </c>
      <c r="D151" s="3926">
        <v>24</v>
      </c>
      <c r="E151" s="5627"/>
      <c r="F151" s="3925" t="s">
        <v>1488</v>
      </c>
      <c r="G151" s="6297"/>
      <c r="H151" s="6400"/>
      <c r="I151" s="6406" t="s">
        <v>33</v>
      </c>
      <c r="J151" s="2481" t="s">
        <v>12</v>
      </c>
      <c r="K151" s="3881">
        <v>0</v>
      </c>
      <c r="L151" s="2480">
        <v>12</v>
      </c>
      <c r="M151" s="3924">
        <v>11.98</v>
      </c>
      <c r="N151" s="3921"/>
      <c r="O151" s="3785"/>
      <c r="P151" s="3687"/>
      <c r="Q151" s="3920"/>
      <c r="R151" s="1354"/>
      <c r="S151" s="1353"/>
    </row>
    <row r="152" spans="1:19" ht="24.75" customHeight="1" thickBot="1" x14ac:dyDescent="0.25">
      <c r="A152" s="7535"/>
      <c r="B152" s="5391"/>
      <c r="C152" s="3788"/>
      <c r="D152" s="834"/>
      <c r="E152" s="5628"/>
      <c r="F152" s="3923"/>
      <c r="G152" s="6298"/>
      <c r="H152" s="6401"/>
      <c r="I152" s="6408"/>
      <c r="J152" s="3692" t="s">
        <v>13</v>
      </c>
      <c r="K152" s="3767">
        <f>SUM(K151)</f>
        <v>0</v>
      </c>
      <c r="L152" s="3766">
        <f>SUM(L151)</f>
        <v>12</v>
      </c>
      <c r="M152" s="3922">
        <f>SUM(M151)</f>
        <v>11.98</v>
      </c>
      <c r="N152" s="3921"/>
      <c r="O152" s="3785"/>
      <c r="P152" s="3687"/>
      <c r="Q152" s="3920"/>
      <c r="R152" s="1354"/>
      <c r="S152" s="1353"/>
    </row>
    <row r="153" spans="1:19" ht="13.5" customHeight="1" thickBot="1" x14ac:dyDescent="0.25">
      <c r="A153" s="1091" t="s">
        <v>8</v>
      </c>
      <c r="B153" s="1510" t="s">
        <v>9</v>
      </c>
      <c r="C153" s="5644" t="s">
        <v>221</v>
      </c>
      <c r="D153" s="5645"/>
      <c r="E153" s="5645"/>
      <c r="F153" s="5645"/>
      <c r="G153" s="5645"/>
      <c r="H153" s="5645"/>
      <c r="I153" s="5646"/>
      <c r="J153" s="3850" t="s">
        <v>13</v>
      </c>
      <c r="K153" s="3919">
        <f>K90</f>
        <v>664.3</v>
      </c>
      <c r="L153" s="3919">
        <f>L90</f>
        <v>542.70000000000005</v>
      </c>
      <c r="M153" s="3919">
        <f>M90</f>
        <v>541.84999999999991</v>
      </c>
      <c r="N153" s="3918"/>
      <c r="O153" s="3916"/>
      <c r="P153" s="3917"/>
      <c r="Q153" s="3916"/>
      <c r="R153" s="1354"/>
      <c r="S153" s="1353"/>
    </row>
    <row r="154" spans="1:19" ht="13.5" thickBot="1" x14ac:dyDescent="0.25">
      <c r="A154" s="3915" t="s">
        <v>8</v>
      </c>
      <c r="B154" s="7436" t="s">
        <v>742</v>
      </c>
      <c r="C154" s="7437"/>
      <c r="D154" s="7437"/>
      <c r="E154" s="7437"/>
      <c r="F154" s="7437"/>
      <c r="G154" s="7437"/>
      <c r="H154" s="7437"/>
      <c r="I154" s="7437"/>
      <c r="J154" s="7438"/>
      <c r="K154" s="3914">
        <f>K82+K153</f>
        <v>3664.5</v>
      </c>
      <c r="L154" s="3914">
        <f>L82+L153</f>
        <v>3210.7</v>
      </c>
      <c r="M154" s="3914">
        <f>M82+M153</f>
        <v>3197.7499999999995</v>
      </c>
      <c r="N154" s="3913"/>
      <c r="O154" s="3911"/>
      <c r="P154" s="3912"/>
      <c r="Q154" s="3911"/>
      <c r="R154" s="3864"/>
      <c r="S154" s="3863"/>
    </row>
    <row r="155" spans="1:19" ht="15" thickBot="1" x14ac:dyDescent="0.25">
      <c r="A155" s="1487" t="s">
        <v>9</v>
      </c>
      <c r="B155" s="3910" t="s">
        <v>1487</v>
      </c>
      <c r="C155" s="3909"/>
      <c r="D155" s="3909"/>
      <c r="E155" s="3909"/>
      <c r="F155" s="1484"/>
      <c r="G155" s="1484"/>
      <c r="H155" s="3908"/>
      <c r="I155" s="3907"/>
      <c r="J155" s="3905"/>
      <c r="K155" s="3905"/>
      <c r="L155" s="3905"/>
      <c r="M155" s="3905"/>
      <c r="N155" s="3905"/>
      <c r="O155" s="3905"/>
      <c r="P155" s="3906"/>
      <c r="Q155" s="3905"/>
      <c r="R155" s="3852"/>
      <c r="S155" s="3851"/>
    </row>
    <row r="156" spans="1:19" ht="26.25" thickBot="1" x14ac:dyDescent="0.25">
      <c r="A156" s="1010"/>
      <c r="B156" s="7601"/>
      <c r="C156" s="7602"/>
      <c r="D156" s="7602"/>
      <c r="E156" s="7602"/>
      <c r="F156" s="7602"/>
      <c r="G156" s="7602"/>
      <c r="H156" s="7602"/>
      <c r="I156" s="7602"/>
      <c r="J156" s="7602"/>
      <c r="K156" s="7602"/>
      <c r="L156" s="7602"/>
      <c r="M156" s="7603"/>
      <c r="N156" s="3904" t="s">
        <v>1486</v>
      </c>
      <c r="O156" s="3903" t="s">
        <v>446</v>
      </c>
      <c r="P156" s="3902">
        <v>37.6</v>
      </c>
      <c r="Q156" s="3901">
        <v>37.6</v>
      </c>
      <c r="R156" s="1354"/>
      <c r="S156" s="1353"/>
    </row>
    <row r="157" spans="1:19" ht="15.75" thickBot="1" x14ac:dyDescent="0.25">
      <c r="A157" s="1010" t="s">
        <v>9</v>
      </c>
      <c r="B157" s="3900" t="s">
        <v>8</v>
      </c>
      <c r="C157" s="756" t="s">
        <v>1485</v>
      </c>
      <c r="D157" s="754"/>
      <c r="E157" s="3896"/>
      <c r="F157" s="3896"/>
      <c r="G157" s="3896"/>
      <c r="H157" s="3899"/>
      <c r="I157" s="3898"/>
      <c r="J157" s="3896"/>
      <c r="K157" s="3896"/>
      <c r="L157" s="3896"/>
      <c r="M157" s="3896"/>
      <c r="N157" s="3811"/>
      <c r="O157" s="3896"/>
      <c r="P157" s="3897"/>
      <c r="Q157" s="3896"/>
      <c r="R157" s="1354"/>
      <c r="S157" s="1353"/>
    </row>
    <row r="158" spans="1:19" ht="37.5" customHeight="1" thickBot="1" x14ac:dyDescent="0.25">
      <c r="A158" s="1091"/>
      <c r="B158" s="1009"/>
      <c r="C158" s="3751"/>
      <c r="D158" s="3750"/>
      <c r="E158" s="3893"/>
      <c r="F158" s="3893"/>
      <c r="G158" s="3893"/>
      <c r="H158" s="3895"/>
      <c r="I158" s="3894"/>
      <c r="J158" s="3893"/>
      <c r="K158" s="3893"/>
      <c r="L158" s="3893"/>
      <c r="M158" s="3893"/>
      <c r="N158" s="2461" t="s">
        <v>927</v>
      </c>
      <c r="O158" s="3892" t="s">
        <v>1484</v>
      </c>
      <c r="P158" s="3802">
        <v>70</v>
      </c>
      <c r="Q158" s="3891">
        <v>124</v>
      </c>
      <c r="R158" s="1354"/>
      <c r="S158" s="1353"/>
    </row>
    <row r="159" spans="1:19" ht="37.5" customHeight="1" thickBot="1" x14ac:dyDescent="0.25">
      <c r="A159" s="5639" t="s">
        <v>9</v>
      </c>
      <c r="B159" s="5389" t="s">
        <v>8</v>
      </c>
      <c r="C159" s="1004" t="s">
        <v>8</v>
      </c>
      <c r="D159" s="7541" t="s">
        <v>1479</v>
      </c>
      <c r="E159" s="7542"/>
      <c r="F159" s="7543"/>
      <c r="G159" s="6296" t="s">
        <v>560</v>
      </c>
      <c r="H159" s="6399" t="s">
        <v>143</v>
      </c>
      <c r="I159" s="6406" t="s">
        <v>1478</v>
      </c>
      <c r="J159" s="3890" t="s">
        <v>12</v>
      </c>
      <c r="K159" s="2430">
        <v>0</v>
      </c>
      <c r="L159" s="2430">
        <v>0</v>
      </c>
      <c r="M159" s="2430">
        <v>0</v>
      </c>
      <c r="N159" s="2377" t="s">
        <v>1483</v>
      </c>
      <c r="O159" s="1294" t="s">
        <v>343</v>
      </c>
      <c r="P159" s="3889">
        <v>12.5</v>
      </c>
      <c r="Q159" s="3865">
        <v>12.5</v>
      </c>
      <c r="R159" s="7635" t="s">
        <v>1482</v>
      </c>
      <c r="S159" s="7636"/>
    </row>
    <row r="160" spans="1:19" ht="44.25" customHeight="1" thickBot="1" x14ac:dyDescent="0.25">
      <c r="A160" s="5629"/>
      <c r="B160" s="5390"/>
      <c r="C160" s="1001"/>
      <c r="D160" s="7544"/>
      <c r="E160" s="7566"/>
      <c r="F160" s="7546"/>
      <c r="G160" s="6297"/>
      <c r="H160" s="6400"/>
      <c r="I160" s="6407"/>
      <c r="J160" s="2447" t="s">
        <v>167</v>
      </c>
      <c r="K160" s="2462">
        <v>0</v>
      </c>
      <c r="L160" s="3888">
        <f>L163</f>
        <v>61.4</v>
      </c>
      <c r="M160" s="2462">
        <f>M163</f>
        <v>61.4</v>
      </c>
      <c r="N160" s="3887" t="s">
        <v>1481</v>
      </c>
      <c r="O160" s="3886" t="s">
        <v>343</v>
      </c>
      <c r="P160" s="3885">
        <v>2</v>
      </c>
      <c r="Q160" s="3884">
        <v>2</v>
      </c>
      <c r="R160" s="7635" t="s">
        <v>1480</v>
      </c>
      <c r="S160" s="7636"/>
    </row>
    <row r="161" spans="1:19" ht="24" customHeight="1" thickBot="1" x14ac:dyDescent="0.25">
      <c r="A161" s="5630"/>
      <c r="B161" s="5391"/>
      <c r="C161" s="1361"/>
      <c r="D161" s="7547"/>
      <c r="E161" s="7548"/>
      <c r="F161" s="7549"/>
      <c r="G161" s="6297"/>
      <c r="H161" s="6400"/>
      <c r="I161" s="6407"/>
      <c r="J161" s="3778" t="s">
        <v>13</v>
      </c>
      <c r="K161" s="3776">
        <f>SUM(K159:K160)</f>
        <v>0</v>
      </c>
      <c r="L161" s="3777">
        <f>SUM(L159:L160)</f>
        <v>61.4</v>
      </c>
      <c r="M161" s="3777">
        <f>SUM(M159:M160)</f>
        <v>61.4</v>
      </c>
      <c r="N161" s="3883"/>
      <c r="O161" s="3855"/>
      <c r="P161" s="3854"/>
      <c r="Q161" s="3853"/>
      <c r="R161" s="1354"/>
      <c r="S161" s="1353"/>
    </row>
    <row r="162" spans="1:19" ht="18" customHeight="1" thickBot="1" x14ac:dyDescent="0.25">
      <c r="A162" s="5639" t="s">
        <v>9</v>
      </c>
      <c r="B162" s="5389" t="s">
        <v>8</v>
      </c>
      <c r="C162" s="1004" t="s">
        <v>8</v>
      </c>
      <c r="D162" s="3779" t="s">
        <v>8</v>
      </c>
      <c r="E162" s="3787"/>
      <c r="F162" s="6264" t="s">
        <v>1479</v>
      </c>
      <c r="G162" s="6297"/>
      <c r="H162" s="6400"/>
      <c r="I162" s="6407"/>
      <c r="J162" s="2481" t="s">
        <v>12</v>
      </c>
      <c r="K162" s="3882">
        <v>0</v>
      </c>
      <c r="L162" s="3882">
        <v>0</v>
      </c>
      <c r="M162" s="3882">
        <v>0</v>
      </c>
      <c r="N162" s="3878"/>
      <c r="O162" s="3877"/>
      <c r="P162" s="3876"/>
      <c r="Q162" s="3875"/>
      <c r="R162" s="1354"/>
      <c r="S162" s="1353"/>
    </row>
    <row r="163" spans="1:19" ht="18" customHeight="1" thickBot="1" x14ac:dyDescent="0.25">
      <c r="A163" s="5629"/>
      <c r="B163" s="5390"/>
      <c r="C163" s="1001"/>
      <c r="D163" s="3779"/>
      <c r="E163" s="3787"/>
      <c r="F163" s="6265"/>
      <c r="G163" s="6297"/>
      <c r="H163" s="6400"/>
      <c r="I163" s="6407"/>
      <c r="J163" s="2481" t="s">
        <v>167</v>
      </c>
      <c r="K163" s="3882">
        <v>0</v>
      </c>
      <c r="L163" s="3881">
        <v>61.4</v>
      </c>
      <c r="M163" s="3881">
        <v>61.4</v>
      </c>
      <c r="N163" s="3878"/>
      <c r="O163" s="3877"/>
      <c r="P163" s="3876"/>
      <c r="Q163" s="3875"/>
      <c r="R163" s="1354"/>
      <c r="S163" s="1353"/>
    </row>
    <row r="164" spans="1:19" ht="37.5" customHeight="1" thickBot="1" x14ac:dyDescent="0.25">
      <c r="A164" s="5630"/>
      <c r="B164" s="5391"/>
      <c r="C164" s="1565"/>
      <c r="D164" s="3779"/>
      <c r="E164" s="3787"/>
      <c r="F164" s="6266"/>
      <c r="G164" s="6298"/>
      <c r="H164" s="6401"/>
      <c r="I164" s="6408"/>
      <c r="J164" s="3692" t="s">
        <v>13</v>
      </c>
      <c r="K164" s="3880">
        <f>SUM(K162)</f>
        <v>0</v>
      </c>
      <c r="L164" s="3879">
        <f>SUM(L162:L163)</f>
        <v>61.4</v>
      </c>
      <c r="M164" s="3879">
        <f>SUM(M162:M163)</f>
        <v>61.4</v>
      </c>
      <c r="N164" s="3878"/>
      <c r="O164" s="3877"/>
      <c r="P164" s="3876"/>
      <c r="Q164" s="3875"/>
      <c r="R164" s="1354"/>
      <c r="S164" s="1353"/>
    </row>
    <row r="165" spans="1:19" ht="26.25" customHeight="1" thickBot="1" x14ac:dyDescent="0.25">
      <c r="A165" s="5639" t="s">
        <v>9</v>
      </c>
      <c r="B165" s="5389" t="s">
        <v>8</v>
      </c>
      <c r="C165" s="1004" t="s">
        <v>9</v>
      </c>
      <c r="D165" s="7541" t="s">
        <v>1475</v>
      </c>
      <c r="E165" s="7542"/>
      <c r="F165" s="7543"/>
      <c r="G165" s="6296" t="s">
        <v>547</v>
      </c>
      <c r="H165" s="7573" t="s">
        <v>143</v>
      </c>
      <c r="I165" s="6406" t="s">
        <v>1478</v>
      </c>
      <c r="J165" s="3874" t="s">
        <v>12</v>
      </c>
      <c r="K165" s="2430">
        <v>0</v>
      </c>
      <c r="L165" s="2462">
        <v>0</v>
      </c>
      <c r="M165" s="2462">
        <v>0</v>
      </c>
      <c r="N165" s="2377" t="s">
        <v>1477</v>
      </c>
      <c r="O165" s="1294" t="s">
        <v>343</v>
      </c>
      <c r="P165" s="2222"/>
      <c r="Q165" s="2223"/>
      <c r="R165" s="3864"/>
      <c r="S165" s="3863"/>
    </row>
    <row r="166" spans="1:19" ht="64.5" customHeight="1" thickBot="1" x14ac:dyDescent="0.25">
      <c r="A166" s="5630"/>
      <c r="B166" s="5391"/>
      <c r="C166" s="1001"/>
      <c r="D166" s="7544"/>
      <c r="E166" s="7566"/>
      <c r="F166" s="7546"/>
      <c r="G166" s="6297"/>
      <c r="H166" s="6400"/>
      <c r="I166" s="6407"/>
      <c r="J166" s="2463"/>
      <c r="K166" s="2462"/>
      <c r="L166" s="3873"/>
      <c r="M166" s="3873"/>
      <c r="N166" s="3872" t="s">
        <v>1476</v>
      </c>
      <c r="O166" s="3871" t="s">
        <v>446</v>
      </c>
      <c r="P166" s="3870">
        <v>50</v>
      </c>
      <c r="Q166" s="3869">
        <v>50</v>
      </c>
      <c r="R166" s="3852"/>
      <c r="S166" s="3851"/>
    </row>
    <row r="167" spans="1:19" ht="26.25" customHeight="1" thickBot="1" x14ac:dyDescent="0.25">
      <c r="A167" s="5639" t="s">
        <v>9</v>
      </c>
      <c r="B167" s="5389" t="s">
        <v>8</v>
      </c>
      <c r="C167" s="1004" t="s">
        <v>9</v>
      </c>
      <c r="D167" s="3779" t="s">
        <v>8</v>
      </c>
      <c r="E167" s="843"/>
      <c r="F167" s="6264" t="s">
        <v>1475</v>
      </c>
      <c r="G167" s="6297"/>
      <c r="H167" s="6400"/>
      <c r="I167" s="6407"/>
      <c r="J167" s="2447" t="s">
        <v>13</v>
      </c>
      <c r="K167" s="2462">
        <f>SUM(K165:K166)</f>
        <v>0</v>
      </c>
      <c r="L167" s="2462">
        <f>SUM(L165:L166)</f>
        <v>0</v>
      </c>
      <c r="M167" s="2462">
        <f>SUM(M165:M166)</f>
        <v>0</v>
      </c>
      <c r="N167" s="3868"/>
      <c r="O167" s="3867" t="s">
        <v>526</v>
      </c>
      <c r="P167" s="3866">
        <v>263</v>
      </c>
      <c r="Q167" s="3865">
        <v>263</v>
      </c>
      <c r="R167" s="3864"/>
      <c r="S167" s="3863"/>
    </row>
    <row r="168" spans="1:19" ht="21" customHeight="1" thickBot="1" x14ac:dyDescent="0.25">
      <c r="A168" s="5629"/>
      <c r="B168" s="5390"/>
      <c r="C168" s="1001"/>
      <c r="D168" s="3779"/>
      <c r="E168" s="843"/>
      <c r="F168" s="6265"/>
      <c r="G168" s="6297"/>
      <c r="H168" s="6400"/>
      <c r="I168" s="6407"/>
      <c r="J168" s="2481" t="s">
        <v>12</v>
      </c>
      <c r="K168" s="3772">
        <v>0</v>
      </c>
      <c r="L168" s="3772">
        <v>0</v>
      </c>
      <c r="M168" s="3772">
        <v>0</v>
      </c>
      <c r="N168" s="3862"/>
      <c r="O168" s="3861"/>
      <c r="P168" s="3860"/>
      <c r="Q168" s="3859"/>
      <c r="R168" s="1354"/>
      <c r="S168" s="1353"/>
    </row>
    <row r="169" spans="1:19" ht="18.75" customHeight="1" thickBot="1" x14ac:dyDescent="0.25">
      <c r="A169" s="5630"/>
      <c r="B169" s="5391"/>
      <c r="C169" s="1361"/>
      <c r="D169" s="1450"/>
      <c r="E169" s="833"/>
      <c r="F169" s="6266"/>
      <c r="G169" s="6298"/>
      <c r="H169" s="7574"/>
      <c r="I169" s="6408"/>
      <c r="J169" s="3858" t="s">
        <v>13</v>
      </c>
      <c r="K169" s="3857">
        <f>SUM(K168)</f>
        <v>0</v>
      </c>
      <c r="L169" s="3857">
        <f>SUM(L168)</f>
        <v>0</v>
      </c>
      <c r="M169" s="3857">
        <f>SUM(M168)</f>
        <v>0</v>
      </c>
      <c r="N169" s="3856"/>
      <c r="O169" s="3855"/>
      <c r="P169" s="3854"/>
      <c r="Q169" s="3853"/>
      <c r="R169" s="3852"/>
      <c r="S169" s="3851"/>
    </row>
    <row r="170" spans="1:19" ht="13.5" customHeight="1" thickBot="1" x14ac:dyDescent="0.25">
      <c r="A170" s="826" t="s">
        <v>9</v>
      </c>
      <c r="B170" s="2256" t="s">
        <v>8</v>
      </c>
      <c r="C170" s="5644" t="s">
        <v>221</v>
      </c>
      <c r="D170" s="5645"/>
      <c r="E170" s="5645"/>
      <c r="F170" s="5645"/>
      <c r="G170" s="5645"/>
      <c r="H170" s="5645"/>
      <c r="I170" s="5646"/>
      <c r="J170" s="3850" t="s">
        <v>13</v>
      </c>
      <c r="K170" s="3849">
        <f>K161+K169</f>
        <v>0</v>
      </c>
      <c r="L170" s="3849">
        <f>L161+L169</f>
        <v>61.4</v>
      </c>
      <c r="M170" s="3849">
        <f>M161+M169</f>
        <v>61.4</v>
      </c>
      <c r="N170" s="3848"/>
      <c r="O170" s="3847"/>
      <c r="P170" s="3847"/>
      <c r="Q170" s="7630"/>
      <c r="R170" s="7631"/>
      <c r="S170" s="7632"/>
    </row>
    <row r="171" spans="1:19" ht="13.5" thickBot="1" x14ac:dyDescent="0.25">
      <c r="A171" s="3684" t="s">
        <v>9</v>
      </c>
      <c r="B171" s="7436" t="s">
        <v>742</v>
      </c>
      <c r="C171" s="7437"/>
      <c r="D171" s="7437"/>
      <c r="E171" s="7437"/>
      <c r="F171" s="7437"/>
      <c r="G171" s="7437"/>
      <c r="H171" s="7437"/>
      <c r="I171" s="7437"/>
      <c r="J171" s="7438"/>
      <c r="K171" s="3683">
        <f>K161+K169</f>
        <v>0</v>
      </c>
      <c r="L171" s="3683">
        <f>L161+L169</f>
        <v>61.4</v>
      </c>
      <c r="M171" s="3683">
        <f>M161+M169</f>
        <v>61.4</v>
      </c>
      <c r="N171" s="3846"/>
      <c r="O171" s="3845"/>
      <c r="P171" s="3845"/>
      <c r="Q171" s="7633"/>
      <c r="R171" s="7633"/>
      <c r="S171" s="7634"/>
    </row>
    <row r="172" spans="1:19" ht="13.5" thickBot="1" x14ac:dyDescent="0.25">
      <c r="A172" s="5726" t="s">
        <v>218</v>
      </c>
      <c r="B172" s="5727"/>
      <c r="C172" s="5727"/>
      <c r="D172" s="5727"/>
      <c r="E172" s="5727"/>
      <c r="F172" s="5727"/>
      <c r="G172" s="5727"/>
      <c r="H172" s="5727"/>
      <c r="I172" s="5727"/>
      <c r="J172" s="5728"/>
      <c r="K172" s="2248">
        <f>K154+K171</f>
        <v>3664.5</v>
      </c>
      <c r="L172" s="2248">
        <f>L154+L171</f>
        <v>3272.1</v>
      </c>
      <c r="M172" s="2248">
        <f>M154+M171</f>
        <v>3259.1499999999996</v>
      </c>
      <c r="N172" s="3844"/>
      <c r="O172" s="3843"/>
      <c r="P172" s="3843"/>
      <c r="Q172" s="6239"/>
      <c r="R172" s="6239"/>
      <c r="S172" s="6240"/>
    </row>
    <row r="173" spans="1:19" x14ac:dyDescent="0.2">
      <c r="A173" s="1217" t="s">
        <v>217</v>
      </c>
      <c r="B173" s="1217"/>
      <c r="C173" s="1217"/>
      <c r="D173" s="1217"/>
      <c r="E173" s="1217"/>
      <c r="F173" s="1217"/>
      <c r="G173" s="1217"/>
      <c r="H173" s="2247"/>
      <c r="I173" s="3842"/>
      <c r="J173" s="1217"/>
      <c r="K173" s="1217"/>
      <c r="L173" s="1217"/>
      <c r="M173" s="1217"/>
      <c r="N173" s="1216"/>
      <c r="O173" s="1216"/>
      <c r="P173" s="1215"/>
      <c r="Q173" s="1215"/>
    </row>
    <row r="174" spans="1:19" x14ac:dyDescent="0.2">
      <c r="A174" s="1216"/>
      <c r="B174" s="1216"/>
      <c r="C174" s="1216"/>
      <c r="D174" s="1216"/>
      <c r="E174" s="1216"/>
      <c r="F174" s="1216"/>
      <c r="G174" s="1216"/>
      <c r="H174" s="2244"/>
      <c r="I174" s="3841"/>
      <c r="J174" s="1216"/>
      <c r="K174" s="1216"/>
      <c r="L174" s="1216"/>
      <c r="M174" s="1216"/>
      <c r="N174" s="1216"/>
      <c r="O174" s="1216"/>
      <c r="P174" s="1215"/>
      <c r="Q174" s="1215"/>
    </row>
    <row r="175" spans="1:19" x14ac:dyDescent="0.2">
      <c r="A175" s="1216"/>
      <c r="B175" s="1216"/>
      <c r="C175" s="1216"/>
      <c r="D175" s="1216"/>
      <c r="E175" s="1216"/>
      <c r="F175" s="1216"/>
      <c r="G175" s="1216"/>
      <c r="H175" s="2244"/>
      <c r="I175" s="3841"/>
      <c r="J175" s="1216"/>
      <c r="K175" s="3840"/>
      <c r="L175" s="3840"/>
      <c r="M175" s="3840"/>
      <c r="N175" s="1216"/>
      <c r="O175" s="1216"/>
      <c r="P175" s="1215"/>
      <c r="Q175" s="1215"/>
    </row>
    <row r="176" spans="1:19" x14ac:dyDescent="0.2">
      <c r="A176" s="1216"/>
      <c r="B176" s="1216"/>
      <c r="C176" s="1216"/>
      <c r="D176" s="1216"/>
      <c r="E176" s="1216"/>
      <c r="F176" s="1216"/>
      <c r="G176" s="1216"/>
      <c r="H176" s="2244"/>
      <c r="I176" s="3841"/>
      <c r="J176" s="1216"/>
      <c r="K176" s="3840"/>
      <c r="L176" s="3840"/>
      <c r="M176" s="3840"/>
      <c r="N176" s="1216"/>
      <c r="O176" s="1216"/>
      <c r="P176" s="1215"/>
      <c r="Q176" s="1215"/>
    </row>
    <row r="177" spans="1:17" x14ac:dyDescent="0.2">
      <c r="A177" s="1216"/>
      <c r="B177" s="1216"/>
      <c r="C177" s="1216"/>
      <c r="D177" s="1216"/>
      <c r="E177" s="1216"/>
      <c r="F177" s="1216"/>
      <c r="G177" s="1216"/>
      <c r="H177" s="2244"/>
      <c r="I177" s="3841"/>
      <c r="J177" s="1216"/>
      <c r="K177" s="3840"/>
      <c r="L177" s="3840"/>
      <c r="M177" s="3840"/>
      <c r="N177" s="1216"/>
      <c r="O177" s="1216"/>
      <c r="P177" s="1215"/>
      <c r="Q177" s="1215"/>
    </row>
    <row r="178" spans="1:17" x14ac:dyDescent="0.2">
      <c r="A178" s="1216"/>
      <c r="B178" s="1216"/>
      <c r="C178" s="1216"/>
      <c r="D178" s="1216"/>
      <c r="E178" s="1216"/>
      <c r="F178" s="1216"/>
      <c r="G178" s="1216"/>
      <c r="H178" s="2244"/>
      <c r="I178" s="3841"/>
      <c r="J178" s="1216"/>
      <c r="K178" s="3840"/>
      <c r="L178" s="3840"/>
      <c r="M178" s="3840"/>
      <c r="N178" s="1216"/>
      <c r="O178" s="1216"/>
      <c r="P178" s="1215"/>
      <c r="Q178" s="1215"/>
    </row>
    <row r="179" spans="1:17" x14ac:dyDescent="0.2">
      <c r="A179" s="1216"/>
      <c r="B179" s="1216"/>
      <c r="C179" s="1216"/>
      <c r="D179" s="1216"/>
      <c r="E179" s="1216"/>
      <c r="F179" s="1216"/>
      <c r="G179" s="1216"/>
      <c r="H179" s="2244"/>
      <c r="I179" s="3841"/>
      <c r="J179" s="1216"/>
      <c r="K179" s="3840"/>
      <c r="L179" s="3840"/>
      <c r="M179" s="3840"/>
      <c r="N179" s="1216"/>
      <c r="O179" s="1216"/>
      <c r="P179" s="1215"/>
      <c r="Q179" s="1215"/>
    </row>
    <row r="180" spans="1:17" x14ac:dyDescent="0.2">
      <c r="A180" s="1216"/>
      <c r="B180" s="1216"/>
      <c r="C180" s="1216"/>
      <c r="D180" s="1216"/>
      <c r="E180" s="1216"/>
      <c r="F180" s="1216"/>
      <c r="G180" s="1216"/>
      <c r="H180" s="2244"/>
      <c r="I180" s="3841"/>
      <c r="J180" s="1216"/>
      <c r="K180" s="3840"/>
      <c r="L180" s="3840"/>
      <c r="M180" s="3840"/>
      <c r="N180" s="1216"/>
      <c r="O180" s="1216"/>
      <c r="P180" s="1215"/>
      <c r="Q180" s="1215"/>
    </row>
    <row r="181" spans="1:17" x14ac:dyDescent="0.2">
      <c r="A181" s="1216"/>
      <c r="B181" s="1216"/>
      <c r="C181" s="1216"/>
      <c r="D181" s="1216"/>
      <c r="E181" s="1216"/>
      <c r="F181" s="1216"/>
      <c r="G181" s="1216"/>
      <c r="H181" s="2244"/>
      <c r="I181" s="3841"/>
      <c r="J181" s="1216"/>
      <c r="K181" s="3840"/>
      <c r="L181" s="3840"/>
      <c r="M181" s="3840"/>
      <c r="N181" s="1216"/>
      <c r="O181" s="1216"/>
      <c r="P181" s="1215"/>
      <c r="Q181" s="1215"/>
    </row>
    <row r="182" spans="1:17" x14ac:dyDescent="0.2">
      <c r="A182" s="1216"/>
      <c r="B182" s="1216"/>
      <c r="C182" s="1216"/>
      <c r="D182" s="1216"/>
      <c r="E182" s="1216"/>
      <c r="F182" s="1216"/>
      <c r="G182" s="1216"/>
      <c r="H182" s="2244"/>
      <c r="I182" s="3841"/>
      <c r="J182" s="1216"/>
      <c r="K182" s="3840"/>
      <c r="L182" s="3840"/>
      <c r="M182" s="3840"/>
      <c r="N182" s="1216"/>
      <c r="O182" s="1216"/>
      <c r="P182" s="1215"/>
      <c r="Q182" s="1215"/>
    </row>
    <row r="183" spans="1:17" x14ac:dyDescent="0.2">
      <c r="A183" s="1216"/>
      <c r="B183" s="3839"/>
      <c r="C183" s="3839"/>
      <c r="D183" s="3839"/>
      <c r="E183" s="3839"/>
      <c r="J183" s="546"/>
      <c r="K183" s="3838"/>
      <c r="L183" s="3838"/>
      <c r="M183" s="3838"/>
      <c r="N183" s="1215"/>
      <c r="O183" s="1215"/>
      <c r="P183" s="1215"/>
      <c r="Q183" s="1215"/>
    </row>
    <row r="184" spans="1:17" x14ac:dyDescent="0.2">
      <c r="A184" s="1175"/>
      <c r="B184" s="1188"/>
      <c r="C184" s="1188"/>
      <c r="D184" s="1188"/>
      <c r="E184" s="1188"/>
      <c r="N184" s="1188"/>
      <c r="O184" s="1188"/>
      <c r="P184" s="1183"/>
      <c r="Q184" s="1183"/>
    </row>
    <row r="185" spans="1:17" ht="16.5" thickBot="1" x14ac:dyDescent="0.25">
      <c r="A185" s="1175"/>
      <c r="B185" s="1188"/>
      <c r="C185" s="1188"/>
      <c r="D185" s="1188"/>
      <c r="E185" s="1188"/>
      <c r="F185" s="5624" t="s">
        <v>17</v>
      </c>
      <c r="G185" s="5624"/>
      <c r="H185" s="5624"/>
      <c r="I185" s="5624"/>
      <c r="J185" s="5624"/>
      <c r="K185" s="5624"/>
      <c r="L185" s="3682"/>
      <c r="M185" s="3682"/>
      <c r="N185" s="1213"/>
      <c r="O185" s="1213"/>
      <c r="P185" s="1183"/>
      <c r="Q185" s="1183"/>
    </row>
    <row r="186" spans="1:17" ht="64.5" customHeight="1" thickBot="1" x14ac:dyDescent="0.25">
      <c r="A186" s="1175"/>
      <c r="B186" s="1188"/>
      <c r="C186" s="1188"/>
      <c r="D186" s="1188"/>
      <c r="E186" s="1188"/>
      <c r="F186" s="1212"/>
      <c r="G186" s="1211"/>
      <c r="H186" s="2243"/>
      <c r="I186" s="3837"/>
      <c r="J186" s="605"/>
      <c r="K186" s="3836" t="s">
        <v>299</v>
      </c>
      <c r="L186" s="3835" t="s">
        <v>300</v>
      </c>
      <c r="M186" s="3834" t="s">
        <v>202</v>
      </c>
      <c r="N186" s="3833"/>
      <c r="O186" s="1175"/>
      <c r="P186" s="1183"/>
      <c r="Q186" s="1183"/>
    </row>
    <row r="187" spans="1:17" ht="13.5" thickBot="1" x14ac:dyDescent="0.25">
      <c r="A187" s="1175"/>
      <c r="B187" s="1188"/>
      <c r="C187" s="1188"/>
      <c r="D187" s="1188"/>
      <c r="E187" s="1188"/>
      <c r="F187" s="7430" t="s">
        <v>18</v>
      </c>
      <c r="G187" s="7431"/>
      <c r="H187" s="7431"/>
      <c r="I187" s="7431"/>
      <c r="J187" s="7432"/>
      <c r="K187" s="1176">
        <f>SUM(K188:K198)</f>
        <v>3664.5</v>
      </c>
      <c r="L187" s="1176">
        <f>SUM(L188:L198)</f>
        <v>3272.1</v>
      </c>
      <c r="M187" s="1176">
        <f>SUM(M188:M198)</f>
        <v>3259.1499999999996</v>
      </c>
      <c r="N187" s="1201"/>
      <c r="O187" s="1175"/>
      <c r="P187" s="1183"/>
      <c r="Q187" s="1183"/>
    </row>
    <row r="188" spans="1:17" x14ac:dyDescent="0.2">
      <c r="A188" s="1175"/>
      <c r="B188" s="1188"/>
      <c r="C188" s="1188"/>
      <c r="D188" s="1188"/>
      <c r="E188" s="1188"/>
      <c r="F188" s="5618" t="s">
        <v>215</v>
      </c>
      <c r="G188" s="5619"/>
      <c r="H188" s="5619"/>
      <c r="I188" s="5619"/>
      <c r="J188" s="5620"/>
      <c r="K188" s="1199">
        <f>K66+K72+K86+K159+K165</f>
        <v>358</v>
      </c>
      <c r="L188" s="1200">
        <f>L66+L72+L86+L159+L165</f>
        <v>215.7</v>
      </c>
      <c r="M188" s="1199">
        <f>M66+M72+M86+M159+M165</f>
        <v>214.95</v>
      </c>
      <c r="N188" s="1175"/>
      <c r="O188" s="1175"/>
      <c r="P188" s="1183"/>
      <c r="Q188" s="1183"/>
    </row>
    <row r="189" spans="1:17" x14ac:dyDescent="0.2">
      <c r="A189" s="1175"/>
      <c r="B189" s="1188"/>
      <c r="C189" s="1188"/>
      <c r="D189" s="1188"/>
      <c r="E189" s="1188"/>
      <c r="F189" s="5618" t="s">
        <v>608</v>
      </c>
      <c r="G189" s="5619"/>
      <c r="H189" s="5619"/>
      <c r="I189" s="5619"/>
      <c r="J189" s="5620"/>
      <c r="K189" s="2220"/>
      <c r="L189" s="3677"/>
      <c r="M189" s="2398"/>
      <c r="N189" s="3451"/>
      <c r="O189" s="1175"/>
      <c r="P189" s="1183"/>
      <c r="Q189" s="1183"/>
    </row>
    <row r="190" spans="1:17" x14ac:dyDescent="0.2">
      <c r="A190" s="1175"/>
      <c r="B190" s="1188"/>
      <c r="C190" s="1188"/>
      <c r="D190" s="1188"/>
      <c r="E190" s="1188"/>
      <c r="F190" s="5618" t="s">
        <v>213</v>
      </c>
      <c r="G190" s="5619"/>
      <c r="H190" s="5619"/>
      <c r="I190" s="5619"/>
      <c r="J190" s="5620"/>
      <c r="K190" s="2220">
        <f>K67+K73+K87</f>
        <v>561.70000000000005</v>
      </c>
      <c r="L190" s="3829">
        <f>L67+L73+L87+L32</f>
        <v>581.9</v>
      </c>
      <c r="M190" s="2220">
        <f>M67+M73+M87+M32</f>
        <v>569.80000000000007</v>
      </c>
      <c r="N190" s="1175"/>
      <c r="O190" s="1175"/>
      <c r="P190" s="1183"/>
      <c r="Q190" s="1183"/>
    </row>
    <row r="191" spans="1:17" ht="25.9" customHeight="1" x14ac:dyDescent="0.2">
      <c r="A191" s="1175"/>
      <c r="B191" s="1188"/>
      <c r="C191" s="1188"/>
      <c r="D191" s="1188"/>
      <c r="E191" s="1188"/>
      <c r="F191" s="5618" t="s">
        <v>212</v>
      </c>
      <c r="G191" s="5619"/>
      <c r="H191" s="5619"/>
      <c r="I191" s="5619"/>
      <c r="J191" s="5620"/>
      <c r="K191" s="2220"/>
      <c r="L191" s="2220"/>
      <c r="M191" s="2220"/>
      <c r="N191" s="1175"/>
      <c r="O191" s="1175"/>
      <c r="P191" s="1183"/>
      <c r="Q191" s="1183"/>
    </row>
    <row r="192" spans="1:17" x14ac:dyDescent="0.2">
      <c r="A192" s="1175"/>
      <c r="B192" s="1188"/>
      <c r="C192" s="1188"/>
      <c r="D192" s="1188"/>
      <c r="E192" s="1188"/>
      <c r="F192" s="5067" t="s">
        <v>211</v>
      </c>
      <c r="G192" s="5068"/>
      <c r="H192" s="5068"/>
      <c r="I192" s="5068"/>
      <c r="J192" s="7604"/>
      <c r="K192" s="1607"/>
      <c r="L192" s="3832"/>
      <c r="M192" s="3831"/>
      <c r="N192" s="1175"/>
      <c r="O192" s="1175"/>
      <c r="P192" s="1183"/>
      <c r="Q192" s="1183"/>
    </row>
    <row r="193" spans="1:17" x14ac:dyDescent="0.2">
      <c r="A193" s="1175"/>
      <c r="B193" s="1188"/>
      <c r="C193" s="1188"/>
      <c r="D193" s="1188"/>
      <c r="E193" s="1188"/>
      <c r="F193" s="1194" t="s">
        <v>210</v>
      </c>
      <c r="G193" s="1193"/>
      <c r="H193" s="3450"/>
      <c r="I193" s="3830"/>
      <c r="J193" s="1192"/>
      <c r="K193" s="2220">
        <f>K20+K31+K43+K65+K75</f>
        <v>2438.5</v>
      </c>
      <c r="L193" s="3829">
        <f>L20+L31+L43+L65+L75</f>
        <v>2086.1</v>
      </c>
      <c r="M193" s="2220">
        <f>M20+M31+M43+M65+M75</f>
        <v>2086.1</v>
      </c>
      <c r="N193" s="3451"/>
      <c r="O193" s="1175"/>
      <c r="P193" s="1183"/>
      <c r="Q193" s="1183"/>
    </row>
    <row r="194" spans="1:17" ht="26.45" customHeight="1" x14ac:dyDescent="0.2">
      <c r="A194" s="1175"/>
      <c r="B194" s="1188"/>
      <c r="C194" s="1188"/>
      <c r="D194" s="1188"/>
      <c r="E194" s="1188"/>
      <c r="F194" s="5618" t="s">
        <v>209</v>
      </c>
      <c r="G194" s="5619"/>
      <c r="H194" s="5619"/>
      <c r="I194" s="5619"/>
      <c r="J194" s="5620"/>
      <c r="K194" s="2220"/>
      <c r="L194" s="2220"/>
      <c r="M194" s="2220"/>
      <c r="N194" s="1175"/>
      <c r="O194" s="1175"/>
      <c r="P194" s="1189"/>
      <c r="Q194" s="1189"/>
    </row>
    <row r="195" spans="1:17" ht="22.9" customHeight="1" x14ac:dyDescent="0.2">
      <c r="A195" s="1175"/>
      <c r="B195" s="1188"/>
      <c r="C195" s="1188"/>
      <c r="D195" s="1188"/>
      <c r="E195" s="1188"/>
      <c r="F195" s="5618" t="s">
        <v>607</v>
      </c>
      <c r="G195" s="5619"/>
      <c r="H195" s="5619"/>
      <c r="I195" s="5619"/>
      <c r="J195" s="5620"/>
      <c r="K195" s="2220"/>
      <c r="L195" s="2220"/>
      <c r="M195" s="2220"/>
      <c r="N195" s="1175"/>
      <c r="O195" s="1175"/>
      <c r="P195" s="1183"/>
      <c r="Q195" s="1183"/>
    </row>
    <row r="196" spans="1:17" x14ac:dyDescent="0.2">
      <c r="A196" s="1175"/>
      <c r="B196" s="1188"/>
      <c r="C196" s="1188"/>
      <c r="D196" s="1188"/>
      <c r="E196" s="1188"/>
      <c r="F196" s="5618" t="s">
        <v>207</v>
      </c>
      <c r="G196" s="5619"/>
      <c r="H196" s="5619"/>
      <c r="I196" s="5619"/>
      <c r="J196" s="5620"/>
      <c r="K196" s="2398"/>
      <c r="L196" s="3677"/>
      <c r="M196" s="2398"/>
      <c r="N196" s="1175"/>
      <c r="O196" s="1175"/>
      <c r="P196" s="1183"/>
      <c r="Q196" s="1183"/>
    </row>
    <row r="197" spans="1:17" x14ac:dyDescent="0.2">
      <c r="A197" s="1175"/>
      <c r="B197" s="1188"/>
      <c r="C197" s="1188"/>
      <c r="D197" s="1188"/>
      <c r="E197" s="1188"/>
      <c r="F197" s="5618" t="s">
        <v>206</v>
      </c>
      <c r="G197" s="5619"/>
      <c r="H197" s="5619"/>
      <c r="I197" s="5619"/>
      <c r="J197" s="5620"/>
      <c r="K197" s="2226">
        <f>K88</f>
        <v>306.3</v>
      </c>
      <c r="L197" s="3828">
        <f>L88+L160</f>
        <v>388.4</v>
      </c>
      <c r="M197" s="2226">
        <f>M88+M160</f>
        <v>388.29999999999995</v>
      </c>
      <c r="N197" s="1175"/>
      <c r="O197" s="1175"/>
      <c r="P197" s="1183"/>
      <c r="Q197" s="1183"/>
    </row>
    <row r="198" spans="1:17" ht="13.5" thickBot="1" x14ac:dyDescent="0.25">
      <c r="F198" s="7598" t="s">
        <v>606</v>
      </c>
      <c r="G198" s="7599"/>
      <c r="H198" s="7599"/>
      <c r="I198" s="7599"/>
      <c r="J198" s="7600"/>
      <c r="K198" s="1179"/>
      <c r="L198" s="1179"/>
      <c r="M198" s="1179"/>
      <c r="N198" s="1175"/>
      <c r="O198" s="1175"/>
    </row>
    <row r="199" spans="1:17" ht="13.5" thickBot="1" x14ac:dyDescent="0.25">
      <c r="F199" s="7433" t="s">
        <v>19</v>
      </c>
      <c r="G199" s="7434"/>
      <c r="H199" s="7434"/>
      <c r="I199" s="7434"/>
      <c r="J199" s="7434"/>
      <c r="K199" s="1176">
        <v>0</v>
      </c>
      <c r="L199" s="3827">
        <v>0</v>
      </c>
      <c r="M199" s="1176">
        <v>0</v>
      </c>
      <c r="N199" s="1175"/>
      <c r="O199" s="1175"/>
    </row>
    <row r="200" spans="1:17" ht="18" customHeight="1" thickBot="1" x14ac:dyDescent="0.25">
      <c r="F200" s="7595" t="s">
        <v>605</v>
      </c>
      <c r="G200" s="7596"/>
      <c r="H200" s="7596"/>
      <c r="I200" s="7596"/>
      <c r="J200" s="7597"/>
      <c r="K200" s="3826">
        <v>0</v>
      </c>
      <c r="L200" s="3677"/>
      <c r="M200" s="2398"/>
    </row>
    <row r="201" spans="1:17" ht="13.5" thickBot="1" x14ac:dyDescent="0.25">
      <c r="F201" s="7427" t="s">
        <v>20</v>
      </c>
      <c r="G201" s="7428"/>
      <c r="H201" s="7428"/>
      <c r="I201" s="7428"/>
      <c r="J201" s="7429"/>
      <c r="K201" s="3825">
        <f>K187+K199</f>
        <v>3664.5</v>
      </c>
      <c r="L201" s="3825">
        <f>L187+L199</f>
        <v>3272.1</v>
      </c>
      <c r="M201" s="3825">
        <f>M187+M199</f>
        <v>3259.1499999999996</v>
      </c>
    </row>
    <row r="203" spans="1:17" x14ac:dyDescent="0.2">
      <c r="O203" s="3824"/>
    </row>
  </sheetData>
  <mergeCells count="358">
    <mergeCell ref="Q170:S170"/>
    <mergeCell ref="Q171:S171"/>
    <mergeCell ref="Q172:S172"/>
    <mergeCell ref="H31:H39"/>
    <mergeCell ref="R160:S160"/>
    <mergeCell ref="R144:S144"/>
    <mergeCell ref="R128:S128"/>
    <mergeCell ref="R125:S125"/>
    <mergeCell ref="R121:S121"/>
    <mergeCell ref="R116:S116"/>
    <mergeCell ref="R77:S77"/>
    <mergeCell ref="R78:S78"/>
    <mergeCell ref="R84:S84"/>
    <mergeCell ref="R159:S159"/>
    <mergeCell ref="R107:S107"/>
    <mergeCell ref="R104:S104"/>
    <mergeCell ref="R100:S100"/>
    <mergeCell ref="R94:S94"/>
    <mergeCell ref="R113:S113"/>
    <mergeCell ref="R109:S109"/>
    <mergeCell ref="R91:S91"/>
    <mergeCell ref="I50:I56"/>
    <mergeCell ref="I57:I64"/>
    <mergeCell ref="I86:I90"/>
    <mergeCell ref="A167:A169"/>
    <mergeCell ref="A142:A143"/>
    <mergeCell ref="B149:B150"/>
    <mergeCell ref="A149:A150"/>
    <mergeCell ref="A140:A141"/>
    <mergeCell ref="A123:A124"/>
    <mergeCell ref="A125:A127"/>
    <mergeCell ref="H123:H127"/>
    <mergeCell ref="H128:H133"/>
    <mergeCell ref="G128:G130"/>
    <mergeCell ref="A128:A130"/>
    <mergeCell ref="A131:A133"/>
    <mergeCell ref="B134:B135"/>
    <mergeCell ref="B131:B133"/>
    <mergeCell ref="B142:B143"/>
    <mergeCell ref="B159:B161"/>
    <mergeCell ref="A162:A164"/>
    <mergeCell ref="B162:B164"/>
    <mergeCell ref="A165:A166"/>
    <mergeCell ref="B165:B166"/>
    <mergeCell ref="A151:A152"/>
    <mergeCell ref="B151:B152"/>
    <mergeCell ref="B146:B148"/>
    <mergeCell ref="A159:A161"/>
    <mergeCell ref="N1:Q1"/>
    <mergeCell ref="D5:D7"/>
    <mergeCell ref="G5:G7"/>
    <mergeCell ref="Q6:Q7"/>
    <mergeCell ref="N5:Q5"/>
    <mergeCell ref="I18:I24"/>
    <mergeCell ref="H25:H30"/>
    <mergeCell ref="A136:A137"/>
    <mergeCell ref="A138:A139"/>
    <mergeCell ref="B138:B139"/>
    <mergeCell ref="B136:B137"/>
    <mergeCell ref="H86:H90"/>
    <mergeCell ref="H77:H81"/>
    <mergeCell ref="N72:N73"/>
    <mergeCell ref="O72:O73"/>
    <mergeCell ref="Q72:Q73"/>
    <mergeCell ref="A2:S2"/>
    <mergeCell ref="A3:S3"/>
    <mergeCell ref="R13:S13"/>
    <mergeCell ref="A5:A7"/>
    <mergeCell ref="B5:B7"/>
    <mergeCell ref="A9:A10"/>
    <mergeCell ref="A12:A17"/>
    <mergeCell ref="I25:I30"/>
    <mergeCell ref="O4:Q4"/>
    <mergeCell ref="N6:N7"/>
    <mergeCell ref="O6:O7"/>
    <mergeCell ref="E5:E7"/>
    <mergeCell ref="F5:F7"/>
    <mergeCell ref="H5:H7"/>
    <mergeCell ref="G18:G24"/>
    <mergeCell ref="G25:G30"/>
    <mergeCell ref="F25:F26"/>
    <mergeCell ref="I65:I68"/>
    <mergeCell ref="I72:I76"/>
    <mergeCell ref="I40:I49"/>
    <mergeCell ref="F57:F59"/>
    <mergeCell ref="A40:A49"/>
    <mergeCell ref="G65:G71"/>
    <mergeCell ref="A72:A76"/>
    <mergeCell ref="B72:B76"/>
    <mergeCell ref="C72:C76"/>
    <mergeCell ref="H72:H76"/>
    <mergeCell ref="A57:A64"/>
    <mergeCell ref="G57:G64"/>
    <mergeCell ref="B77:B81"/>
    <mergeCell ref="A77:A81"/>
    <mergeCell ref="G72:G76"/>
    <mergeCell ref="E77:E81"/>
    <mergeCell ref="D72:F76"/>
    <mergeCell ref="H65:H71"/>
    <mergeCell ref="H57:H64"/>
    <mergeCell ref="B57:B64"/>
    <mergeCell ref="A65:A68"/>
    <mergeCell ref="B65:B68"/>
    <mergeCell ref="F194:J194"/>
    <mergeCell ref="F195:J195"/>
    <mergeCell ref="G165:G169"/>
    <mergeCell ref="B83:B85"/>
    <mergeCell ref="A83:A85"/>
    <mergeCell ref="B86:B90"/>
    <mergeCell ref="A86:A90"/>
    <mergeCell ref="C77:C81"/>
    <mergeCell ref="F187:J187"/>
    <mergeCell ref="E107:E108"/>
    <mergeCell ref="E109:E112"/>
    <mergeCell ref="E113:E115"/>
    <mergeCell ref="G159:G164"/>
    <mergeCell ref="G86:G90"/>
    <mergeCell ref="D77:D81"/>
    <mergeCell ref="C84:M85"/>
    <mergeCell ref="C82:I82"/>
    <mergeCell ref="D86:F90"/>
    <mergeCell ref="A144:A145"/>
    <mergeCell ref="B144:B145"/>
    <mergeCell ref="A146:A148"/>
    <mergeCell ref="B140:B141"/>
    <mergeCell ref="B167:B169"/>
    <mergeCell ref="G77:G81"/>
    <mergeCell ref="I138:I139"/>
    <mergeCell ref="I140:I141"/>
    <mergeCell ref="C136:C137"/>
    <mergeCell ref="C138:C139"/>
    <mergeCell ref="F200:J200"/>
    <mergeCell ref="F140:F141"/>
    <mergeCell ref="H134:H141"/>
    <mergeCell ref="F162:F164"/>
    <mergeCell ref="F167:F169"/>
    <mergeCell ref="F134:F135"/>
    <mergeCell ref="F196:J196"/>
    <mergeCell ref="F198:J198"/>
    <mergeCell ref="F190:J190"/>
    <mergeCell ref="F191:J191"/>
    <mergeCell ref="B156:M156"/>
    <mergeCell ref="G149:G152"/>
    <mergeCell ref="G146:G148"/>
    <mergeCell ref="F197:J197"/>
    <mergeCell ref="F199:J199"/>
    <mergeCell ref="F188:J188"/>
    <mergeCell ref="F189:J189"/>
    <mergeCell ref="E138:E139"/>
    <mergeCell ref="E140:E141"/>
    <mergeCell ref="F192:J192"/>
    <mergeCell ref="D119:D120"/>
    <mergeCell ref="D138:D139"/>
    <mergeCell ref="D131:D133"/>
    <mergeCell ref="D134:D135"/>
    <mergeCell ref="G116:G118"/>
    <mergeCell ref="F185:K185"/>
    <mergeCell ref="H165:H169"/>
    <mergeCell ref="F149:F150"/>
    <mergeCell ref="F142:F143"/>
    <mergeCell ref="E131:E133"/>
    <mergeCell ref="E134:E135"/>
    <mergeCell ref="F116:F118"/>
    <mergeCell ref="F119:F120"/>
    <mergeCell ref="F121:F122"/>
    <mergeCell ref="F131:F133"/>
    <mergeCell ref="G131:G133"/>
    <mergeCell ref="I165:I169"/>
    <mergeCell ref="I149:I150"/>
    <mergeCell ref="I144:I145"/>
    <mergeCell ref="I146:I148"/>
    <mergeCell ref="H159:H164"/>
    <mergeCell ref="I159:I164"/>
    <mergeCell ref="I151:I152"/>
    <mergeCell ref="I121:I122"/>
    <mergeCell ref="E121:E122"/>
    <mergeCell ref="E94:E96"/>
    <mergeCell ref="E97:E99"/>
    <mergeCell ref="E100:E103"/>
    <mergeCell ref="F94:F96"/>
    <mergeCell ref="F97:F99"/>
    <mergeCell ref="F100:F103"/>
    <mergeCell ref="F104:F106"/>
    <mergeCell ref="G119:G120"/>
    <mergeCell ref="G121:G122"/>
    <mergeCell ref="F107:F108"/>
    <mergeCell ref="F109:F112"/>
    <mergeCell ref="F113:F115"/>
    <mergeCell ref="E151:E152"/>
    <mergeCell ref="G142:G145"/>
    <mergeCell ref="G136:G137"/>
    <mergeCell ref="H142:H152"/>
    <mergeCell ref="G140:G141"/>
    <mergeCell ref="D136:D137"/>
    <mergeCell ref="E136:E137"/>
    <mergeCell ref="G138:G139"/>
    <mergeCell ref="F136:F137"/>
    <mergeCell ref="F138:F139"/>
    <mergeCell ref="C128:C130"/>
    <mergeCell ref="E128:E130"/>
    <mergeCell ref="D123:D124"/>
    <mergeCell ref="D125:D127"/>
    <mergeCell ref="D128:D130"/>
    <mergeCell ref="I128:I130"/>
    <mergeCell ref="I131:I133"/>
    <mergeCell ref="I134:I135"/>
    <mergeCell ref="I136:I137"/>
    <mergeCell ref="G134:G135"/>
    <mergeCell ref="G123:G124"/>
    <mergeCell ref="G125:G127"/>
    <mergeCell ref="E125:E127"/>
    <mergeCell ref="I123:I124"/>
    <mergeCell ref="I125:I127"/>
    <mergeCell ref="C134:C135"/>
    <mergeCell ref="A91:A93"/>
    <mergeCell ref="B91:B93"/>
    <mergeCell ref="C91:C93"/>
    <mergeCell ref="C94:C96"/>
    <mergeCell ref="B94:B96"/>
    <mergeCell ref="A94:A96"/>
    <mergeCell ref="G107:G108"/>
    <mergeCell ref="G94:G96"/>
    <mergeCell ref="G97:G99"/>
    <mergeCell ref="G104:G106"/>
    <mergeCell ref="D91:D93"/>
    <mergeCell ref="D94:D96"/>
    <mergeCell ref="D97:D99"/>
    <mergeCell ref="D100:D103"/>
    <mergeCell ref="D104:D106"/>
    <mergeCell ref="E91:E93"/>
    <mergeCell ref="F91:F93"/>
    <mergeCell ref="C97:C99"/>
    <mergeCell ref="C100:C103"/>
    <mergeCell ref="C104:C106"/>
    <mergeCell ref="B100:B103"/>
    <mergeCell ref="B97:B99"/>
    <mergeCell ref="A97:A99"/>
    <mergeCell ref="A100:A103"/>
    <mergeCell ref="A104:A106"/>
    <mergeCell ref="F201:J201"/>
    <mergeCell ref="C121:C122"/>
    <mergeCell ref="C123:C124"/>
    <mergeCell ref="C125:C127"/>
    <mergeCell ref="I116:I118"/>
    <mergeCell ref="I119:I120"/>
    <mergeCell ref="G109:G112"/>
    <mergeCell ref="D107:D108"/>
    <mergeCell ref="A107:A108"/>
    <mergeCell ref="A109:A112"/>
    <mergeCell ref="D113:D115"/>
    <mergeCell ref="B123:B124"/>
    <mergeCell ref="D116:D118"/>
    <mergeCell ref="A113:A115"/>
    <mergeCell ref="B107:B108"/>
    <mergeCell ref="B109:B112"/>
    <mergeCell ref="B113:B115"/>
    <mergeCell ref="C107:C108"/>
    <mergeCell ref="C109:C112"/>
    <mergeCell ref="C113:C115"/>
    <mergeCell ref="G113:G115"/>
    <mergeCell ref="D109:D112"/>
    <mergeCell ref="I107:I108"/>
    <mergeCell ref="R1:S1"/>
    <mergeCell ref="R15:S15"/>
    <mergeCell ref="R72:S74"/>
    <mergeCell ref="R44:S44"/>
    <mergeCell ref="R42:S42"/>
    <mergeCell ref="R41:S41"/>
    <mergeCell ref="R19:S19"/>
    <mergeCell ref="R20:S20"/>
    <mergeCell ref="R5:R7"/>
    <mergeCell ref="S5:S7"/>
    <mergeCell ref="R131:S133"/>
    <mergeCell ref="D65:F68"/>
    <mergeCell ref="D18:F24"/>
    <mergeCell ref="I31:I36"/>
    <mergeCell ref="H40:H49"/>
    <mergeCell ref="H18:H24"/>
    <mergeCell ref="D40:F49"/>
    <mergeCell ref="G100:G103"/>
    <mergeCell ref="H104:H108"/>
    <mergeCell ref="E104:E106"/>
    <mergeCell ref="R21:S22"/>
    <mergeCell ref="R45:S45"/>
    <mergeCell ref="R31:S33"/>
    <mergeCell ref="D121:D122"/>
    <mergeCell ref="I94:I96"/>
    <mergeCell ref="I97:I99"/>
    <mergeCell ref="I100:I103"/>
    <mergeCell ref="I109:I112"/>
    <mergeCell ref="I113:I115"/>
    <mergeCell ref="H91:H96"/>
    <mergeCell ref="H97:H103"/>
    <mergeCell ref="F123:F124"/>
    <mergeCell ref="F125:F127"/>
    <mergeCell ref="F128:F130"/>
    <mergeCell ref="B154:J154"/>
    <mergeCell ref="B25:B30"/>
    <mergeCell ref="B31:B33"/>
    <mergeCell ref="B34:B36"/>
    <mergeCell ref="D159:F161"/>
    <mergeCell ref="D165:F166"/>
    <mergeCell ref="H109:H115"/>
    <mergeCell ref="H116:H122"/>
    <mergeCell ref="G91:G93"/>
    <mergeCell ref="E119:E120"/>
    <mergeCell ref="E116:E118"/>
    <mergeCell ref="I77:I81"/>
    <mergeCell ref="B116:B118"/>
    <mergeCell ref="B119:B120"/>
    <mergeCell ref="C153:I153"/>
    <mergeCell ref="G50:G56"/>
    <mergeCell ref="H50:H56"/>
    <mergeCell ref="C31:C33"/>
    <mergeCell ref="G40:G49"/>
    <mergeCell ref="C34:C36"/>
    <mergeCell ref="B104:B106"/>
    <mergeCell ref="I142:I143"/>
    <mergeCell ref="C131:C133"/>
    <mergeCell ref="B128:B130"/>
    <mergeCell ref="B171:J171"/>
    <mergeCell ref="A172:J172"/>
    <mergeCell ref="P6:P7"/>
    <mergeCell ref="P72:P73"/>
    <mergeCell ref="K5:M5"/>
    <mergeCell ref="K6:K7"/>
    <mergeCell ref="L6:L7"/>
    <mergeCell ref="M6:M7"/>
    <mergeCell ref="B18:B24"/>
    <mergeCell ref="G31:G39"/>
    <mergeCell ref="A134:A135"/>
    <mergeCell ref="A116:A118"/>
    <mergeCell ref="A119:A120"/>
    <mergeCell ref="A121:A122"/>
    <mergeCell ref="B121:B122"/>
    <mergeCell ref="C116:C118"/>
    <mergeCell ref="C119:C120"/>
    <mergeCell ref="B125:B127"/>
    <mergeCell ref="E123:E124"/>
    <mergeCell ref="D34:D36"/>
    <mergeCell ref="D31:F33"/>
    <mergeCell ref="I104:I106"/>
    <mergeCell ref="A34:A36"/>
    <mergeCell ref="C170:I170"/>
    <mergeCell ref="A37:A39"/>
    <mergeCell ref="C37:C39"/>
    <mergeCell ref="B40:B49"/>
    <mergeCell ref="F34:F36"/>
    <mergeCell ref="A18:A24"/>
    <mergeCell ref="C5:C7"/>
    <mergeCell ref="A25:A30"/>
    <mergeCell ref="I5:I7"/>
    <mergeCell ref="A31:A33"/>
    <mergeCell ref="B9:M10"/>
    <mergeCell ref="C12:M15"/>
    <mergeCell ref="F37:F38"/>
    <mergeCell ref="B37:B39"/>
    <mergeCell ref="J5:J7"/>
  </mergeCells>
  <pageMargins left="0.70866141732283472" right="0.70866141732283472" top="0.74803149606299213" bottom="0.74803149606299213" header="0.31496062992125984" footer="0.31496062992125984"/>
  <pageSetup paperSize="9" scale="53" firstPageNumber="56" fitToHeight="0" orientation="landscape" useFirstPageNumber="1" verticalDpi="0" r:id="rId1"/>
  <headerFooter>
    <oddHeader>&amp;C&amp;P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T111"/>
  <sheetViews>
    <sheetView view="pageBreakPreview" zoomScale="90" zoomScaleNormal="100" zoomScaleSheetLayoutView="90" workbookViewId="0">
      <selection activeCell="S5" sqref="S5:S7"/>
    </sheetView>
  </sheetViews>
  <sheetFormatPr defaultRowHeight="12.75" x14ac:dyDescent="0.2"/>
  <cols>
    <col min="1" max="1" width="3.5703125" style="545" customWidth="1"/>
    <col min="2" max="2" width="3.42578125" style="545" customWidth="1"/>
    <col min="3" max="4" width="3.7109375" style="545" customWidth="1"/>
    <col min="5" max="5" width="3.5703125" style="545" customWidth="1"/>
    <col min="6" max="6" width="42.28515625" style="545" customWidth="1"/>
    <col min="7" max="7" width="8.42578125" style="545" customWidth="1"/>
    <col min="8" max="8" width="7.85546875" style="2219" customWidth="1"/>
    <col min="9" max="9" width="4.42578125" style="545" customWidth="1"/>
    <col min="10" max="10" width="7.28515625" style="545" customWidth="1"/>
    <col min="11" max="11" width="12.28515625" style="545" customWidth="1"/>
    <col min="12" max="12" width="12.85546875" style="545" customWidth="1"/>
    <col min="13" max="13" width="14.5703125" style="545" customWidth="1"/>
    <col min="14" max="14" width="41.28515625" style="545" customWidth="1"/>
    <col min="15" max="15" width="15.42578125" style="545" customWidth="1"/>
    <col min="16" max="16" width="12.28515625" style="545" customWidth="1"/>
    <col min="17" max="17" width="15.42578125" style="545" customWidth="1"/>
    <col min="18" max="18" width="32.7109375" style="545" customWidth="1"/>
    <col min="19" max="19" width="46.42578125" style="545" customWidth="1"/>
    <col min="20" max="16384" width="9.140625" style="545"/>
  </cols>
  <sheetData>
    <row r="2" spans="1:20" ht="57.75" customHeight="1" x14ac:dyDescent="0.2">
      <c r="N2" s="517"/>
      <c r="R2" s="5096" t="s">
        <v>1871</v>
      </c>
      <c r="S2" s="5096"/>
    </row>
    <row r="3" spans="1:20" ht="36" customHeight="1" x14ac:dyDescent="0.2">
      <c r="A3" s="7760" t="s">
        <v>1732</v>
      </c>
      <c r="B3" s="7760"/>
      <c r="C3" s="7760"/>
      <c r="D3" s="7760"/>
      <c r="E3" s="7760"/>
      <c r="F3" s="7760"/>
      <c r="G3" s="7760"/>
      <c r="H3" s="7760"/>
      <c r="I3" s="7760"/>
      <c r="J3" s="7760"/>
      <c r="K3" s="7760"/>
      <c r="L3" s="7760"/>
      <c r="M3" s="7760"/>
      <c r="N3" s="7760"/>
      <c r="O3" s="7760"/>
      <c r="P3" s="7760"/>
      <c r="Q3" s="7760"/>
      <c r="R3" s="7760"/>
      <c r="S3" s="7760"/>
      <c r="T3" s="4498"/>
    </row>
    <row r="4" spans="1:20" ht="9.75" customHeight="1" thickBot="1" x14ac:dyDescent="0.25">
      <c r="A4" s="1162"/>
      <c r="B4" s="1162"/>
      <c r="C4" s="1162"/>
      <c r="D4" s="1162"/>
      <c r="E4" s="1162"/>
      <c r="F4" s="1162"/>
      <c r="G4" s="1162"/>
      <c r="H4" s="2395"/>
      <c r="I4" s="1162"/>
      <c r="J4" s="1162"/>
      <c r="K4" s="1162"/>
      <c r="L4" s="1162"/>
      <c r="M4" s="1162"/>
      <c r="N4" s="1161"/>
      <c r="O4" s="1162"/>
      <c r="P4" s="4497"/>
      <c r="Q4" s="4497" t="s">
        <v>932</v>
      </c>
    </row>
    <row r="5" spans="1:20" ht="26.25" customHeight="1" thickBot="1" x14ac:dyDescent="0.25">
      <c r="A5" s="5648" t="s">
        <v>0</v>
      </c>
      <c r="B5" s="5651" t="s">
        <v>1</v>
      </c>
      <c r="C5" s="5654" t="s">
        <v>2</v>
      </c>
      <c r="D5" s="5666" t="s">
        <v>138</v>
      </c>
      <c r="E5" s="5657" t="s">
        <v>298</v>
      </c>
      <c r="F5" s="5660" t="s">
        <v>15</v>
      </c>
      <c r="G5" s="5497" t="s">
        <v>2</v>
      </c>
      <c r="H5" s="5663" t="s">
        <v>4</v>
      </c>
      <c r="I5" s="5684" t="s">
        <v>142</v>
      </c>
      <c r="J5" s="5663" t="s">
        <v>5</v>
      </c>
      <c r="K5" s="6104" t="s">
        <v>190</v>
      </c>
      <c r="L5" s="6105"/>
      <c r="M5" s="6106"/>
      <c r="N5" s="7775" t="s">
        <v>1731</v>
      </c>
      <c r="O5" s="7776"/>
      <c r="P5" s="7777"/>
      <c r="Q5" s="7778"/>
      <c r="R5" s="7761" t="s">
        <v>191</v>
      </c>
      <c r="S5" s="7740" t="s">
        <v>192</v>
      </c>
    </row>
    <row r="6" spans="1:20" ht="12.75" customHeight="1" x14ac:dyDescent="0.2">
      <c r="A6" s="5649"/>
      <c r="B6" s="5652"/>
      <c r="C6" s="5655"/>
      <c r="D6" s="5667"/>
      <c r="E6" s="5658"/>
      <c r="F6" s="5661"/>
      <c r="G6" s="5498"/>
      <c r="H6" s="5664"/>
      <c r="I6" s="5685"/>
      <c r="J6" s="5664"/>
      <c r="K6" s="6080" t="s">
        <v>200</v>
      </c>
      <c r="L6" s="6080" t="s">
        <v>201</v>
      </c>
      <c r="M6" s="6080" t="s">
        <v>202</v>
      </c>
      <c r="N6" s="7781" t="s">
        <v>15</v>
      </c>
      <c r="O6" s="7779" t="s">
        <v>600</v>
      </c>
      <c r="P6" s="7521" t="s">
        <v>137</v>
      </c>
      <c r="Q6" s="7521" t="s">
        <v>189</v>
      </c>
      <c r="R6" s="7762"/>
      <c r="S6" s="7741"/>
    </row>
    <row r="7" spans="1:20" ht="150.75" customHeight="1" thickBot="1" x14ac:dyDescent="0.25">
      <c r="A7" s="5650"/>
      <c r="B7" s="5653"/>
      <c r="C7" s="5656"/>
      <c r="D7" s="5668"/>
      <c r="E7" s="5659"/>
      <c r="F7" s="5662"/>
      <c r="G7" s="5499"/>
      <c r="H7" s="5665"/>
      <c r="I7" s="5686"/>
      <c r="J7" s="5665"/>
      <c r="K7" s="6081"/>
      <c r="L7" s="6081"/>
      <c r="M7" s="6081"/>
      <c r="N7" s="7782"/>
      <c r="O7" s="7780"/>
      <c r="P7" s="7522"/>
      <c r="Q7" s="7522"/>
      <c r="R7" s="7763"/>
      <c r="S7" s="7741"/>
    </row>
    <row r="8" spans="1:20" ht="24" customHeight="1" thickBot="1" x14ac:dyDescent="0.25">
      <c r="A8" s="764" t="s">
        <v>8</v>
      </c>
      <c r="B8" s="5552" t="s">
        <v>520</v>
      </c>
      <c r="C8" s="5553"/>
      <c r="D8" s="5553"/>
      <c r="E8" s="5553"/>
      <c r="F8" s="5553"/>
      <c r="G8" s="5553"/>
      <c r="H8" s="5553"/>
      <c r="I8" s="5553"/>
      <c r="J8" s="5553"/>
      <c r="K8" s="5553"/>
      <c r="L8" s="5553"/>
      <c r="M8" s="5553"/>
      <c r="N8" s="5553"/>
      <c r="O8" s="5553"/>
      <c r="P8" s="5553"/>
      <c r="Q8" s="5554"/>
      <c r="R8" s="3864"/>
      <c r="S8" s="3863"/>
    </row>
    <row r="9" spans="1:20" ht="25.5" x14ac:dyDescent="0.2">
      <c r="A9" s="1141"/>
      <c r="B9" s="1140"/>
      <c r="C9" s="3666"/>
      <c r="D9" s="4372"/>
      <c r="E9" s="4496"/>
      <c r="F9" s="4494"/>
      <c r="G9" s="4494"/>
      <c r="H9" s="4495"/>
      <c r="I9" s="4494"/>
      <c r="J9" s="4494"/>
      <c r="K9" s="4494"/>
      <c r="L9" s="4494"/>
      <c r="M9" s="4494"/>
      <c r="N9" s="4195" t="s">
        <v>1730</v>
      </c>
      <c r="O9" s="4154" t="s">
        <v>446</v>
      </c>
      <c r="P9" s="4493"/>
      <c r="Q9" s="4492"/>
      <c r="R9" s="4491"/>
      <c r="S9" s="4444"/>
    </row>
    <row r="10" spans="1:20" ht="25.5" x14ac:dyDescent="0.2">
      <c r="A10" s="681"/>
      <c r="B10" s="680"/>
      <c r="C10" s="4485"/>
      <c r="D10" s="4367"/>
      <c r="E10" s="4484"/>
      <c r="F10" s="4482"/>
      <c r="G10" s="4482"/>
      <c r="H10" s="4483"/>
      <c r="I10" s="4482"/>
      <c r="J10" s="4482"/>
      <c r="K10" s="4482"/>
      <c r="L10" s="4482"/>
      <c r="M10" s="4482"/>
      <c r="N10" s="4490" t="s">
        <v>1729</v>
      </c>
      <c r="O10" s="4389" t="s">
        <v>446</v>
      </c>
      <c r="P10" s="4004"/>
      <c r="Q10" s="4489"/>
      <c r="R10" s="4488"/>
      <c r="S10" s="4487"/>
    </row>
    <row r="11" spans="1:20" ht="69.75" customHeight="1" thickBot="1" x14ac:dyDescent="0.25">
      <c r="A11" s="4486"/>
      <c r="B11" s="680"/>
      <c r="C11" s="4485"/>
      <c r="D11" s="4367"/>
      <c r="E11" s="4484"/>
      <c r="F11" s="4482"/>
      <c r="G11" s="4482"/>
      <c r="H11" s="4483"/>
      <c r="I11" s="4482"/>
      <c r="J11" s="4482"/>
      <c r="K11" s="4482"/>
      <c r="L11" s="4482"/>
      <c r="M11" s="4482"/>
      <c r="N11" s="4411" t="s">
        <v>1728</v>
      </c>
      <c r="O11" s="3871" t="s">
        <v>343</v>
      </c>
      <c r="P11" s="4481">
        <v>6</v>
      </c>
      <c r="Q11" s="4480">
        <v>4</v>
      </c>
      <c r="R11" s="7672" t="s">
        <v>1727</v>
      </c>
      <c r="S11" s="7673"/>
    </row>
    <row r="12" spans="1:20" ht="20.25" customHeight="1" thickBot="1" x14ac:dyDescent="0.25">
      <c r="A12" s="4466" t="s">
        <v>8</v>
      </c>
      <c r="B12" s="625" t="s">
        <v>8</v>
      </c>
      <c r="C12" s="7651" t="s">
        <v>1726</v>
      </c>
      <c r="D12" s="7652"/>
      <c r="E12" s="7652"/>
      <c r="F12" s="7652"/>
      <c r="G12" s="7652"/>
      <c r="H12" s="7652"/>
      <c r="I12" s="7652"/>
      <c r="J12" s="7652"/>
      <c r="K12" s="7652"/>
      <c r="L12" s="7652"/>
      <c r="M12" s="7652"/>
      <c r="N12" s="7652"/>
      <c r="O12" s="7652"/>
      <c r="P12" s="7652"/>
      <c r="Q12" s="7653"/>
      <c r="R12" s="7674"/>
      <c r="S12" s="7675"/>
    </row>
    <row r="13" spans="1:20" ht="33.75" customHeight="1" thickBot="1" x14ac:dyDescent="0.25">
      <c r="A13" s="4466"/>
      <c r="B13" s="4479"/>
      <c r="C13" s="5458"/>
      <c r="D13" s="5459"/>
      <c r="E13" s="5459"/>
      <c r="F13" s="5459"/>
      <c r="G13" s="5459"/>
      <c r="H13" s="5459"/>
      <c r="I13" s="5459"/>
      <c r="J13" s="5459"/>
      <c r="K13" s="5459"/>
      <c r="L13" s="5459"/>
      <c r="M13" s="5460"/>
      <c r="N13" s="4478" t="s">
        <v>1725</v>
      </c>
      <c r="O13" s="4477" t="s">
        <v>1443</v>
      </c>
      <c r="P13" s="4477">
        <v>2000</v>
      </c>
      <c r="Q13" s="4476">
        <v>3135</v>
      </c>
      <c r="R13" s="7684" t="s">
        <v>1724</v>
      </c>
      <c r="S13" s="7685"/>
    </row>
    <row r="14" spans="1:20" ht="34.15" customHeight="1" x14ac:dyDescent="0.2">
      <c r="A14" s="7769" t="s">
        <v>8</v>
      </c>
      <c r="B14" s="5358" t="s">
        <v>8</v>
      </c>
      <c r="C14" s="7768" t="s">
        <v>8</v>
      </c>
      <c r="D14" s="5331" t="s">
        <v>1717</v>
      </c>
      <c r="E14" s="7305"/>
      <c r="F14" s="7306"/>
      <c r="G14" s="6296" t="s">
        <v>286</v>
      </c>
      <c r="H14" s="7676" t="s">
        <v>143</v>
      </c>
      <c r="I14" s="7303" t="s">
        <v>168</v>
      </c>
      <c r="J14" s="4285" t="s">
        <v>12</v>
      </c>
      <c r="K14" s="3482">
        <f>K18</f>
        <v>0</v>
      </c>
      <c r="L14" s="3482">
        <f>L18</f>
        <v>1.6</v>
      </c>
      <c r="M14" s="3482">
        <f>M18</f>
        <v>1.6</v>
      </c>
      <c r="N14" s="3545" t="s">
        <v>1723</v>
      </c>
      <c r="O14" s="4461" t="s">
        <v>1243</v>
      </c>
      <c r="P14" s="4475">
        <v>3</v>
      </c>
      <c r="Q14" s="4459">
        <v>3</v>
      </c>
      <c r="R14" s="7680" t="s">
        <v>1722</v>
      </c>
      <c r="S14" s="7681"/>
    </row>
    <row r="15" spans="1:20" ht="27" customHeight="1" x14ac:dyDescent="0.2">
      <c r="A15" s="7770"/>
      <c r="B15" s="5302"/>
      <c r="C15" s="7768"/>
      <c r="D15" s="7359"/>
      <c r="E15" s="7439"/>
      <c r="F15" s="7361"/>
      <c r="G15" s="6297"/>
      <c r="H15" s="7677"/>
      <c r="I15" s="7303"/>
      <c r="J15" s="4291" t="s">
        <v>166</v>
      </c>
      <c r="K15" s="3482"/>
      <c r="L15" s="3483"/>
      <c r="M15" s="3483"/>
      <c r="N15" s="4288" t="s">
        <v>1721</v>
      </c>
      <c r="O15" s="4458" t="s">
        <v>1243</v>
      </c>
      <c r="P15" s="4457">
        <v>1</v>
      </c>
      <c r="Q15" s="4456">
        <v>1</v>
      </c>
      <c r="R15" s="7682" t="s">
        <v>1720</v>
      </c>
      <c r="S15" s="7683"/>
    </row>
    <row r="16" spans="1:20" ht="30.6" customHeight="1" thickBot="1" x14ac:dyDescent="0.25">
      <c r="A16" s="7770"/>
      <c r="B16" s="5302"/>
      <c r="C16" s="7768"/>
      <c r="D16" s="7359"/>
      <c r="E16" s="7439"/>
      <c r="F16" s="7361"/>
      <c r="G16" s="6297"/>
      <c r="H16" s="7677"/>
      <c r="I16" s="7303"/>
      <c r="J16" s="4474" t="s">
        <v>167</v>
      </c>
      <c r="K16" s="4339"/>
      <c r="L16" s="4473"/>
      <c r="M16" s="4473"/>
      <c r="N16" s="4288" t="s">
        <v>1719</v>
      </c>
      <c r="O16" s="4458" t="s">
        <v>526</v>
      </c>
      <c r="P16" s="4457">
        <v>50</v>
      </c>
      <c r="Q16" s="4456">
        <v>38</v>
      </c>
      <c r="R16" s="7682" t="s">
        <v>1718</v>
      </c>
      <c r="S16" s="7683"/>
    </row>
    <row r="17" spans="1:19" ht="15" thickBot="1" x14ac:dyDescent="0.25">
      <c r="A17" s="7771"/>
      <c r="B17" s="5359"/>
      <c r="C17" s="7342"/>
      <c r="D17" s="7307"/>
      <c r="E17" s="7308"/>
      <c r="F17" s="7309"/>
      <c r="G17" s="6297"/>
      <c r="H17" s="7677"/>
      <c r="I17" s="7304"/>
      <c r="J17" s="3462" t="s">
        <v>13</v>
      </c>
      <c r="K17" s="3575">
        <f>SUM(K14:K16)</f>
        <v>0</v>
      </c>
      <c r="L17" s="3575">
        <f>SUM(L14:L16)</f>
        <v>1.6</v>
      </c>
      <c r="M17" s="3575">
        <f>SUM(M14:M16)</f>
        <v>1.6</v>
      </c>
      <c r="N17" s="4472"/>
      <c r="O17" s="4471"/>
      <c r="P17" s="4470"/>
      <c r="Q17" s="4469"/>
      <c r="R17" s="7645"/>
      <c r="S17" s="7646"/>
    </row>
    <row r="18" spans="1:19" ht="25.5" customHeight="1" thickBot="1" x14ac:dyDescent="0.25">
      <c r="A18" s="4466" t="s">
        <v>8</v>
      </c>
      <c r="B18" s="680" t="s">
        <v>8</v>
      </c>
      <c r="C18" s="5312" t="s">
        <v>8</v>
      </c>
      <c r="D18" s="5432" t="s">
        <v>8</v>
      </c>
      <c r="E18" s="633"/>
      <c r="F18" s="6264" t="s">
        <v>1717</v>
      </c>
      <c r="G18" s="6297"/>
      <c r="H18" s="7677"/>
      <c r="I18" s="3515"/>
      <c r="J18" s="3474" t="s">
        <v>12</v>
      </c>
      <c r="K18" s="4468">
        <v>0</v>
      </c>
      <c r="L18" s="4467">
        <v>1.6</v>
      </c>
      <c r="M18" s="4467">
        <v>1.6</v>
      </c>
      <c r="N18" s="4465"/>
      <c r="O18" s="4464"/>
      <c r="P18" s="4463"/>
      <c r="Q18" s="4462"/>
      <c r="R18" s="7647"/>
      <c r="S18" s="7648"/>
    </row>
    <row r="19" spans="1:19" ht="22.5" customHeight="1" thickBot="1" x14ac:dyDescent="0.25">
      <c r="A19" s="4466"/>
      <c r="B19" s="680"/>
      <c r="C19" s="7716"/>
      <c r="D19" s="7739"/>
      <c r="E19" s="633"/>
      <c r="F19" s="6266"/>
      <c r="G19" s="6298"/>
      <c r="H19" s="7678"/>
      <c r="I19" s="3515"/>
      <c r="J19" s="3462" t="s">
        <v>13</v>
      </c>
      <c r="K19" s="3575">
        <f>SUM(K18)</f>
        <v>0</v>
      </c>
      <c r="L19" s="3575">
        <f>SUM(L18)</f>
        <v>1.6</v>
      </c>
      <c r="M19" s="3575">
        <f>SUM(M18)</f>
        <v>1.6</v>
      </c>
      <c r="N19" s="4465"/>
      <c r="O19" s="4464"/>
      <c r="P19" s="4463"/>
      <c r="Q19" s="4462"/>
      <c r="R19" s="7649"/>
      <c r="S19" s="7650"/>
    </row>
    <row r="20" spans="1:19" ht="39.75" customHeight="1" x14ac:dyDescent="0.2">
      <c r="A20" s="5308" t="s">
        <v>8</v>
      </c>
      <c r="B20" s="5301" t="s">
        <v>8</v>
      </c>
      <c r="C20" s="785" t="s">
        <v>9</v>
      </c>
      <c r="D20" s="5331" t="s">
        <v>1711</v>
      </c>
      <c r="E20" s="7305"/>
      <c r="F20" s="7306"/>
      <c r="G20" s="6296" t="s">
        <v>271</v>
      </c>
      <c r="H20" s="7676" t="s">
        <v>143</v>
      </c>
      <c r="I20" s="7302" t="s">
        <v>168</v>
      </c>
      <c r="J20" s="4229" t="s">
        <v>12</v>
      </c>
      <c r="K20" s="3472">
        <f t="shared" ref="K20:M21" si="0">K23</f>
        <v>10</v>
      </c>
      <c r="L20" s="3472">
        <f t="shared" si="0"/>
        <v>8.4</v>
      </c>
      <c r="M20" s="3472">
        <f t="shared" si="0"/>
        <v>8.4</v>
      </c>
      <c r="N20" s="3545" t="s">
        <v>1716</v>
      </c>
      <c r="O20" s="4461" t="s">
        <v>1715</v>
      </c>
      <c r="P20" s="4460">
        <v>30</v>
      </c>
      <c r="Q20" s="4459">
        <v>44</v>
      </c>
      <c r="R20" s="7751" t="s">
        <v>1714</v>
      </c>
      <c r="S20" s="7683"/>
    </row>
    <row r="21" spans="1:19" ht="15" x14ac:dyDescent="0.2">
      <c r="A21" s="5309"/>
      <c r="B21" s="5302"/>
      <c r="C21" s="4387"/>
      <c r="D21" s="7359"/>
      <c r="E21" s="7439"/>
      <c r="F21" s="7361"/>
      <c r="G21" s="6297"/>
      <c r="H21" s="7677"/>
      <c r="I21" s="7303"/>
      <c r="J21" s="4291" t="s">
        <v>166</v>
      </c>
      <c r="K21" s="3482">
        <f t="shared" si="0"/>
        <v>0</v>
      </c>
      <c r="L21" s="3482">
        <f t="shared" si="0"/>
        <v>12</v>
      </c>
      <c r="M21" s="3482">
        <f t="shared" si="0"/>
        <v>11.99</v>
      </c>
      <c r="N21" s="4288" t="s">
        <v>1713</v>
      </c>
      <c r="O21" s="4458" t="s">
        <v>1243</v>
      </c>
      <c r="P21" s="4457">
        <v>15</v>
      </c>
      <c r="Q21" s="4456">
        <v>31</v>
      </c>
      <c r="R21" s="7748" t="s">
        <v>1712</v>
      </c>
      <c r="S21" s="7749"/>
    </row>
    <row r="22" spans="1:19" ht="16.5" customHeight="1" thickBot="1" x14ac:dyDescent="0.25">
      <c r="A22" s="5325"/>
      <c r="B22" s="5303"/>
      <c r="C22" s="3630"/>
      <c r="D22" s="7307"/>
      <c r="E22" s="7308"/>
      <c r="F22" s="7309"/>
      <c r="G22" s="6297"/>
      <c r="H22" s="7677"/>
      <c r="I22" s="7304"/>
      <c r="J22" s="3488" t="s">
        <v>13</v>
      </c>
      <c r="K22" s="3461">
        <f>SUM(K20:K21)</f>
        <v>10</v>
      </c>
      <c r="L22" s="3461">
        <f>SUM(L20:L21)</f>
        <v>20.399999999999999</v>
      </c>
      <c r="M22" s="3461">
        <f>SUM(M20:M21)</f>
        <v>20.39</v>
      </c>
      <c r="N22" s="4455"/>
      <c r="O22" s="4454"/>
      <c r="P22" s="4453"/>
      <c r="Q22" s="4452"/>
      <c r="R22" s="7750"/>
      <c r="S22" s="7681"/>
    </row>
    <row r="23" spans="1:19" ht="23.45" customHeight="1" thickBot="1" x14ac:dyDescent="0.25">
      <c r="A23" s="5308" t="s">
        <v>8</v>
      </c>
      <c r="B23" s="5301" t="s">
        <v>8</v>
      </c>
      <c r="C23" s="785" t="s">
        <v>9</v>
      </c>
      <c r="D23" s="5432" t="s">
        <v>8</v>
      </c>
      <c r="E23" s="4442"/>
      <c r="F23" s="6264" t="s">
        <v>1711</v>
      </c>
      <c r="G23" s="6297"/>
      <c r="H23" s="7677"/>
      <c r="I23" s="3515"/>
      <c r="J23" s="4229" t="s">
        <v>12</v>
      </c>
      <c r="K23" s="3472">
        <v>10</v>
      </c>
      <c r="L23" s="3472">
        <v>8.4</v>
      </c>
      <c r="M23" s="3643">
        <v>8.4</v>
      </c>
      <c r="N23" s="4449"/>
      <c r="O23" s="4448"/>
      <c r="P23" s="4447"/>
      <c r="Q23" s="4446"/>
      <c r="R23" s="4445"/>
      <c r="S23" s="4444"/>
    </row>
    <row r="24" spans="1:19" ht="23.45" customHeight="1" thickBot="1" x14ac:dyDescent="0.25">
      <c r="A24" s="5309"/>
      <c r="B24" s="5302"/>
      <c r="C24" s="4387"/>
      <c r="D24" s="5433"/>
      <c r="E24" s="4442"/>
      <c r="F24" s="6265"/>
      <c r="G24" s="6297"/>
      <c r="H24" s="7677"/>
      <c r="I24" s="3515"/>
      <c r="J24" s="4451" t="s">
        <v>166</v>
      </c>
      <c r="K24" s="4266">
        <v>0</v>
      </c>
      <c r="L24" s="4266">
        <v>12</v>
      </c>
      <c r="M24" s="4450">
        <v>11.99</v>
      </c>
      <c r="N24" s="4449"/>
      <c r="O24" s="4448"/>
      <c r="P24" s="4447"/>
      <c r="Q24" s="4446"/>
      <c r="R24" s="4445"/>
      <c r="S24" s="4444"/>
    </row>
    <row r="25" spans="1:19" ht="23.45" customHeight="1" thickBot="1" x14ac:dyDescent="0.25">
      <c r="A25" s="5325"/>
      <c r="B25" s="5303"/>
      <c r="C25" s="4443"/>
      <c r="D25" s="7739"/>
      <c r="E25" s="4442"/>
      <c r="F25" s="6266"/>
      <c r="G25" s="6298"/>
      <c r="H25" s="7678"/>
      <c r="I25" s="3515"/>
      <c r="J25" s="3462" t="s">
        <v>13</v>
      </c>
      <c r="K25" s="3639">
        <f>SUM(K23:K24)</f>
        <v>10</v>
      </c>
      <c r="L25" s="3575">
        <f>SUM(L23:L24)</f>
        <v>20.399999999999999</v>
      </c>
      <c r="M25" s="4441">
        <f>SUM(M23:M24)</f>
        <v>20.39</v>
      </c>
      <c r="N25" s="4440"/>
      <c r="O25" s="4439"/>
      <c r="P25" s="4438"/>
      <c r="Q25" s="4437"/>
      <c r="R25" s="4436"/>
      <c r="S25" s="4435"/>
    </row>
    <row r="26" spans="1:19" ht="56.45" customHeight="1" x14ac:dyDescent="0.2">
      <c r="A26" s="5308" t="s">
        <v>8</v>
      </c>
      <c r="B26" s="5301" t="s">
        <v>8</v>
      </c>
      <c r="C26" s="785" t="s">
        <v>10</v>
      </c>
      <c r="D26" s="5331" t="s">
        <v>1710</v>
      </c>
      <c r="E26" s="7305"/>
      <c r="F26" s="7306"/>
      <c r="G26" s="6296" t="s">
        <v>264</v>
      </c>
      <c r="H26" s="7676" t="s">
        <v>143</v>
      </c>
      <c r="I26" s="3531" t="s">
        <v>168</v>
      </c>
      <c r="J26" s="3509" t="s">
        <v>12</v>
      </c>
      <c r="K26" s="4434">
        <f>K30+K32+K34+K36+K38+K40+K42</f>
        <v>30</v>
      </c>
      <c r="L26" s="738">
        <f>L30+L32+L34+L36+L38+L40+L42</f>
        <v>30</v>
      </c>
      <c r="M26" s="3636">
        <f>M30+M32+M34+M36+M38+M40+M42</f>
        <v>28.5</v>
      </c>
      <c r="N26" s="2433" t="s">
        <v>1709</v>
      </c>
      <c r="O26" s="4433" t="s">
        <v>343</v>
      </c>
      <c r="P26" s="4432">
        <v>15</v>
      </c>
      <c r="Q26" s="4431">
        <v>8</v>
      </c>
      <c r="R26" s="7787" t="s">
        <v>1708</v>
      </c>
      <c r="S26" s="7788"/>
    </row>
    <row r="27" spans="1:19" ht="27.6" customHeight="1" x14ac:dyDescent="0.2">
      <c r="A27" s="5309"/>
      <c r="B27" s="5302"/>
      <c r="C27" s="800"/>
      <c r="D27" s="7359"/>
      <c r="E27" s="7360"/>
      <c r="F27" s="7361"/>
      <c r="G27" s="6297"/>
      <c r="H27" s="7677"/>
      <c r="I27" s="3537"/>
      <c r="J27" s="3507" t="s">
        <v>166</v>
      </c>
      <c r="K27" s="4429"/>
      <c r="L27" s="730"/>
      <c r="M27" s="4429"/>
      <c r="N27" s="4083" t="s">
        <v>1707</v>
      </c>
      <c r="O27" s="4118" t="s">
        <v>343</v>
      </c>
      <c r="P27" s="4169">
        <v>1</v>
      </c>
      <c r="Q27" s="4430">
        <v>1</v>
      </c>
      <c r="R27" s="7679" t="s">
        <v>1706</v>
      </c>
      <c r="S27" s="7671"/>
    </row>
    <row r="28" spans="1:19" ht="32.25" customHeight="1" thickBot="1" x14ac:dyDescent="0.25">
      <c r="A28" s="5309"/>
      <c r="B28" s="5302"/>
      <c r="C28" s="800"/>
      <c r="D28" s="7359"/>
      <c r="E28" s="7360"/>
      <c r="F28" s="7361"/>
      <c r="G28" s="6297"/>
      <c r="H28" s="7677"/>
      <c r="I28" s="3537"/>
      <c r="J28" s="3507" t="s">
        <v>167</v>
      </c>
      <c r="K28" s="4429"/>
      <c r="L28" s="730"/>
      <c r="M28" s="4429"/>
      <c r="N28" s="4396"/>
      <c r="O28" s="4428"/>
      <c r="P28" s="4169"/>
      <c r="Q28" s="4427"/>
      <c r="R28" s="6277"/>
      <c r="S28" s="5594"/>
    </row>
    <row r="29" spans="1:19" ht="15.75" thickBot="1" x14ac:dyDescent="0.25">
      <c r="A29" s="5325"/>
      <c r="B29" s="5303"/>
      <c r="C29" s="4415"/>
      <c r="D29" s="7307"/>
      <c r="E29" s="7308"/>
      <c r="F29" s="7309"/>
      <c r="G29" s="6298"/>
      <c r="H29" s="7678"/>
      <c r="I29" s="3525"/>
      <c r="J29" s="3499" t="s">
        <v>13</v>
      </c>
      <c r="K29" s="4426">
        <f>SUM(K26:K28)</f>
        <v>30</v>
      </c>
      <c r="L29" s="3518">
        <f>SUM(L26:L28)</f>
        <v>30</v>
      </c>
      <c r="M29" s="4425">
        <f>SUM(M26:M28)</f>
        <v>28.5</v>
      </c>
      <c r="N29" s="4385"/>
      <c r="O29" s="4384"/>
      <c r="P29" s="4383"/>
      <c r="Q29" s="4424"/>
      <c r="R29" s="6278"/>
      <c r="S29" s="5710"/>
    </row>
    <row r="30" spans="1:19" ht="142.5" customHeight="1" x14ac:dyDescent="0.2">
      <c r="A30" s="5308" t="s">
        <v>8</v>
      </c>
      <c r="B30" s="5301" t="s">
        <v>8</v>
      </c>
      <c r="C30" s="785" t="s">
        <v>10</v>
      </c>
      <c r="D30" s="784" t="s">
        <v>8</v>
      </c>
      <c r="E30" s="660"/>
      <c r="F30" s="4423" t="s">
        <v>1705</v>
      </c>
      <c r="G30" s="6296" t="s">
        <v>1704</v>
      </c>
      <c r="H30" s="7676" t="s">
        <v>143</v>
      </c>
      <c r="I30" s="3531"/>
      <c r="J30" s="3474" t="s">
        <v>12</v>
      </c>
      <c r="K30" s="4417">
        <v>4</v>
      </c>
      <c r="L30" s="4228">
        <v>4</v>
      </c>
      <c r="M30" s="4228">
        <v>4</v>
      </c>
      <c r="N30" s="4422" t="s">
        <v>1703</v>
      </c>
      <c r="O30" s="4421" t="s">
        <v>500</v>
      </c>
      <c r="P30" s="4420">
        <v>5</v>
      </c>
      <c r="Q30" s="4419">
        <v>5</v>
      </c>
      <c r="R30" s="6276" t="s">
        <v>1702</v>
      </c>
      <c r="S30" s="5708"/>
    </row>
    <row r="31" spans="1:19" ht="15.75" thickBot="1" x14ac:dyDescent="0.25">
      <c r="A31" s="5325"/>
      <c r="B31" s="5303"/>
      <c r="C31" s="4415"/>
      <c r="D31" s="4305"/>
      <c r="E31" s="4414"/>
      <c r="F31" s="4343"/>
      <c r="G31" s="6297"/>
      <c r="H31" s="7677"/>
      <c r="I31" s="3525"/>
      <c r="J31" s="3488" t="s">
        <v>13</v>
      </c>
      <c r="K31" s="4386">
        <v>4</v>
      </c>
      <c r="L31" s="4325">
        <v>4</v>
      </c>
      <c r="M31" s="4386">
        <v>4</v>
      </c>
      <c r="N31" s="4392"/>
      <c r="O31" s="4384"/>
      <c r="P31" s="4383"/>
      <c r="Q31" s="4418"/>
      <c r="R31" s="6278"/>
      <c r="S31" s="5710"/>
    </row>
    <row r="32" spans="1:19" ht="26.25" customHeight="1" x14ac:dyDescent="0.2">
      <c r="A32" s="5308" t="s">
        <v>8</v>
      </c>
      <c r="B32" s="5301" t="s">
        <v>8</v>
      </c>
      <c r="C32" s="785" t="s">
        <v>10</v>
      </c>
      <c r="D32" s="784" t="s">
        <v>9</v>
      </c>
      <c r="E32" s="660"/>
      <c r="F32" s="6264" t="s">
        <v>1701</v>
      </c>
      <c r="G32" s="6297"/>
      <c r="H32" s="7677"/>
      <c r="I32" s="3531"/>
      <c r="J32" s="3474" t="s">
        <v>12</v>
      </c>
      <c r="K32" s="4417">
        <v>0</v>
      </c>
      <c r="L32" s="4228">
        <v>0</v>
      </c>
      <c r="M32" s="4417">
        <v>0</v>
      </c>
      <c r="N32" s="3545" t="s">
        <v>1700</v>
      </c>
      <c r="O32" s="4416" t="s">
        <v>446</v>
      </c>
      <c r="P32" s="4154">
        <v>35</v>
      </c>
      <c r="Q32" s="4262">
        <v>45</v>
      </c>
      <c r="R32" s="6276" t="s">
        <v>1699</v>
      </c>
      <c r="S32" s="5708"/>
    </row>
    <row r="33" spans="1:19" ht="15.75" thickBot="1" x14ac:dyDescent="0.25">
      <c r="A33" s="5325"/>
      <c r="B33" s="5303"/>
      <c r="C33" s="4415"/>
      <c r="D33" s="4305"/>
      <c r="E33" s="4414"/>
      <c r="F33" s="6266"/>
      <c r="G33" s="6298"/>
      <c r="H33" s="7677"/>
      <c r="I33" s="3525"/>
      <c r="J33" s="3488" t="s">
        <v>13</v>
      </c>
      <c r="K33" s="4413">
        <v>0</v>
      </c>
      <c r="L33" s="4325">
        <v>0</v>
      </c>
      <c r="M33" s="4412">
        <v>0</v>
      </c>
      <c r="N33" s="4411"/>
      <c r="O33" s="4384"/>
      <c r="P33" s="4383"/>
      <c r="Q33" s="4382"/>
      <c r="R33" s="6278"/>
      <c r="S33" s="5710"/>
    </row>
    <row r="34" spans="1:19" ht="42" customHeight="1" x14ac:dyDescent="0.2">
      <c r="A34" s="5309" t="s">
        <v>8</v>
      </c>
      <c r="B34" s="5302" t="s">
        <v>8</v>
      </c>
      <c r="C34" s="800" t="s">
        <v>10</v>
      </c>
      <c r="D34" s="775" t="s">
        <v>10</v>
      </c>
      <c r="E34" s="643"/>
      <c r="F34" s="6678" t="s">
        <v>1698</v>
      </c>
      <c r="G34" s="6296" t="s">
        <v>264</v>
      </c>
      <c r="H34" s="7677"/>
      <c r="I34" s="3537"/>
      <c r="J34" s="4285" t="s">
        <v>12</v>
      </c>
      <c r="K34" s="4338">
        <v>19</v>
      </c>
      <c r="L34" s="4339">
        <v>19</v>
      </c>
      <c r="M34" s="4338">
        <v>18.2</v>
      </c>
      <c r="N34" s="4410" t="s">
        <v>1697</v>
      </c>
      <c r="O34" s="4409" t="s">
        <v>343</v>
      </c>
      <c r="P34" s="4408">
        <v>20</v>
      </c>
      <c r="Q34" s="4407">
        <v>21</v>
      </c>
      <c r="R34" s="7656" t="s">
        <v>1696</v>
      </c>
      <c r="S34" s="6070"/>
    </row>
    <row r="35" spans="1:19" ht="15.75" thickBot="1" x14ac:dyDescent="0.25">
      <c r="A35" s="5325"/>
      <c r="B35" s="5303"/>
      <c r="C35" s="4387"/>
      <c r="D35" s="4305"/>
      <c r="E35" s="643"/>
      <c r="F35" s="6660"/>
      <c r="G35" s="6297"/>
      <c r="H35" s="7677"/>
      <c r="I35" s="3537"/>
      <c r="J35" s="3488" t="s">
        <v>13</v>
      </c>
      <c r="K35" s="4399">
        <v>19</v>
      </c>
      <c r="L35" s="4400">
        <v>19</v>
      </c>
      <c r="M35" s="4399">
        <f>SUM(M34)</f>
        <v>18.2</v>
      </c>
      <c r="N35" s="4396"/>
      <c r="O35" s="4405"/>
      <c r="P35" s="4404"/>
      <c r="Q35" s="4406"/>
      <c r="R35" s="7657"/>
      <c r="S35" s="6223"/>
    </row>
    <row r="36" spans="1:19" ht="30.6" customHeight="1" x14ac:dyDescent="0.2">
      <c r="A36" s="5308" t="s">
        <v>8</v>
      </c>
      <c r="B36" s="5301" t="s">
        <v>8</v>
      </c>
      <c r="C36" s="785" t="s">
        <v>10</v>
      </c>
      <c r="D36" s="784" t="s">
        <v>11</v>
      </c>
      <c r="E36" s="643"/>
      <c r="F36" s="6659" t="s">
        <v>1695</v>
      </c>
      <c r="G36" s="6297"/>
      <c r="H36" s="7677"/>
      <c r="I36" s="3537"/>
      <c r="J36" s="3474" t="s">
        <v>12</v>
      </c>
      <c r="K36" s="4277">
        <v>1</v>
      </c>
      <c r="L36" s="4278">
        <v>1</v>
      </c>
      <c r="M36" s="4278">
        <v>1</v>
      </c>
      <c r="N36" s="4396" t="s">
        <v>1694</v>
      </c>
      <c r="O36" s="4405" t="s">
        <v>343</v>
      </c>
      <c r="P36" s="4404">
        <v>2</v>
      </c>
      <c r="Q36" s="4403">
        <v>2</v>
      </c>
      <c r="R36" s="7785" t="s">
        <v>1693</v>
      </c>
      <c r="S36" s="7786"/>
    </row>
    <row r="37" spans="1:19" ht="33" customHeight="1" thickBot="1" x14ac:dyDescent="0.25">
      <c r="A37" s="5325"/>
      <c r="B37" s="5303"/>
      <c r="C37" s="4387"/>
      <c r="D37" s="4305"/>
      <c r="E37" s="643"/>
      <c r="F37" s="6660"/>
      <c r="G37" s="6298"/>
      <c r="H37" s="7677"/>
      <c r="I37" s="3537"/>
      <c r="J37" s="3488" t="s">
        <v>13</v>
      </c>
      <c r="K37" s="4399">
        <v>1</v>
      </c>
      <c r="L37" s="4400">
        <v>1</v>
      </c>
      <c r="M37" s="4399">
        <v>1</v>
      </c>
      <c r="N37" s="4402" t="s">
        <v>1692</v>
      </c>
      <c r="O37" s="4395" t="s">
        <v>343</v>
      </c>
      <c r="P37" s="4398">
        <v>2</v>
      </c>
      <c r="Q37" s="4401">
        <v>3</v>
      </c>
      <c r="R37" s="7752" t="s">
        <v>1691</v>
      </c>
      <c r="S37" s="7753"/>
    </row>
    <row r="38" spans="1:19" ht="75" customHeight="1" x14ac:dyDescent="0.2">
      <c r="A38" s="5308" t="s">
        <v>8</v>
      </c>
      <c r="B38" s="5301" t="s">
        <v>8</v>
      </c>
      <c r="C38" s="785" t="s">
        <v>10</v>
      </c>
      <c r="D38" s="784" t="s">
        <v>24</v>
      </c>
      <c r="E38" s="643"/>
      <c r="F38" s="6659" t="s">
        <v>1690</v>
      </c>
      <c r="G38" s="6296" t="s">
        <v>264</v>
      </c>
      <c r="H38" s="7677"/>
      <c r="I38" s="3537"/>
      <c r="J38" s="3474" t="s">
        <v>12</v>
      </c>
      <c r="K38" s="4277">
        <v>1</v>
      </c>
      <c r="L38" s="4278">
        <v>0.4</v>
      </c>
      <c r="M38" s="4277">
        <v>0.1</v>
      </c>
      <c r="N38" s="4083" t="s">
        <v>1689</v>
      </c>
      <c r="O38" s="4169" t="s">
        <v>343</v>
      </c>
      <c r="P38" s="4169">
        <v>5</v>
      </c>
      <c r="Q38" s="4258">
        <v>1</v>
      </c>
      <c r="R38" s="7785" t="s">
        <v>1688</v>
      </c>
      <c r="S38" s="7784"/>
    </row>
    <row r="39" spans="1:19" ht="15.75" thickBot="1" x14ac:dyDescent="0.25">
      <c r="A39" s="5325"/>
      <c r="B39" s="5303"/>
      <c r="C39" s="4387"/>
      <c r="D39" s="4305"/>
      <c r="E39" s="643"/>
      <c r="F39" s="6660"/>
      <c r="G39" s="6297"/>
      <c r="H39" s="7677"/>
      <c r="I39" s="3537"/>
      <c r="J39" s="3488" t="s">
        <v>13</v>
      </c>
      <c r="K39" s="4399">
        <v>1</v>
      </c>
      <c r="L39" s="4400">
        <v>1</v>
      </c>
      <c r="M39" s="4399">
        <v>1</v>
      </c>
      <c r="N39" s="4396" t="s">
        <v>1687</v>
      </c>
      <c r="O39" s="4395" t="s">
        <v>343</v>
      </c>
      <c r="P39" s="4398">
        <v>1</v>
      </c>
      <c r="Q39" s="4397">
        <v>0</v>
      </c>
      <c r="R39" s="7785"/>
      <c r="S39" s="7784"/>
    </row>
    <row r="40" spans="1:19" ht="151.9" customHeight="1" x14ac:dyDescent="0.2">
      <c r="A40" s="5308" t="s">
        <v>8</v>
      </c>
      <c r="B40" s="5301" t="s">
        <v>8</v>
      </c>
      <c r="C40" s="785" t="s">
        <v>10</v>
      </c>
      <c r="D40" s="784" t="s">
        <v>26</v>
      </c>
      <c r="E40" s="643"/>
      <c r="F40" s="6659" t="s">
        <v>1686</v>
      </c>
      <c r="G40" s="6297"/>
      <c r="H40" s="7677"/>
      <c r="I40" s="3537"/>
      <c r="J40" s="3474" t="s">
        <v>12</v>
      </c>
      <c r="K40" s="4277">
        <v>1</v>
      </c>
      <c r="L40" s="4278">
        <v>1.6</v>
      </c>
      <c r="M40" s="4277">
        <v>1.2</v>
      </c>
      <c r="N40" s="4396" t="s">
        <v>1685</v>
      </c>
      <c r="O40" s="4395" t="s">
        <v>343</v>
      </c>
      <c r="P40" s="4394">
        <v>30</v>
      </c>
      <c r="Q40" s="4393">
        <v>182</v>
      </c>
      <c r="R40" s="7785" t="s">
        <v>1684</v>
      </c>
      <c r="S40" s="7784"/>
    </row>
    <row r="41" spans="1:19" ht="15.75" thickBot="1" x14ac:dyDescent="0.25">
      <c r="A41" s="5325"/>
      <c r="B41" s="5303"/>
      <c r="C41" s="4387"/>
      <c r="D41" s="4305"/>
      <c r="E41" s="643"/>
      <c r="F41" s="6660"/>
      <c r="G41" s="6298"/>
      <c r="H41" s="7677"/>
      <c r="I41" s="3537"/>
      <c r="J41" s="3488" t="s">
        <v>13</v>
      </c>
      <c r="K41" s="4386">
        <v>1</v>
      </c>
      <c r="L41" s="4325">
        <v>1</v>
      </c>
      <c r="M41" s="4386">
        <v>1</v>
      </c>
      <c r="N41" s="4392"/>
      <c r="O41" s="4384"/>
      <c r="P41" s="4383"/>
      <c r="Q41" s="4382"/>
      <c r="R41" s="7658"/>
      <c r="S41" s="7659"/>
    </row>
    <row r="42" spans="1:19" ht="26.25" customHeight="1" x14ac:dyDescent="0.2">
      <c r="A42" s="5308" t="s">
        <v>8</v>
      </c>
      <c r="B42" s="5301" t="s">
        <v>8</v>
      </c>
      <c r="C42" s="785" t="s">
        <v>10</v>
      </c>
      <c r="D42" s="784" t="s">
        <v>29</v>
      </c>
      <c r="E42" s="643"/>
      <c r="F42" s="6659" t="s">
        <v>1683</v>
      </c>
      <c r="G42" s="6296" t="s">
        <v>264</v>
      </c>
      <c r="H42" s="7677"/>
      <c r="I42" s="3537"/>
      <c r="J42" s="4285" t="s">
        <v>12</v>
      </c>
      <c r="K42" s="4338">
        <v>4</v>
      </c>
      <c r="L42" s="4339">
        <v>4</v>
      </c>
      <c r="M42" s="4339">
        <v>4</v>
      </c>
      <c r="N42" s="4391" t="s">
        <v>1682</v>
      </c>
      <c r="O42" s="4390" t="s">
        <v>526</v>
      </c>
      <c r="P42" s="4389">
        <v>30</v>
      </c>
      <c r="Q42" s="4388">
        <v>23</v>
      </c>
      <c r="R42" s="5593" t="s">
        <v>1681</v>
      </c>
      <c r="S42" s="5594"/>
    </row>
    <row r="43" spans="1:19" ht="47.45" customHeight="1" thickBot="1" x14ac:dyDescent="0.25">
      <c r="A43" s="5325"/>
      <c r="B43" s="5303"/>
      <c r="C43" s="4387"/>
      <c r="D43" s="4305"/>
      <c r="E43" s="643"/>
      <c r="F43" s="6660"/>
      <c r="G43" s="6297"/>
      <c r="H43" s="7678"/>
      <c r="I43" s="3525"/>
      <c r="J43" s="3488" t="s">
        <v>13</v>
      </c>
      <c r="K43" s="4386">
        <v>4</v>
      </c>
      <c r="L43" s="4325">
        <v>4</v>
      </c>
      <c r="M43" s="4386">
        <v>4</v>
      </c>
      <c r="N43" s="4385"/>
      <c r="O43" s="4384"/>
      <c r="P43" s="4383"/>
      <c r="Q43" s="4382"/>
      <c r="R43" s="5709"/>
      <c r="S43" s="5710"/>
    </row>
    <row r="44" spans="1:19" ht="15.75" customHeight="1" thickBot="1" x14ac:dyDescent="0.25">
      <c r="A44" s="750" t="s">
        <v>8</v>
      </c>
      <c r="B44" s="3558" t="s">
        <v>8</v>
      </c>
      <c r="C44" s="5551" t="s">
        <v>221</v>
      </c>
      <c r="D44" s="5297"/>
      <c r="E44" s="5297"/>
      <c r="F44" s="5297"/>
      <c r="G44" s="5297"/>
      <c r="H44" s="5297"/>
      <c r="I44" s="5298"/>
      <c r="J44" s="3560" t="s">
        <v>13</v>
      </c>
      <c r="K44" s="4381">
        <f>K22+K17+K29</f>
        <v>40</v>
      </c>
      <c r="L44" s="4381">
        <f>L22+L17+L29</f>
        <v>52</v>
      </c>
      <c r="M44" s="4381">
        <f>M22+M17+M29</f>
        <v>50.49</v>
      </c>
      <c r="N44" s="4380"/>
      <c r="O44" s="4378"/>
      <c r="P44" s="4379"/>
      <c r="Q44" s="4378"/>
      <c r="R44" s="7660"/>
      <c r="S44" s="7661"/>
    </row>
    <row r="45" spans="1:19" ht="30.75" customHeight="1" thickBot="1" x14ac:dyDescent="0.25">
      <c r="A45" s="750" t="s">
        <v>8</v>
      </c>
      <c r="B45" s="3558" t="s">
        <v>9</v>
      </c>
      <c r="C45" s="756" t="s">
        <v>1680</v>
      </c>
      <c r="D45" s="755"/>
      <c r="E45" s="755"/>
      <c r="F45" s="755"/>
      <c r="G45" s="755"/>
      <c r="H45" s="4377"/>
      <c r="I45" s="755"/>
      <c r="J45" s="755"/>
      <c r="K45" s="755"/>
      <c r="L45" s="755"/>
      <c r="M45" s="4376"/>
      <c r="N45" s="755"/>
      <c r="O45" s="755"/>
      <c r="P45" s="4375"/>
      <c r="Q45" s="4374"/>
      <c r="R45" s="7662"/>
      <c r="S45" s="7663"/>
    </row>
    <row r="46" spans="1:19" ht="41.25" customHeight="1" x14ac:dyDescent="0.2">
      <c r="A46" s="5308" t="s">
        <v>8</v>
      </c>
      <c r="B46" s="5301"/>
      <c r="C46" s="3666"/>
      <c r="D46" s="4372"/>
      <c r="E46" s="4372"/>
      <c r="F46" s="4372"/>
      <c r="G46" s="4372"/>
      <c r="H46" s="4373"/>
      <c r="I46" s="4372"/>
      <c r="J46" s="4372"/>
      <c r="K46" s="4372"/>
      <c r="L46" s="4372"/>
      <c r="M46" s="4372"/>
      <c r="N46" s="4371" t="s">
        <v>1679</v>
      </c>
      <c r="O46" s="4264" t="s">
        <v>343</v>
      </c>
      <c r="P46" s="4264">
        <v>80</v>
      </c>
      <c r="Q46" s="4297">
        <v>120</v>
      </c>
      <c r="R46" s="7785" t="s">
        <v>1678</v>
      </c>
      <c r="S46" s="7784"/>
    </row>
    <row r="47" spans="1:19" ht="45.75" customHeight="1" thickBot="1" x14ac:dyDescent="0.25">
      <c r="A47" s="5325"/>
      <c r="B47" s="5303"/>
      <c r="C47" s="3659"/>
      <c r="D47" s="4369"/>
      <c r="E47" s="4369"/>
      <c r="F47" s="4369"/>
      <c r="G47" s="4369"/>
      <c r="H47" s="4370"/>
      <c r="I47" s="4369"/>
      <c r="J47" s="4368"/>
      <c r="K47" s="4368"/>
      <c r="L47" s="4367"/>
      <c r="M47" s="4367"/>
      <c r="N47" s="4366" t="s">
        <v>1677</v>
      </c>
      <c r="O47" s="4365" t="s">
        <v>343</v>
      </c>
      <c r="P47" s="4365">
        <v>100</v>
      </c>
      <c r="Q47" s="4364">
        <v>168</v>
      </c>
      <c r="R47" s="7754" t="s">
        <v>1676</v>
      </c>
      <c r="S47" s="7755"/>
    </row>
    <row r="48" spans="1:19" ht="31.5" customHeight="1" x14ac:dyDescent="0.2">
      <c r="A48" s="787" t="s">
        <v>8</v>
      </c>
      <c r="B48" s="786" t="s">
        <v>9</v>
      </c>
      <c r="C48" s="740" t="s">
        <v>8</v>
      </c>
      <c r="D48" s="5331" t="s">
        <v>1675</v>
      </c>
      <c r="E48" s="7305"/>
      <c r="F48" s="7306"/>
      <c r="G48" s="6296" t="s">
        <v>140</v>
      </c>
      <c r="H48" s="6336" t="s">
        <v>143</v>
      </c>
      <c r="I48" s="7302" t="s">
        <v>168</v>
      </c>
      <c r="J48" s="3509" t="s">
        <v>12</v>
      </c>
      <c r="K48" s="738">
        <f>K52+K55+K58+K60+K62+K64</f>
        <v>44</v>
      </c>
      <c r="L48" s="738">
        <f>L52+L55+L58+L60+L62+L64</f>
        <v>44</v>
      </c>
      <c r="M48" s="738">
        <f>M52+M55+M58+M60+M62+M64</f>
        <v>42.868999999999993</v>
      </c>
      <c r="N48" s="4363"/>
      <c r="O48" s="4362"/>
      <c r="P48" s="4361"/>
      <c r="Q48" s="4360"/>
      <c r="R48" s="7664"/>
      <c r="S48" s="7665"/>
    </row>
    <row r="49" spans="1:19" ht="15.75" customHeight="1" x14ac:dyDescent="0.2">
      <c r="A49" s="797"/>
      <c r="B49" s="796"/>
      <c r="C49" s="729"/>
      <c r="D49" s="7359"/>
      <c r="E49" s="7439"/>
      <c r="F49" s="7361"/>
      <c r="G49" s="6297"/>
      <c r="H49" s="6337"/>
      <c r="I49" s="7303"/>
      <c r="J49" s="4359" t="s">
        <v>166</v>
      </c>
      <c r="K49" s="734">
        <f>K53+K56</f>
        <v>0</v>
      </c>
      <c r="L49" s="734">
        <f>L53+L56</f>
        <v>60.52</v>
      </c>
      <c r="M49" s="734">
        <f>M53+M56</f>
        <v>60.1</v>
      </c>
      <c r="N49" s="4358"/>
      <c r="O49" s="1362"/>
      <c r="P49" s="1362"/>
      <c r="Q49" s="997"/>
      <c r="R49" s="7666"/>
      <c r="S49" s="7667"/>
    </row>
    <row r="50" spans="1:19" ht="15.75" thickBot="1" x14ac:dyDescent="0.25">
      <c r="A50" s="797"/>
      <c r="B50" s="796"/>
      <c r="C50" s="729"/>
      <c r="D50" s="7359"/>
      <c r="E50" s="7439"/>
      <c r="F50" s="7361"/>
      <c r="G50" s="6297"/>
      <c r="H50" s="6337"/>
      <c r="I50" s="7303"/>
      <c r="J50" s="3504" t="s">
        <v>167</v>
      </c>
      <c r="K50" s="727"/>
      <c r="L50" s="4357"/>
      <c r="M50" s="4357"/>
      <c r="N50" s="4356"/>
      <c r="O50" s="4355"/>
      <c r="P50" s="4355"/>
      <c r="Q50" s="4354"/>
      <c r="R50" s="7666"/>
      <c r="S50" s="7667"/>
    </row>
    <row r="51" spans="1:19" ht="15" thickBot="1" x14ac:dyDescent="0.25">
      <c r="A51" s="797"/>
      <c r="B51" s="796"/>
      <c r="C51" s="4271"/>
      <c r="D51" s="7307"/>
      <c r="E51" s="7308"/>
      <c r="F51" s="7309"/>
      <c r="G51" s="6298"/>
      <c r="H51" s="6337"/>
      <c r="I51" s="7303"/>
      <c r="J51" s="4353" t="s">
        <v>13</v>
      </c>
      <c r="K51" s="3497">
        <f>SUM(K48:K50)</f>
        <v>44</v>
      </c>
      <c r="L51" s="3497">
        <f>SUM(L48:L50)</f>
        <v>104.52000000000001</v>
      </c>
      <c r="M51" s="3497">
        <f>SUM(M48:M50)</f>
        <v>102.96899999999999</v>
      </c>
      <c r="N51" s="4352"/>
      <c r="O51" s="4351"/>
      <c r="P51" s="1573"/>
      <c r="Q51" s="4350"/>
      <c r="R51" s="7668"/>
      <c r="S51" s="7669"/>
    </row>
    <row r="52" spans="1:19" ht="23.25" customHeight="1" x14ac:dyDescent="0.2">
      <c r="A52" s="5308" t="s">
        <v>8</v>
      </c>
      <c r="B52" s="5301" t="s">
        <v>9</v>
      </c>
      <c r="C52" s="5312" t="s">
        <v>8</v>
      </c>
      <c r="D52" s="5432" t="s">
        <v>8</v>
      </c>
      <c r="E52" s="4315"/>
      <c r="F52" s="3116" t="s">
        <v>1674</v>
      </c>
      <c r="G52" s="6296" t="s">
        <v>140</v>
      </c>
      <c r="H52" s="6337"/>
      <c r="I52" s="7303"/>
      <c r="J52" s="3474" t="s">
        <v>12</v>
      </c>
      <c r="K52" s="3472">
        <v>23</v>
      </c>
      <c r="L52" s="3472">
        <v>36.9</v>
      </c>
      <c r="M52" s="3643">
        <v>36.799999999999997</v>
      </c>
      <c r="N52" s="7773" t="s">
        <v>1673</v>
      </c>
      <c r="O52" s="4349" t="s">
        <v>1443</v>
      </c>
      <c r="P52" s="4348">
        <v>19</v>
      </c>
      <c r="Q52" s="4262">
        <v>19</v>
      </c>
      <c r="R52" s="7670" t="s">
        <v>1672</v>
      </c>
      <c r="S52" s="7671"/>
    </row>
    <row r="53" spans="1:19" ht="15.75" thickBot="1" x14ac:dyDescent="0.25">
      <c r="A53" s="5309"/>
      <c r="B53" s="5302"/>
      <c r="C53" s="5313"/>
      <c r="D53" s="5433"/>
      <c r="E53" s="4315"/>
      <c r="F53" s="3116"/>
      <c r="G53" s="6297"/>
      <c r="H53" s="6337"/>
      <c r="I53" s="7303"/>
      <c r="J53" s="4340" t="s">
        <v>166</v>
      </c>
      <c r="K53" s="4339">
        <v>0</v>
      </c>
      <c r="L53" s="4339">
        <v>0</v>
      </c>
      <c r="M53" s="4347">
        <v>0</v>
      </c>
      <c r="N53" s="7774"/>
      <c r="O53" s="4346"/>
      <c r="P53" s="4345"/>
      <c r="Q53" s="4344"/>
      <c r="R53" s="5593"/>
      <c r="S53" s="5594"/>
    </row>
    <row r="54" spans="1:19" ht="15.75" thickBot="1" x14ac:dyDescent="0.25">
      <c r="A54" s="5346"/>
      <c r="B54" s="5347"/>
      <c r="C54" s="7716"/>
      <c r="D54" s="7739"/>
      <c r="E54" s="4315"/>
      <c r="F54" s="4343"/>
      <c r="G54" s="6298"/>
      <c r="H54" s="6337"/>
      <c r="I54" s="7303"/>
      <c r="J54" s="3488" t="s">
        <v>13</v>
      </c>
      <c r="K54" s="4334">
        <f>SUM(K52:K53)</f>
        <v>23</v>
      </c>
      <c r="L54" s="4334">
        <f>SUM(L52:L53)</f>
        <v>36.9</v>
      </c>
      <c r="M54" s="4334">
        <f>SUM(M52:M53)</f>
        <v>36.799999999999997</v>
      </c>
      <c r="N54" s="4342"/>
      <c r="O54" s="4337"/>
      <c r="P54" s="4336"/>
      <c r="Q54" s="4335"/>
      <c r="R54" s="5595"/>
      <c r="S54" s="5596"/>
    </row>
    <row r="55" spans="1:19" ht="27" customHeight="1" x14ac:dyDescent="0.2">
      <c r="A55" s="7772" t="s">
        <v>8</v>
      </c>
      <c r="B55" s="7764" t="s">
        <v>9</v>
      </c>
      <c r="C55" s="7715" t="s">
        <v>8</v>
      </c>
      <c r="D55" s="7738" t="s">
        <v>9</v>
      </c>
      <c r="E55" s="4315"/>
      <c r="F55" s="6659" t="s">
        <v>1671</v>
      </c>
      <c r="G55" s="6296" t="s">
        <v>140</v>
      </c>
      <c r="H55" s="6337"/>
      <c r="I55" s="7303"/>
      <c r="J55" s="3474" t="s">
        <v>12</v>
      </c>
      <c r="K55" s="3472">
        <v>8</v>
      </c>
      <c r="L55" s="3472">
        <v>0.85</v>
      </c>
      <c r="M55" s="3472">
        <v>0.85</v>
      </c>
      <c r="N55" s="4341" t="s">
        <v>1670</v>
      </c>
      <c r="O55" s="4337" t="s">
        <v>1443</v>
      </c>
      <c r="P55" s="4336">
        <v>1</v>
      </c>
      <c r="Q55" s="4335">
        <v>1</v>
      </c>
      <c r="R55" s="7783" t="s">
        <v>1669</v>
      </c>
      <c r="S55" s="7784"/>
    </row>
    <row r="56" spans="1:19" ht="27" customHeight="1" thickBot="1" x14ac:dyDescent="0.25">
      <c r="A56" s="5309"/>
      <c r="B56" s="5302"/>
      <c r="C56" s="5313"/>
      <c r="D56" s="5433"/>
      <c r="E56" s="4315"/>
      <c r="F56" s="6678"/>
      <c r="G56" s="6297"/>
      <c r="H56" s="6337"/>
      <c r="I56" s="7303"/>
      <c r="J56" s="4340" t="s">
        <v>166</v>
      </c>
      <c r="K56" s="4339">
        <v>0</v>
      </c>
      <c r="L56" s="4339">
        <v>60.52</v>
      </c>
      <c r="M56" s="4338">
        <v>60.1</v>
      </c>
      <c r="N56" s="4318"/>
      <c r="O56" s="4337"/>
      <c r="P56" s="4336"/>
      <c r="Q56" s="4335"/>
      <c r="R56" s="7670" t="s">
        <v>1668</v>
      </c>
      <c r="S56" s="7671"/>
    </row>
    <row r="57" spans="1:19" ht="15.75" thickBot="1" x14ac:dyDescent="0.25">
      <c r="A57" s="5346"/>
      <c r="B57" s="5347"/>
      <c r="C57" s="7716"/>
      <c r="D57" s="7739"/>
      <c r="E57" s="4315"/>
      <c r="F57" s="6660"/>
      <c r="G57" s="6298"/>
      <c r="H57" s="6337"/>
      <c r="I57" s="7303"/>
      <c r="J57" s="3462" t="s">
        <v>13</v>
      </c>
      <c r="K57" s="4334">
        <f>SUM(K55:K56)</f>
        <v>8</v>
      </c>
      <c r="L57" s="4334">
        <f>SUM(L55:L56)</f>
        <v>61.370000000000005</v>
      </c>
      <c r="M57" s="4334">
        <f>SUM(M55:M56)</f>
        <v>60.95</v>
      </c>
      <c r="N57" s="4333"/>
      <c r="O57" s="4332"/>
      <c r="P57" s="4331"/>
      <c r="Q57" s="4330"/>
      <c r="R57" s="5709"/>
      <c r="S57" s="5710"/>
    </row>
    <row r="58" spans="1:19" ht="26.25" customHeight="1" x14ac:dyDescent="0.2">
      <c r="A58" s="7772" t="s">
        <v>8</v>
      </c>
      <c r="B58" s="7764" t="s">
        <v>9</v>
      </c>
      <c r="C58" s="7715" t="s">
        <v>8</v>
      </c>
      <c r="D58" s="7738" t="s">
        <v>10</v>
      </c>
      <c r="E58" s="4315"/>
      <c r="F58" s="6659" t="s">
        <v>1667</v>
      </c>
      <c r="G58" s="6296" t="s">
        <v>140</v>
      </c>
      <c r="H58" s="6337"/>
      <c r="I58" s="7303"/>
      <c r="J58" s="3474" t="s">
        <v>12</v>
      </c>
      <c r="K58" s="3472">
        <v>8</v>
      </c>
      <c r="L58" s="3472">
        <v>1</v>
      </c>
      <c r="M58" s="3472">
        <v>1</v>
      </c>
      <c r="N58" s="4086" t="s">
        <v>1666</v>
      </c>
      <c r="O58" s="4329" t="s">
        <v>1443</v>
      </c>
      <c r="P58" s="3996">
        <v>1</v>
      </c>
      <c r="Q58" s="4328">
        <v>1</v>
      </c>
      <c r="R58" s="4327" t="s">
        <v>1665</v>
      </c>
      <c r="S58" s="4326"/>
    </row>
    <row r="59" spans="1:19" ht="26.25" thickBot="1" x14ac:dyDescent="0.25">
      <c r="A59" s="5346"/>
      <c r="B59" s="5347"/>
      <c r="C59" s="7716"/>
      <c r="D59" s="7739"/>
      <c r="E59" s="4315"/>
      <c r="F59" s="6660"/>
      <c r="G59" s="6298"/>
      <c r="H59" s="6337"/>
      <c r="I59" s="7303"/>
      <c r="J59" s="3488" t="s">
        <v>13</v>
      </c>
      <c r="K59" s="4303">
        <f>SUM(K58)</f>
        <v>8</v>
      </c>
      <c r="L59" s="4303">
        <f>SUM(L58)</f>
        <v>1</v>
      </c>
      <c r="M59" s="4325">
        <f>SUM(M58)</f>
        <v>1</v>
      </c>
      <c r="N59" s="4324" t="s">
        <v>1664</v>
      </c>
      <c r="O59" s="4323" t="s">
        <v>343</v>
      </c>
      <c r="P59" s="4322">
        <v>3</v>
      </c>
      <c r="Q59" s="4321">
        <v>3</v>
      </c>
      <c r="R59" s="7789" t="s">
        <v>1663</v>
      </c>
      <c r="S59" s="7708"/>
    </row>
    <row r="60" spans="1:19" ht="25.9" customHeight="1" x14ac:dyDescent="0.2">
      <c r="A60" s="7772" t="s">
        <v>8</v>
      </c>
      <c r="B60" s="7764" t="s">
        <v>9</v>
      </c>
      <c r="C60" s="7715" t="s">
        <v>8</v>
      </c>
      <c r="D60" s="7738" t="s">
        <v>11</v>
      </c>
      <c r="E60" s="4315"/>
      <c r="F60" s="6659" t="s">
        <v>1662</v>
      </c>
      <c r="G60" s="6296" t="s">
        <v>140</v>
      </c>
      <c r="H60" s="6337"/>
      <c r="I60" s="7303"/>
      <c r="J60" s="4285" t="s">
        <v>12</v>
      </c>
      <c r="K60" s="3482">
        <v>1</v>
      </c>
      <c r="L60" s="3482">
        <v>1</v>
      </c>
      <c r="M60" s="4320">
        <v>1.9E-2</v>
      </c>
      <c r="N60" s="4047" t="s">
        <v>1661</v>
      </c>
      <c r="O60" s="4307" t="s">
        <v>1443</v>
      </c>
      <c r="P60" s="4004">
        <v>4</v>
      </c>
      <c r="Q60" s="4306">
        <v>1</v>
      </c>
      <c r="R60" s="5593" t="s">
        <v>1660</v>
      </c>
      <c r="S60" s="5594"/>
    </row>
    <row r="61" spans="1:19" ht="14.45" customHeight="1" thickBot="1" x14ac:dyDescent="0.25">
      <c r="A61" s="5346"/>
      <c r="B61" s="5347"/>
      <c r="C61" s="7716"/>
      <c r="D61" s="7739"/>
      <c r="E61" s="4315"/>
      <c r="F61" s="6660"/>
      <c r="G61" s="6298"/>
      <c r="H61" s="6337"/>
      <c r="I61" s="7303"/>
      <c r="J61" s="3488" t="s">
        <v>13</v>
      </c>
      <c r="K61" s="4303">
        <f>SUM(K60)</f>
        <v>1</v>
      </c>
      <c r="L61" s="4303">
        <f>SUM(L60)</f>
        <v>1</v>
      </c>
      <c r="M61" s="4319">
        <f>SUM(M60)</f>
        <v>1.9E-2</v>
      </c>
      <c r="N61" s="4318"/>
      <c r="O61" s="4311"/>
      <c r="P61" s="4310"/>
      <c r="Q61" s="4309"/>
      <c r="R61" s="5595"/>
      <c r="S61" s="5596"/>
    </row>
    <row r="62" spans="1:19" ht="51" customHeight="1" x14ac:dyDescent="0.2">
      <c r="A62" s="5309" t="s">
        <v>8</v>
      </c>
      <c r="B62" s="5302" t="s">
        <v>9</v>
      </c>
      <c r="C62" s="5313" t="s">
        <v>8</v>
      </c>
      <c r="D62" s="5433" t="s">
        <v>24</v>
      </c>
      <c r="E62" s="4315"/>
      <c r="F62" s="6659" t="s">
        <v>1659</v>
      </c>
      <c r="G62" s="6296" t="s">
        <v>140</v>
      </c>
      <c r="H62" s="6337"/>
      <c r="I62" s="7303"/>
      <c r="J62" s="3474" t="s">
        <v>12</v>
      </c>
      <c r="K62" s="3472">
        <v>2</v>
      </c>
      <c r="L62" s="3482">
        <v>1.9</v>
      </c>
      <c r="M62" s="4284">
        <v>1.9</v>
      </c>
      <c r="N62" s="4043" t="s">
        <v>1658</v>
      </c>
      <c r="O62" s="4307" t="s">
        <v>1443</v>
      </c>
      <c r="P62" s="4317" t="s">
        <v>1657</v>
      </c>
      <c r="Q62" s="4316" t="s">
        <v>1656</v>
      </c>
      <c r="R62" s="7756" t="s">
        <v>1655</v>
      </c>
      <c r="S62" s="7757"/>
    </row>
    <row r="63" spans="1:19" ht="30.75" customHeight="1" thickBot="1" x14ac:dyDescent="0.25">
      <c r="A63" s="5309"/>
      <c r="B63" s="5302"/>
      <c r="C63" s="5313"/>
      <c r="D63" s="5433"/>
      <c r="E63" s="4315"/>
      <c r="F63" s="6678"/>
      <c r="G63" s="6297"/>
      <c r="H63" s="6337"/>
      <c r="I63" s="7303"/>
      <c r="J63" s="4314" t="s">
        <v>13</v>
      </c>
      <c r="K63" s="4313">
        <f>SUM(K62)</f>
        <v>2</v>
      </c>
      <c r="L63" s="4313">
        <f>SUM(L62)</f>
        <v>1.9</v>
      </c>
      <c r="M63" s="4313">
        <v>1.86</v>
      </c>
      <c r="N63" s="4312"/>
      <c r="O63" s="4311"/>
      <c r="P63" s="4310"/>
      <c r="Q63" s="4309"/>
      <c r="R63" s="7758"/>
      <c r="S63" s="7759"/>
    </row>
    <row r="64" spans="1:19" ht="36.75" customHeight="1" x14ac:dyDescent="0.2">
      <c r="A64" s="787" t="s">
        <v>8</v>
      </c>
      <c r="B64" s="786" t="s">
        <v>9</v>
      </c>
      <c r="C64" s="740" t="s">
        <v>8</v>
      </c>
      <c r="D64" s="705" t="s">
        <v>26</v>
      </c>
      <c r="E64" s="4308"/>
      <c r="F64" s="7733" t="s">
        <v>1654</v>
      </c>
      <c r="G64" s="6296" t="s">
        <v>140</v>
      </c>
      <c r="H64" s="6337"/>
      <c r="I64" s="7303"/>
      <c r="J64" s="4285" t="s">
        <v>12</v>
      </c>
      <c r="K64" s="3482">
        <v>2</v>
      </c>
      <c r="L64" s="3482">
        <v>2.35</v>
      </c>
      <c r="M64" s="4284">
        <v>2.2999999999999998</v>
      </c>
      <c r="N64" s="7742" t="s">
        <v>1653</v>
      </c>
      <c r="O64" s="4307" t="s">
        <v>343</v>
      </c>
      <c r="P64" s="4004">
        <v>1</v>
      </c>
      <c r="Q64" s="4306">
        <v>3</v>
      </c>
      <c r="R64" s="7729" t="s">
        <v>1652</v>
      </c>
      <c r="S64" s="7730"/>
    </row>
    <row r="65" spans="1:19" ht="42.75" customHeight="1" thickBot="1" x14ac:dyDescent="0.25">
      <c r="A65" s="4272"/>
      <c r="B65" s="794"/>
      <c r="C65" s="4271"/>
      <c r="D65" s="4305"/>
      <c r="E65" s="4304"/>
      <c r="F65" s="7734"/>
      <c r="G65" s="6298"/>
      <c r="H65" s="6338"/>
      <c r="I65" s="7304"/>
      <c r="J65" s="3488" t="s">
        <v>13</v>
      </c>
      <c r="K65" s="4303">
        <f>SUM(K64)</f>
        <v>2</v>
      </c>
      <c r="L65" s="4303">
        <f>SUM(L64)</f>
        <v>2.35</v>
      </c>
      <c r="M65" s="4303">
        <f>SUM(M64)</f>
        <v>2.2999999999999998</v>
      </c>
      <c r="N65" s="7743"/>
      <c r="O65" s="4302"/>
      <c r="P65" s="4301"/>
      <c r="Q65" s="4300"/>
      <c r="R65" s="7731"/>
      <c r="S65" s="7732"/>
    </row>
    <row r="66" spans="1:19" ht="38.25" customHeight="1" x14ac:dyDescent="0.2">
      <c r="A66" s="787" t="s">
        <v>8</v>
      </c>
      <c r="B66" s="786" t="s">
        <v>9</v>
      </c>
      <c r="C66" s="740" t="s">
        <v>9</v>
      </c>
      <c r="D66" s="5331" t="s">
        <v>1634</v>
      </c>
      <c r="E66" s="7305"/>
      <c r="F66" s="7306"/>
      <c r="G66" s="6296" t="s">
        <v>141</v>
      </c>
      <c r="H66" s="7676" t="s">
        <v>143</v>
      </c>
      <c r="I66" s="7302" t="s">
        <v>168</v>
      </c>
      <c r="J66" s="3474" t="s">
        <v>12</v>
      </c>
      <c r="K66" s="4228">
        <f>K73</f>
        <v>0</v>
      </c>
      <c r="L66" s="3472">
        <f>L73</f>
        <v>0</v>
      </c>
      <c r="M66" s="3472">
        <f>M73</f>
        <v>0</v>
      </c>
      <c r="N66" s="4299" t="s">
        <v>1651</v>
      </c>
      <c r="O66" s="4298" t="s">
        <v>343</v>
      </c>
      <c r="P66" s="4264">
        <v>1</v>
      </c>
      <c r="Q66" s="4297">
        <v>1</v>
      </c>
      <c r="R66" s="7746" t="s">
        <v>1650</v>
      </c>
      <c r="S66" s="7747"/>
    </row>
    <row r="67" spans="1:19" ht="30" customHeight="1" x14ac:dyDescent="0.2">
      <c r="A67" s="797"/>
      <c r="B67" s="796"/>
      <c r="C67" s="729"/>
      <c r="D67" s="7359"/>
      <c r="E67" s="7360"/>
      <c r="F67" s="7361"/>
      <c r="G67" s="6297"/>
      <c r="H67" s="7677"/>
      <c r="I67" s="7303"/>
      <c r="J67" s="4285"/>
      <c r="K67" s="4290"/>
      <c r="L67" s="3482"/>
      <c r="M67" s="4284"/>
      <c r="N67" s="4296" t="s">
        <v>1649</v>
      </c>
      <c r="O67" s="4282" t="s">
        <v>1452</v>
      </c>
      <c r="P67" s="4295">
        <v>15</v>
      </c>
      <c r="Q67" s="780">
        <v>20</v>
      </c>
      <c r="R67" s="7744" t="s">
        <v>1648</v>
      </c>
      <c r="S67" s="7745"/>
    </row>
    <row r="68" spans="1:19" ht="15" x14ac:dyDescent="0.2">
      <c r="A68" s="797"/>
      <c r="B68" s="796"/>
      <c r="C68" s="729"/>
      <c r="D68" s="7359"/>
      <c r="E68" s="7360"/>
      <c r="F68" s="7361"/>
      <c r="G68" s="6297"/>
      <c r="H68" s="7677"/>
      <c r="I68" s="7303"/>
      <c r="J68" s="4291"/>
      <c r="K68" s="4290"/>
      <c r="L68" s="4290"/>
      <c r="M68" s="4289"/>
      <c r="N68" s="4294" t="s">
        <v>1647</v>
      </c>
      <c r="O68" s="4293" t="s">
        <v>343</v>
      </c>
      <c r="P68" s="4292">
        <v>1</v>
      </c>
      <c r="Q68" s="4258">
        <v>0</v>
      </c>
      <c r="R68" s="7744" t="s">
        <v>1646</v>
      </c>
      <c r="S68" s="7745"/>
    </row>
    <row r="69" spans="1:19" ht="39.6" customHeight="1" x14ac:dyDescent="0.2">
      <c r="A69" s="797"/>
      <c r="B69" s="796"/>
      <c r="C69" s="729"/>
      <c r="D69" s="7359"/>
      <c r="E69" s="7360"/>
      <c r="F69" s="7361"/>
      <c r="G69" s="6297"/>
      <c r="H69" s="7677"/>
      <c r="I69" s="7303"/>
      <c r="J69" s="4291"/>
      <c r="K69" s="4290"/>
      <c r="L69" s="4290"/>
      <c r="M69" s="4289"/>
      <c r="N69" s="4288" t="s">
        <v>1645</v>
      </c>
      <c r="O69" s="4282" t="s">
        <v>1644</v>
      </c>
      <c r="P69" s="4287" t="s">
        <v>1643</v>
      </c>
      <c r="Q69" s="4286" t="s">
        <v>1642</v>
      </c>
      <c r="R69" s="7720" t="s">
        <v>1641</v>
      </c>
      <c r="S69" s="7721"/>
    </row>
    <row r="70" spans="1:19" ht="30" customHeight="1" x14ac:dyDescent="0.2">
      <c r="A70" s="797"/>
      <c r="B70" s="796"/>
      <c r="C70" s="729"/>
      <c r="D70" s="7359"/>
      <c r="E70" s="7360"/>
      <c r="F70" s="7361"/>
      <c r="G70" s="6297"/>
      <c r="H70" s="7677"/>
      <c r="I70" s="7303"/>
      <c r="J70" s="4285"/>
      <c r="K70" s="3482"/>
      <c r="L70" s="3482"/>
      <c r="M70" s="4284"/>
      <c r="N70" s="4283" t="s">
        <v>1640</v>
      </c>
      <c r="O70" s="4282" t="s">
        <v>1452</v>
      </c>
      <c r="P70" s="4281" t="s">
        <v>1639</v>
      </c>
      <c r="Q70" s="4280" t="s">
        <v>1638</v>
      </c>
      <c r="R70" s="7720" t="s">
        <v>1637</v>
      </c>
      <c r="S70" s="7721"/>
    </row>
    <row r="71" spans="1:19" ht="34.9" customHeight="1" thickBot="1" x14ac:dyDescent="0.25">
      <c r="A71" s="797"/>
      <c r="B71" s="796"/>
      <c r="C71" s="729"/>
      <c r="D71" s="7359"/>
      <c r="E71" s="7360"/>
      <c r="F71" s="7361"/>
      <c r="G71" s="6297"/>
      <c r="H71" s="7677"/>
      <c r="I71" s="7303"/>
      <c r="J71" s="4279"/>
      <c r="K71" s="4278"/>
      <c r="L71" s="4278"/>
      <c r="M71" s="4277"/>
      <c r="N71" s="4276" t="s">
        <v>1636</v>
      </c>
      <c r="O71" s="4275" t="s">
        <v>446</v>
      </c>
      <c r="P71" s="4274">
        <v>1</v>
      </c>
      <c r="Q71" s="4273">
        <v>0.49</v>
      </c>
      <c r="R71" s="7654" t="s">
        <v>1635</v>
      </c>
      <c r="S71" s="7655"/>
    </row>
    <row r="72" spans="1:19" ht="15" thickBot="1" x14ac:dyDescent="0.25">
      <c r="A72" s="4272"/>
      <c r="B72" s="794"/>
      <c r="C72" s="4271"/>
      <c r="D72" s="7307"/>
      <c r="E72" s="7308"/>
      <c r="F72" s="7309"/>
      <c r="G72" s="6297"/>
      <c r="H72" s="7677"/>
      <c r="I72" s="7303"/>
      <c r="J72" s="4270" t="s">
        <v>13</v>
      </c>
      <c r="K72" s="3575">
        <f>SUM(K66:K71)</f>
        <v>0</v>
      </c>
      <c r="L72" s="3575">
        <f>SUM(L66:L71)</f>
        <v>0</v>
      </c>
      <c r="M72" s="3575">
        <f>SUM(M66:M71)</f>
        <v>0</v>
      </c>
      <c r="N72" s="4253"/>
      <c r="O72" s="4269"/>
      <c r="P72" s="4268"/>
      <c r="Q72" s="4267"/>
      <c r="R72" s="7686"/>
      <c r="S72" s="7687"/>
    </row>
    <row r="73" spans="1:19" ht="20.25" customHeight="1" thickBot="1" x14ac:dyDescent="0.25">
      <c r="A73" s="5308" t="s">
        <v>8</v>
      </c>
      <c r="B73" s="5301" t="s">
        <v>9</v>
      </c>
      <c r="C73" s="5312" t="s">
        <v>9</v>
      </c>
      <c r="D73" s="7735" t="s">
        <v>8</v>
      </c>
      <c r="E73" s="7712"/>
      <c r="F73" s="6264" t="s">
        <v>1634</v>
      </c>
      <c r="G73" s="6297"/>
      <c r="H73" s="7677"/>
      <c r="I73" s="7303"/>
      <c r="J73" s="4229" t="s">
        <v>12</v>
      </c>
      <c r="K73" s="4266">
        <v>0</v>
      </c>
      <c r="L73" s="4266">
        <v>0</v>
      </c>
      <c r="M73" s="4266">
        <v>0</v>
      </c>
      <c r="N73" s="4257"/>
      <c r="O73" s="4256"/>
      <c r="P73" s="2286"/>
      <c r="Q73" s="4255"/>
      <c r="R73" s="7688"/>
      <c r="S73" s="7689"/>
    </row>
    <row r="74" spans="1:19" ht="15" thickBot="1" x14ac:dyDescent="0.25">
      <c r="A74" s="5325"/>
      <c r="B74" s="5303"/>
      <c r="C74" s="5324"/>
      <c r="D74" s="7737"/>
      <c r="E74" s="7714"/>
      <c r="F74" s="6266"/>
      <c r="G74" s="6298"/>
      <c r="H74" s="7678"/>
      <c r="I74" s="7304"/>
      <c r="J74" s="3462" t="s">
        <v>13</v>
      </c>
      <c r="K74" s="3461">
        <f>SUM(K73)</f>
        <v>0</v>
      </c>
      <c r="L74" s="3461">
        <f>SUM(L73)</f>
        <v>0</v>
      </c>
      <c r="M74" s="3461">
        <f>SUM(M73)</f>
        <v>0</v>
      </c>
      <c r="N74" s="4247"/>
      <c r="O74" s="4265"/>
      <c r="P74" s="4245"/>
      <c r="Q74" s="995"/>
      <c r="R74" s="7688"/>
      <c r="S74" s="7689"/>
    </row>
    <row r="75" spans="1:19" ht="15.75" customHeight="1" thickBot="1" x14ac:dyDescent="0.25">
      <c r="A75" s="5308" t="s">
        <v>8</v>
      </c>
      <c r="B75" s="5301" t="s">
        <v>9</v>
      </c>
      <c r="C75" s="7709" t="s">
        <v>10</v>
      </c>
      <c r="D75" s="7305" t="s">
        <v>1633</v>
      </c>
      <c r="E75" s="7305"/>
      <c r="F75" s="7306"/>
      <c r="G75" s="6296" t="s">
        <v>241</v>
      </c>
      <c r="H75" s="7676" t="s">
        <v>143</v>
      </c>
      <c r="I75" s="7302" t="s">
        <v>168</v>
      </c>
      <c r="J75" s="4250" t="s">
        <v>12</v>
      </c>
      <c r="K75" s="4249">
        <f t="shared" ref="K75:M76" si="1">K78+K81</f>
        <v>0</v>
      </c>
      <c r="L75" s="4249">
        <f t="shared" si="1"/>
        <v>96.6</v>
      </c>
      <c r="M75" s="4249">
        <f t="shared" si="1"/>
        <v>96.5</v>
      </c>
      <c r="N75" s="4253"/>
      <c r="O75" s="4264"/>
      <c r="P75" s="4263"/>
      <c r="Q75" s="4262"/>
      <c r="R75" s="7688"/>
      <c r="S75" s="7689"/>
    </row>
    <row r="76" spans="1:19" ht="15" thickBot="1" x14ac:dyDescent="0.25">
      <c r="A76" s="5309"/>
      <c r="B76" s="5302"/>
      <c r="C76" s="7710"/>
      <c r="D76" s="7360"/>
      <c r="E76" s="7360"/>
      <c r="F76" s="7361"/>
      <c r="G76" s="6297"/>
      <c r="H76" s="7677"/>
      <c r="I76" s="7303"/>
      <c r="J76" s="4250" t="s">
        <v>166</v>
      </c>
      <c r="K76" s="4249">
        <f t="shared" si="1"/>
        <v>0</v>
      </c>
      <c r="L76" s="4249">
        <f t="shared" si="1"/>
        <v>20.309999999999999</v>
      </c>
      <c r="M76" s="4249">
        <f t="shared" si="1"/>
        <v>20.309999999999999</v>
      </c>
      <c r="N76" s="4261"/>
      <c r="O76" s="4260"/>
      <c r="P76" s="4259"/>
      <c r="Q76" s="4258"/>
      <c r="R76" s="7688"/>
      <c r="S76" s="7689"/>
    </row>
    <row r="77" spans="1:19" ht="15" thickBot="1" x14ac:dyDescent="0.25">
      <c r="A77" s="5325"/>
      <c r="B77" s="5303"/>
      <c r="C77" s="7711"/>
      <c r="D77" s="7360"/>
      <c r="E77" s="7360"/>
      <c r="F77" s="7361"/>
      <c r="G77" s="6297"/>
      <c r="H77" s="7677"/>
      <c r="I77" s="7303"/>
      <c r="J77" s="4248" t="s">
        <v>13</v>
      </c>
      <c r="K77" s="3461">
        <f>SUM(K75:K76)</f>
        <v>0</v>
      </c>
      <c r="L77" s="3461">
        <f>SUM(L75:L76)</f>
        <v>116.91</v>
      </c>
      <c r="M77" s="3461">
        <f>SUM(M75:M76)</f>
        <v>116.81</v>
      </c>
      <c r="N77" s="4257"/>
      <c r="O77" s="4256"/>
      <c r="P77" s="2286"/>
      <c r="Q77" s="4255"/>
      <c r="R77" s="7662"/>
      <c r="S77" s="7663"/>
    </row>
    <row r="78" spans="1:19" ht="15.75" customHeight="1" thickBot="1" x14ac:dyDescent="0.25">
      <c r="A78" s="5308" t="s">
        <v>8</v>
      </c>
      <c r="B78" s="5301" t="s">
        <v>9</v>
      </c>
      <c r="C78" s="5312" t="s">
        <v>10</v>
      </c>
      <c r="D78" s="5432" t="s">
        <v>8</v>
      </c>
      <c r="E78" s="7712"/>
      <c r="F78" s="6264" t="s">
        <v>1632</v>
      </c>
      <c r="G78" s="6297"/>
      <c r="H78" s="7677"/>
      <c r="I78" s="7303"/>
      <c r="J78" s="4250" t="s">
        <v>12</v>
      </c>
      <c r="K78" s="4249">
        <v>0</v>
      </c>
      <c r="L78" s="4249">
        <v>50</v>
      </c>
      <c r="M78" s="4249">
        <v>50</v>
      </c>
      <c r="N78" s="3545" t="s">
        <v>1631</v>
      </c>
      <c r="O78" s="4254" t="s">
        <v>343</v>
      </c>
      <c r="P78" s="4251">
        <v>2</v>
      </c>
      <c r="Q78" s="995">
        <v>2</v>
      </c>
      <c r="R78" s="7679" t="s">
        <v>1630</v>
      </c>
      <c r="S78" s="7671"/>
    </row>
    <row r="79" spans="1:19" ht="15" thickBot="1" x14ac:dyDescent="0.25">
      <c r="A79" s="5309"/>
      <c r="B79" s="5302"/>
      <c r="C79" s="5313"/>
      <c r="D79" s="5433"/>
      <c r="E79" s="7713"/>
      <c r="F79" s="6265"/>
      <c r="G79" s="6297"/>
      <c r="H79" s="7677"/>
      <c r="I79" s="7303"/>
      <c r="J79" s="4250" t="s">
        <v>166</v>
      </c>
      <c r="K79" s="4249">
        <v>0</v>
      </c>
      <c r="L79" s="4249">
        <v>0</v>
      </c>
      <c r="M79" s="4249">
        <v>0</v>
      </c>
      <c r="N79" s="4247"/>
      <c r="O79" s="4246"/>
      <c r="P79" s="4245"/>
      <c r="Q79" s="995"/>
      <c r="R79" s="6277"/>
      <c r="S79" s="5594"/>
    </row>
    <row r="80" spans="1:19" ht="15" thickBot="1" x14ac:dyDescent="0.25">
      <c r="A80" s="5325"/>
      <c r="B80" s="5303"/>
      <c r="C80" s="5324"/>
      <c r="D80" s="5434"/>
      <c r="E80" s="7714"/>
      <c r="F80" s="6266"/>
      <c r="G80" s="6297"/>
      <c r="H80" s="7677"/>
      <c r="I80" s="7303"/>
      <c r="J80" s="4248" t="s">
        <v>13</v>
      </c>
      <c r="K80" s="3461">
        <f>SUM(K78:K79)</f>
        <v>0</v>
      </c>
      <c r="L80" s="3461">
        <f>SUM(L78:L79)</f>
        <v>50</v>
      </c>
      <c r="M80" s="3461">
        <f>SUM(M78:M79)</f>
        <v>50</v>
      </c>
      <c r="N80" s="4247"/>
      <c r="O80" s="4246"/>
      <c r="P80" s="4245"/>
      <c r="Q80" s="995"/>
      <c r="R80" s="7690"/>
      <c r="S80" s="5596"/>
    </row>
    <row r="81" spans="1:19" ht="15" thickBot="1" x14ac:dyDescent="0.25">
      <c r="A81" s="5308" t="s">
        <v>8</v>
      </c>
      <c r="B81" s="5301" t="s">
        <v>9</v>
      </c>
      <c r="C81" s="5312" t="s">
        <v>10</v>
      </c>
      <c r="D81" s="7735" t="s">
        <v>9</v>
      </c>
      <c r="E81" s="7712"/>
      <c r="F81" s="6264" t="s">
        <v>1629</v>
      </c>
      <c r="G81" s="6297"/>
      <c r="H81" s="7677"/>
      <c r="I81" s="7303"/>
      <c r="J81" s="4250" t="s">
        <v>12</v>
      </c>
      <c r="K81" s="4249">
        <v>0</v>
      </c>
      <c r="L81" s="4249">
        <v>46.6</v>
      </c>
      <c r="M81" s="4249">
        <v>46.5</v>
      </c>
      <c r="N81" s="4253" t="s">
        <v>1628</v>
      </c>
      <c r="O81" s="4252" t="s">
        <v>446</v>
      </c>
      <c r="P81" s="4251">
        <v>100</v>
      </c>
      <c r="Q81" s="995">
        <v>100</v>
      </c>
      <c r="R81" s="7010" t="s">
        <v>1627</v>
      </c>
      <c r="S81" s="7011"/>
    </row>
    <row r="82" spans="1:19" ht="15" thickBot="1" x14ac:dyDescent="0.25">
      <c r="A82" s="5309"/>
      <c r="B82" s="5302"/>
      <c r="C82" s="5313"/>
      <c r="D82" s="7736"/>
      <c r="E82" s="7713"/>
      <c r="F82" s="6265"/>
      <c r="G82" s="6297"/>
      <c r="H82" s="7677"/>
      <c r="I82" s="7303"/>
      <c r="J82" s="4250" t="s">
        <v>166</v>
      </c>
      <c r="K82" s="4249">
        <v>0</v>
      </c>
      <c r="L82" s="4249">
        <v>20.309999999999999</v>
      </c>
      <c r="M82" s="4249">
        <v>20.309999999999999</v>
      </c>
      <c r="N82" s="4247"/>
      <c r="O82" s="4246"/>
      <c r="P82" s="4245"/>
      <c r="Q82" s="995"/>
      <c r="R82" s="7012"/>
      <c r="S82" s="7013"/>
    </row>
    <row r="83" spans="1:19" ht="15" thickBot="1" x14ac:dyDescent="0.25">
      <c r="A83" s="5325"/>
      <c r="B83" s="5303"/>
      <c r="C83" s="5324"/>
      <c r="D83" s="7737"/>
      <c r="E83" s="7714"/>
      <c r="F83" s="6266"/>
      <c r="G83" s="6298"/>
      <c r="H83" s="7678"/>
      <c r="I83" s="7304"/>
      <c r="J83" s="4248" t="s">
        <v>13</v>
      </c>
      <c r="K83" s="3461">
        <f>SUM(K81:K82)</f>
        <v>0</v>
      </c>
      <c r="L83" s="3461">
        <f>SUM(L81:L82)</f>
        <v>66.91</v>
      </c>
      <c r="M83" s="3461">
        <f>SUM(M81:M82)</f>
        <v>66.81</v>
      </c>
      <c r="N83" s="4247"/>
      <c r="O83" s="4246"/>
      <c r="P83" s="4245"/>
      <c r="Q83" s="995"/>
      <c r="R83" s="6073"/>
      <c r="S83" s="6074"/>
    </row>
    <row r="84" spans="1:19" ht="15.75" customHeight="1" thickBot="1" x14ac:dyDescent="0.25">
      <c r="A84" s="3609" t="s">
        <v>8</v>
      </c>
      <c r="B84" s="3608" t="s">
        <v>9</v>
      </c>
      <c r="C84" s="7722" t="s">
        <v>221</v>
      </c>
      <c r="D84" s="5416"/>
      <c r="E84" s="5416"/>
      <c r="F84" s="5416"/>
      <c r="G84" s="5416"/>
      <c r="H84" s="5416"/>
      <c r="I84" s="5417"/>
      <c r="J84" s="3457" t="s">
        <v>13</v>
      </c>
      <c r="K84" s="3605">
        <f>K72+K51</f>
        <v>44</v>
      </c>
      <c r="L84" s="3605">
        <f>L72+L51+L77</f>
        <v>221.43</v>
      </c>
      <c r="M84" s="3605">
        <f>M72+M51+M77</f>
        <v>219.779</v>
      </c>
      <c r="N84" s="4244"/>
      <c r="O84" s="4243"/>
      <c r="P84" s="4242"/>
      <c r="Q84" s="4241"/>
      <c r="R84" s="7688"/>
      <c r="S84" s="7689"/>
    </row>
    <row r="85" spans="1:19" ht="37.5" customHeight="1" thickBot="1" x14ac:dyDescent="0.25">
      <c r="A85" s="807" t="s">
        <v>8</v>
      </c>
      <c r="B85" s="4240" t="s">
        <v>10</v>
      </c>
      <c r="C85" s="7723" t="s">
        <v>1626</v>
      </c>
      <c r="D85" s="7724"/>
      <c r="E85" s="7724"/>
      <c r="F85" s="7724"/>
      <c r="G85" s="7724"/>
      <c r="H85" s="7724"/>
      <c r="I85" s="7724"/>
      <c r="J85" s="7724"/>
      <c r="K85" s="7724"/>
      <c r="L85" s="7724"/>
      <c r="M85" s="7724"/>
      <c r="N85" s="7724"/>
      <c r="O85" s="7724"/>
      <c r="P85" s="7724"/>
      <c r="Q85" s="7725"/>
      <c r="R85" s="7691"/>
      <c r="S85" s="7692"/>
    </row>
    <row r="86" spans="1:19" ht="18" customHeight="1" thickBot="1" x14ac:dyDescent="0.25">
      <c r="A86" s="5308" t="s">
        <v>8</v>
      </c>
      <c r="B86" s="5301" t="s">
        <v>10</v>
      </c>
      <c r="C86" s="7354" t="s">
        <v>8</v>
      </c>
      <c r="D86" s="7693" t="s">
        <v>1623</v>
      </c>
      <c r="E86" s="7694"/>
      <c r="F86" s="7695"/>
      <c r="G86" s="6296" t="s">
        <v>1393</v>
      </c>
      <c r="H86" s="7765">
        <v>288724610</v>
      </c>
      <c r="I86" s="7790" t="s">
        <v>1478</v>
      </c>
      <c r="J86" s="4235" t="s">
        <v>12</v>
      </c>
      <c r="K86" s="4239">
        <f>K89</f>
        <v>25</v>
      </c>
      <c r="L86" s="4239">
        <f>L89</f>
        <v>25</v>
      </c>
      <c r="M86" s="4239">
        <f>M89</f>
        <v>25</v>
      </c>
      <c r="N86" s="4238" t="s">
        <v>1625</v>
      </c>
      <c r="O86" s="4237" t="s">
        <v>343</v>
      </c>
      <c r="P86" s="4154">
        <v>20</v>
      </c>
      <c r="Q86" s="4236">
        <v>32</v>
      </c>
      <c r="R86" s="7705" t="s">
        <v>1624</v>
      </c>
      <c r="S86" s="7706"/>
    </row>
    <row r="87" spans="1:19" ht="15.75" thickBot="1" x14ac:dyDescent="0.25">
      <c r="A87" s="5309"/>
      <c r="B87" s="5302"/>
      <c r="C87" s="7355"/>
      <c r="D87" s="7696"/>
      <c r="E87" s="7697"/>
      <c r="F87" s="7698"/>
      <c r="G87" s="6297"/>
      <c r="H87" s="7766"/>
      <c r="I87" s="7791"/>
      <c r="J87" s="4235"/>
      <c r="K87" s="4234"/>
      <c r="L87" s="4233"/>
      <c r="M87" s="4232"/>
      <c r="N87" s="4231"/>
      <c r="O87" s="4166"/>
      <c r="P87" s="4166"/>
      <c r="Q87" s="4231"/>
      <c r="R87" s="7656"/>
      <c r="S87" s="6070"/>
    </row>
    <row r="88" spans="1:19" ht="15.75" thickBot="1" x14ac:dyDescent="0.25">
      <c r="A88" s="5325"/>
      <c r="B88" s="5303"/>
      <c r="C88" s="7356"/>
      <c r="D88" s="7696"/>
      <c r="E88" s="7697"/>
      <c r="F88" s="7698"/>
      <c r="G88" s="6297"/>
      <c r="H88" s="7766"/>
      <c r="I88" s="7791"/>
      <c r="J88" s="3488" t="s">
        <v>13</v>
      </c>
      <c r="K88" s="3461">
        <f>SUM(K86:K87)</f>
        <v>25</v>
      </c>
      <c r="L88" s="3575">
        <f>SUM(L86:L87)</f>
        <v>25</v>
      </c>
      <c r="M88" s="3575">
        <f>SUM(M86:M87)</f>
        <v>25</v>
      </c>
      <c r="N88" s="4226"/>
      <c r="O88" s="4227"/>
      <c r="P88" s="4227"/>
      <c r="Q88" s="4226"/>
      <c r="R88" s="7656"/>
      <c r="S88" s="6070"/>
    </row>
    <row r="89" spans="1:19" ht="16.5" customHeight="1" thickBot="1" x14ac:dyDescent="0.25">
      <c r="A89" s="5308" t="s">
        <v>8</v>
      </c>
      <c r="B89" s="5301" t="s">
        <v>10</v>
      </c>
      <c r="C89" s="7354" t="s">
        <v>8</v>
      </c>
      <c r="D89" s="5432" t="s">
        <v>8</v>
      </c>
      <c r="E89" s="4230"/>
      <c r="F89" s="6264" t="s">
        <v>1623</v>
      </c>
      <c r="G89" s="6297"/>
      <c r="H89" s="7766"/>
      <c r="I89" s="7791"/>
      <c r="J89" s="4229" t="s">
        <v>12</v>
      </c>
      <c r="K89" s="4228">
        <v>25</v>
      </c>
      <c r="L89" s="4228">
        <v>25</v>
      </c>
      <c r="M89" s="4228">
        <v>25</v>
      </c>
      <c r="N89" s="4226"/>
      <c r="O89" s="4227"/>
      <c r="P89" s="4227"/>
      <c r="Q89" s="4226"/>
      <c r="R89" s="7656"/>
      <c r="S89" s="6070"/>
    </row>
    <row r="90" spans="1:19" ht="24.6" customHeight="1" thickBot="1" x14ac:dyDescent="0.25">
      <c r="A90" s="5325"/>
      <c r="B90" s="5303"/>
      <c r="C90" s="7356"/>
      <c r="D90" s="7739"/>
      <c r="E90" s="4225"/>
      <c r="F90" s="6266"/>
      <c r="G90" s="6298"/>
      <c r="H90" s="7767"/>
      <c r="I90" s="7792"/>
      <c r="J90" s="3462" t="s">
        <v>13</v>
      </c>
      <c r="K90" s="3575">
        <f>SUM(K89)</f>
        <v>25</v>
      </c>
      <c r="L90" s="3575">
        <f>SUM(L89)</f>
        <v>25</v>
      </c>
      <c r="M90" s="3575">
        <f>SUM(M89)</f>
        <v>25</v>
      </c>
      <c r="N90" s="4223"/>
      <c r="O90" s="4224"/>
      <c r="P90" s="4224"/>
      <c r="Q90" s="4223"/>
      <c r="R90" s="7707"/>
      <c r="S90" s="7708"/>
    </row>
    <row r="91" spans="1:19" ht="15.75" customHeight="1" thickBot="1" x14ac:dyDescent="0.25">
      <c r="A91" s="750" t="s">
        <v>8</v>
      </c>
      <c r="B91" s="3558" t="s">
        <v>10</v>
      </c>
      <c r="C91" s="5551" t="s">
        <v>221</v>
      </c>
      <c r="D91" s="5297"/>
      <c r="E91" s="5297"/>
      <c r="F91" s="5297"/>
      <c r="G91" s="5297"/>
      <c r="H91" s="5297"/>
      <c r="I91" s="5298"/>
      <c r="J91" s="3560" t="s">
        <v>13</v>
      </c>
      <c r="K91" s="3559">
        <f>K88*1</f>
        <v>25</v>
      </c>
      <c r="L91" s="3559">
        <f>L88*1</f>
        <v>25</v>
      </c>
      <c r="M91" s="3559">
        <f>M88*1</f>
        <v>25</v>
      </c>
      <c r="N91" s="7699"/>
      <c r="O91" s="7700"/>
      <c r="P91" s="7700"/>
      <c r="Q91" s="7700"/>
      <c r="R91" s="7700"/>
      <c r="S91" s="7701"/>
    </row>
    <row r="92" spans="1:19" ht="15" thickBot="1" x14ac:dyDescent="0.25">
      <c r="A92" s="4222" t="s">
        <v>8</v>
      </c>
      <c r="B92" s="7726" t="s">
        <v>742</v>
      </c>
      <c r="C92" s="7727"/>
      <c r="D92" s="7727"/>
      <c r="E92" s="7727"/>
      <c r="F92" s="7727"/>
      <c r="G92" s="7727"/>
      <c r="H92" s="7727"/>
      <c r="I92" s="7727"/>
      <c r="J92" s="7728"/>
      <c r="K92" s="4221">
        <f>K44+K84+K91</f>
        <v>109</v>
      </c>
      <c r="L92" s="4221">
        <f>L44+L84+L91</f>
        <v>298.43</v>
      </c>
      <c r="M92" s="4221">
        <f>M44+M84+M91</f>
        <v>295.26900000000001</v>
      </c>
      <c r="N92" s="7702"/>
      <c r="O92" s="7703"/>
      <c r="P92" s="7703"/>
      <c r="Q92" s="7703"/>
      <c r="R92" s="7703"/>
      <c r="S92" s="7704"/>
    </row>
    <row r="93" spans="1:19" ht="15.75" thickBot="1" x14ac:dyDescent="0.25">
      <c r="A93" s="7365" t="s">
        <v>218</v>
      </c>
      <c r="B93" s="7366"/>
      <c r="C93" s="7366"/>
      <c r="D93" s="7366"/>
      <c r="E93" s="7366"/>
      <c r="F93" s="7366"/>
      <c r="G93" s="7366"/>
      <c r="H93" s="7366"/>
      <c r="I93" s="7366"/>
      <c r="J93" s="7367"/>
      <c r="K93" s="3454">
        <f>K92*1</f>
        <v>109</v>
      </c>
      <c r="L93" s="3454">
        <f>L92*1</f>
        <v>298.43</v>
      </c>
      <c r="M93" s="3454">
        <f>M92*1</f>
        <v>295.26900000000001</v>
      </c>
      <c r="N93" s="7270"/>
      <c r="O93" s="7271"/>
      <c r="P93" s="7271"/>
      <c r="Q93" s="7271"/>
      <c r="R93" s="7271"/>
      <c r="S93" s="7272"/>
    </row>
    <row r="94" spans="1:19" ht="157.5" customHeight="1" x14ac:dyDescent="0.2">
      <c r="A94" s="180" t="s">
        <v>609</v>
      </c>
      <c r="B94" s="180"/>
      <c r="C94" s="180"/>
      <c r="D94" s="180"/>
      <c r="E94" s="180"/>
      <c r="F94" s="180"/>
      <c r="G94" s="180"/>
      <c r="H94" s="4220"/>
      <c r="I94" s="180"/>
      <c r="J94" s="180"/>
      <c r="K94" s="180"/>
      <c r="L94" s="180"/>
      <c r="M94" s="180"/>
      <c r="N94" s="180"/>
      <c r="O94" s="4219"/>
      <c r="P94" s="4218"/>
      <c r="Q94" s="4218"/>
    </row>
    <row r="95" spans="1:19" ht="28.5" customHeight="1" thickBot="1" x14ac:dyDescent="0.25">
      <c r="A95" s="1175"/>
      <c r="B95" s="1188"/>
      <c r="C95" s="1188"/>
      <c r="D95" s="1188"/>
      <c r="E95" s="1188"/>
      <c r="F95" s="5624" t="s">
        <v>17</v>
      </c>
      <c r="G95" s="5624"/>
      <c r="H95" s="5624"/>
      <c r="I95" s="5624"/>
      <c r="J95" s="5624"/>
      <c r="K95" s="5624"/>
      <c r="L95" s="3682"/>
      <c r="M95" s="3682"/>
      <c r="N95" s="1213"/>
      <c r="O95" s="1213"/>
      <c r="P95" s="1183"/>
      <c r="Q95" s="1183"/>
    </row>
    <row r="96" spans="1:19" ht="60.75" customHeight="1" thickBot="1" x14ac:dyDescent="0.25">
      <c r="A96" s="1175"/>
      <c r="B96" s="1188"/>
      <c r="C96" s="1188"/>
      <c r="D96" s="1188"/>
      <c r="E96" s="1188"/>
      <c r="F96" s="1212"/>
      <c r="G96" s="1211"/>
      <c r="H96" s="2243"/>
      <c r="I96" s="1211"/>
      <c r="J96" s="605"/>
      <c r="K96" s="4217" t="s">
        <v>299</v>
      </c>
      <c r="L96" s="4216" t="s">
        <v>300</v>
      </c>
      <c r="M96" s="4215" t="s">
        <v>202</v>
      </c>
      <c r="N96" s="4214"/>
      <c r="O96" s="4214"/>
      <c r="P96" s="1183"/>
      <c r="Q96" s="1183"/>
    </row>
    <row r="97" spans="1:17" ht="13.5" thickBot="1" x14ac:dyDescent="0.25">
      <c r="A97" s="1175"/>
      <c r="B97" s="1188"/>
      <c r="C97" s="1188"/>
      <c r="D97" s="1188"/>
      <c r="E97" s="1188"/>
      <c r="F97" s="7430" t="s">
        <v>18</v>
      </c>
      <c r="G97" s="7431"/>
      <c r="H97" s="7431"/>
      <c r="I97" s="7431"/>
      <c r="J97" s="7432"/>
      <c r="K97" s="1176">
        <f>K98</f>
        <v>109</v>
      </c>
      <c r="L97" s="1176">
        <f>L98+L100</f>
        <v>298.43</v>
      </c>
      <c r="M97" s="1176">
        <f>M98+M100</f>
        <v>295.26900000000001</v>
      </c>
      <c r="N97" s="1201"/>
      <c r="O97" s="1175"/>
      <c r="P97" s="1183"/>
      <c r="Q97" s="1183"/>
    </row>
    <row r="98" spans="1:17" x14ac:dyDescent="0.2">
      <c r="A98" s="1175"/>
      <c r="B98" s="1188"/>
      <c r="C98" s="1188"/>
      <c r="D98" s="1188"/>
      <c r="E98" s="1188"/>
      <c r="F98" s="1187" t="s">
        <v>215</v>
      </c>
      <c r="G98" s="1185"/>
      <c r="H98" s="1185"/>
      <c r="I98" s="1185"/>
      <c r="J98" s="1186"/>
      <c r="K98" s="1199">
        <f>K14+K20+K26+K48+K66+K89</f>
        <v>109</v>
      </c>
      <c r="L98" s="1199">
        <f>L14+L20+L26+L48+L66+L89+L75</f>
        <v>205.6</v>
      </c>
      <c r="M98" s="1199">
        <f>M14+M20+M26+M48+M66+M89+M75</f>
        <v>202.869</v>
      </c>
      <c r="N98" s="1175"/>
      <c r="O98" s="1175"/>
      <c r="P98" s="1183"/>
      <c r="Q98" s="1183"/>
    </row>
    <row r="99" spans="1:17" x14ac:dyDescent="0.2">
      <c r="A99" s="1175"/>
      <c r="B99" s="1188"/>
      <c r="C99" s="1188"/>
      <c r="D99" s="1188"/>
      <c r="E99" s="1188"/>
      <c r="F99" s="1187" t="s">
        <v>608</v>
      </c>
      <c r="G99" s="1185"/>
      <c r="H99" s="1185"/>
      <c r="I99" s="1185"/>
      <c r="J99" s="1186"/>
      <c r="K99" s="2220"/>
      <c r="L99" s="2220"/>
      <c r="M99" s="2220"/>
      <c r="N99" s="1175"/>
      <c r="O99" s="1175"/>
      <c r="P99" s="1183"/>
      <c r="Q99" s="1183"/>
    </row>
    <row r="100" spans="1:17" x14ac:dyDescent="0.2">
      <c r="A100" s="1175"/>
      <c r="B100" s="1188"/>
      <c r="C100" s="1188"/>
      <c r="D100" s="1188"/>
      <c r="E100" s="1188"/>
      <c r="F100" s="1187" t="s">
        <v>213</v>
      </c>
      <c r="G100" s="1185"/>
      <c r="H100" s="1185"/>
      <c r="I100" s="1185"/>
      <c r="J100" s="1186"/>
      <c r="K100" s="2220">
        <f>K21+K27+K49+K76</f>
        <v>0</v>
      </c>
      <c r="L100" s="2220">
        <f>L21+L27+L49+L76</f>
        <v>92.830000000000013</v>
      </c>
      <c r="M100" s="2220">
        <f>M21+M27+M49+M76</f>
        <v>92.4</v>
      </c>
      <c r="N100" s="1175"/>
      <c r="O100" s="1175"/>
      <c r="P100" s="1183"/>
      <c r="Q100" s="1183"/>
    </row>
    <row r="101" spans="1:17" ht="23.25" customHeight="1" x14ac:dyDescent="0.2">
      <c r="A101" s="1175"/>
      <c r="B101" s="1188"/>
      <c r="C101" s="1188"/>
      <c r="D101" s="1188"/>
      <c r="E101" s="1188"/>
      <c r="F101" s="5618" t="s">
        <v>212</v>
      </c>
      <c r="G101" s="5619"/>
      <c r="H101" s="5619"/>
      <c r="I101" s="5619"/>
      <c r="J101" s="5620"/>
      <c r="K101" s="2220"/>
      <c r="L101" s="2220"/>
      <c r="M101" s="2220"/>
      <c r="N101" s="1175"/>
      <c r="O101" s="1175"/>
      <c r="P101" s="1183"/>
      <c r="Q101" s="1183"/>
    </row>
    <row r="102" spans="1:17" x14ac:dyDescent="0.2">
      <c r="A102" s="1175"/>
      <c r="B102" s="1188"/>
      <c r="C102" s="1188"/>
      <c r="D102" s="1188"/>
      <c r="E102" s="1188"/>
      <c r="F102" s="1198" t="s">
        <v>211</v>
      </c>
      <c r="G102" s="1196"/>
      <c r="H102" s="1196"/>
      <c r="I102" s="1196"/>
      <c r="J102" s="1197"/>
      <c r="K102" s="1607"/>
      <c r="L102" s="1607"/>
      <c r="M102" s="1607"/>
      <c r="N102" s="1175"/>
      <c r="O102" s="1175"/>
      <c r="P102" s="1183"/>
      <c r="Q102" s="1183"/>
    </row>
    <row r="103" spans="1:17" x14ac:dyDescent="0.2">
      <c r="A103" s="1175"/>
      <c r="B103" s="1188"/>
      <c r="C103" s="1188"/>
      <c r="D103" s="1188"/>
      <c r="E103" s="1188"/>
      <c r="F103" s="1194" t="s">
        <v>210</v>
      </c>
      <c r="G103" s="1193"/>
      <c r="H103" s="3450"/>
      <c r="I103" s="1193"/>
      <c r="J103" s="1192"/>
      <c r="K103" s="2220"/>
      <c r="L103" s="2220"/>
      <c r="M103" s="2220"/>
      <c r="N103" s="1175"/>
      <c r="O103" s="1175"/>
      <c r="P103" s="1183"/>
      <c r="Q103" s="1183"/>
    </row>
    <row r="104" spans="1:17" ht="24.75" customHeight="1" x14ac:dyDescent="0.2">
      <c r="A104" s="1175"/>
      <c r="B104" s="1188"/>
      <c r="C104" s="1188"/>
      <c r="D104" s="1188"/>
      <c r="E104" s="1188"/>
      <c r="F104" s="1187" t="s">
        <v>209</v>
      </c>
      <c r="G104" s="1185"/>
      <c r="H104" s="1185"/>
      <c r="I104" s="1185"/>
      <c r="J104" s="1186"/>
      <c r="K104" s="2220"/>
      <c r="L104" s="2220"/>
      <c r="M104" s="2220"/>
      <c r="N104" s="1175"/>
      <c r="O104" s="1175"/>
      <c r="P104" s="1189"/>
      <c r="Q104" s="1189"/>
    </row>
    <row r="105" spans="1:17" ht="24" customHeight="1" x14ac:dyDescent="0.2">
      <c r="A105" s="1175"/>
      <c r="B105" s="1188"/>
      <c r="C105" s="1188"/>
      <c r="D105" s="1188"/>
      <c r="E105" s="1188"/>
      <c r="F105" s="1187" t="s">
        <v>607</v>
      </c>
      <c r="G105" s="1185"/>
      <c r="H105" s="1185"/>
      <c r="I105" s="1185"/>
      <c r="J105" s="1186"/>
      <c r="K105" s="2226"/>
      <c r="L105" s="2226"/>
      <c r="M105" s="2226"/>
      <c r="N105" s="1175"/>
      <c r="O105" s="1175"/>
      <c r="P105" s="1183"/>
      <c r="Q105" s="1183"/>
    </row>
    <row r="106" spans="1:17" x14ac:dyDescent="0.2">
      <c r="A106" s="1175"/>
      <c r="B106" s="1188"/>
      <c r="C106" s="1188"/>
      <c r="D106" s="1188"/>
      <c r="E106" s="1188"/>
      <c r="F106" s="1187" t="s">
        <v>207</v>
      </c>
      <c r="G106" s="1185"/>
      <c r="H106" s="1185"/>
      <c r="I106" s="1185"/>
      <c r="J106" s="1186"/>
      <c r="K106" s="2226"/>
      <c r="L106" s="2226"/>
      <c r="M106" s="2226"/>
      <c r="N106" s="1175"/>
      <c r="O106" s="1175"/>
      <c r="P106" s="1183"/>
      <c r="Q106" s="1183"/>
    </row>
    <row r="107" spans="1:17" x14ac:dyDescent="0.2">
      <c r="A107" s="1175"/>
      <c r="B107" s="1188"/>
      <c r="C107" s="1188"/>
      <c r="D107" s="1188"/>
      <c r="E107" s="1188"/>
      <c r="F107" s="1187" t="s">
        <v>206</v>
      </c>
      <c r="G107" s="1185"/>
      <c r="H107" s="1185"/>
      <c r="I107" s="1185"/>
      <c r="J107" s="1186"/>
      <c r="K107" s="2226"/>
      <c r="L107" s="2226"/>
      <c r="M107" s="2226"/>
      <c r="N107" s="1175"/>
      <c r="O107" s="1175"/>
      <c r="P107" s="1183"/>
      <c r="Q107" s="1183"/>
    </row>
    <row r="108" spans="1:17" ht="13.5" thickBot="1" x14ac:dyDescent="0.25">
      <c r="F108" s="1182" t="s">
        <v>606</v>
      </c>
      <c r="G108" s="1181"/>
      <c r="H108" s="1181"/>
      <c r="I108" s="1181"/>
      <c r="J108" s="1180"/>
      <c r="K108" s="1179"/>
      <c r="L108" s="1179"/>
      <c r="M108" s="1179"/>
      <c r="N108" s="1175"/>
      <c r="O108" s="1175"/>
    </row>
    <row r="109" spans="1:17" ht="13.5" thickBot="1" x14ac:dyDescent="0.25">
      <c r="F109" s="7433" t="s">
        <v>19</v>
      </c>
      <c r="G109" s="7434"/>
      <c r="H109" s="7434"/>
      <c r="I109" s="7434"/>
      <c r="J109" s="7435"/>
      <c r="K109" s="1176">
        <f>K110</f>
        <v>0</v>
      </c>
      <c r="L109" s="1176">
        <f>L110</f>
        <v>0</v>
      </c>
      <c r="M109" s="1176">
        <f>M110</f>
        <v>0</v>
      </c>
      <c r="N109" s="1175"/>
      <c r="O109" s="1175"/>
    </row>
    <row r="110" spans="1:17" ht="13.5" customHeight="1" thickBot="1" x14ac:dyDescent="0.25">
      <c r="F110" s="1174" t="s">
        <v>605</v>
      </c>
      <c r="G110" s="1173"/>
      <c r="H110" s="1173"/>
      <c r="I110" s="1173"/>
      <c r="J110" s="1172"/>
      <c r="K110" s="1199">
        <v>0</v>
      </c>
      <c r="L110" s="1199">
        <v>0</v>
      </c>
      <c r="M110" s="1199">
        <v>0</v>
      </c>
    </row>
    <row r="111" spans="1:17" ht="13.5" thickBot="1" x14ac:dyDescent="0.25">
      <c r="F111" s="7717" t="s">
        <v>20</v>
      </c>
      <c r="G111" s="7718"/>
      <c r="H111" s="7718"/>
      <c r="I111" s="7718"/>
      <c r="J111" s="7719"/>
      <c r="K111" s="1165">
        <f>K97+K109</f>
        <v>109</v>
      </c>
      <c r="L111" s="1165">
        <f>L97+L109</f>
        <v>298.43</v>
      </c>
      <c r="M111" s="1165">
        <f>M97+M109</f>
        <v>295.26900000000001</v>
      </c>
    </row>
  </sheetData>
  <mergeCells count="212">
    <mergeCell ref="F101:J101"/>
    <mergeCell ref="R40:S40"/>
    <mergeCell ref="R39:S39"/>
    <mergeCell ref="R38:S38"/>
    <mergeCell ref="R36:S36"/>
    <mergeCell ref="R26:S26"/>
    <mergeCell ref="R59:S59"/>
    <mergeCell ref="F34:F35"/>
    <mergeCell ref="G34:G37"/>
    <mergeCell ref="G86:G90"/>
    <mergeCell ref="F95:K95"/>
    <mergeCell ref="I86:I90"/>
    <mergeCell ref="B62:B63"/>
    <mergeCell ref="R55:S55"/>
    <mergeCell ref="G26:G29"/>
    <mergeCell ref="G30:G33"/>
    <mergeCell ref="R56:S57"/>
    <mergeCell ref="R60:S61"/>
    <mergeCell ref="A20:A22"/>
    <mergeCell ref="B20:B22"/>
    <mergeCell ref="A42:A43"/>
    <mergeCell ref="B40:B41"/>
    <mergeCell ref="B52:B54"/>
    <mergeCell ref="F23:F25"/>
    <mergeCell ref="H48:H65"/>
    <mergeCell ref="F58:F59"/>
    <mergeCell ref="F60:F61"/>
    <mergeCell ref="F62:F63"/>
    <mergeCell ref="A23:A25"/>
    <mergeCell ref="B23:B25"/>
    <mergeCell ref="A62:A63"/>
    <mergeCell ref="B46:B47"/>
    <mergeCell ref="R46:S46"/>
    <mergeCell ref="A52:A54"/>
    <mergeCell ref="B55:B57"/>
    <mergeCell ref="A55:A57"/>
    <mergeCell ref="A58:A59"/>
    <mergeCell ref="N52:N53"/>
    <mergeCell ref="G52:G54"/>
    <mergeCell ref="D5:D7"/>
    <mergeCell ref="G5:G7"/>
    <mergeCell ref="Q6:Q7"/>
    <mergeCell ref="A5:A7"/>
    <mergeCell ref="B5:B7"/>
    <mergeCell ref="C5:C7"/>
    <mergeCell ref="E5:E7"/>
    <mergeCell ref="F5:F7"/>
    <mergeCell ref="H5:H7"/>
    <mergeCell ref="N5:Q5"/>
    <mergeCell ref="O6:O7"/>
    <mergeCell ref="I5:I7"/>
    <mergeCell ref="N6:N7"/>
    <mergeCell ref="J5:J7"/>
    <mergeCell ref="P6:P7"/>
    <mergeCell ref="K5:M5"/>
    <mergeCell ref="K6:K7"/>
    <mergeCell ref="L6:L7"/>
    <mergeCell ref="D55:D57"/>
    <mergeCell ref="F18:F19"/>
    <mergeCell ref="A86:A88"/>
    <mergeCell ref="B86:B88"/>
    <mergeCell ref="C86:C88"/>
    <mergeCell ref="C14:C17"/>
    <mergeCell ref="H26:H29"/>
    <mergeCell ref="H30:H43"/>
    <mergeCell ref="A30:A31"/>
    <mergeCell ref="B30:B31"/>
    <mergeCell ref="B26:B29"/>
    <mergeCell ref="A26:A29"/>
    <mergeCell ref="A34:A35"/>
    <mergeCell ref="A14:A17"/>
    <mergeCell ref="B14:B17"/>
    <mergeCell ref="D48:F51"/>
    <mergeCell ref="D52:D54"/>
    <mergeCell ref="C52:C54"/>
    <mergeCell ref="B32:B33"/>
    <mergeCell ref="B34:B35"/>
    <mergeCell ref="B36:B37"/>
    <mergeCell ref="B38:B39"/>
    <mergeCell ref="A40:A41"/>
    <mergeCell ref="A46:A47"/>
    <mergeCell ref="A60:A61"/>
    <mergeCell ref="B58:B59"/>
    <mergeCell ref="C89:C90"/>
    <mergeCell ref="H86:H90"/>
    <mergeCell ref="F89:F90"/>
    <mergeCell ref="C62:C63"/>
    <mergeCell ref="D89:D90"/>
    <mergeCell ref="H66:H74"/>
    <mergeCell ref="G66:G74"/>
    <mergeCell ref="G62:G63"/>
    <mergeCell ref="G64:G65"/>
    <mergeCell ref="A3:S3"/>
    <mergeCell ref="D75:F77"/>
    <mergeCell ref="F78:F80"/>
    <mergeCell ref="B78:B80"/>
    <mergeCell ref="A78:A80"/>
    <mergeCell ref="M6:M7"/>
    <mergeCell ref="R5:R7"/>
    <mergeCell ref="F36:F37"/>
    <mergeCell ref="F38:F39"/>
    <mergeCell ref="F40:F41"/>
    <mergeCell ref="F42:F43"/>
    <mergeCell ref="G38:G41"/>
    <mergeCell ref="G42:G43"/>
    <mergeCell ref="A32:A33"/>
    <mergeCell ref="A36:A37"/>
    <mergeCell ref="A38:A39"/>
    <mergeCell ref="D73:D74"/>
    <mergeCell ref="C73:C74"/>
    <mergeCell ref="B73:B74"/>
    <mergeCell ref="A73:A74"/>
    <mergeCell ref="C58:C59"/>
    <mergeCell ref="B60:B61"/>
    <mergeCell ref="B42:B43"/>
    <mergeCell ref="B75:B77"/>
    <mergeCell ref="I14:I17"/>
    <mergeCell ref="G48:G51"/>
    <mergeCell ref="S5:S7"/>
    <mergeCell ref="B8:Q8"/>
    <mergeCell ref="N64:N65"/>
    <mergeCell ref="R68:S68"/>
    <mergeCell ref="R66:S66"/>
    <mergeCell ref="R67:S67"/>
    <mergeCell ref="D14:F17"/>
    <mergeCell ref="D20:F22"/>
    <mergeCell ref="C13:M13"/>
    <mergeCell ref="R21:S22"/>
    <mergeCell ref="R20:S20"/>
    <mergeCell ref="R42:S43"/>
    <mergeCell ref="R37:S37"/>
    <mergeCell ref="R47:S47"/>
    <mergeCell ref="R62:S63"/>
    <mergeCell ref="F32:F33"/>
    <mergeCell ref="G60:G61"/>
    <mergeCell ref="D18:D19"/>
    <mergeCell ref="D23:D25"/>
    <mergeCell ref="C18:C19"/>
    <mergeCell ref="C60:C61"/>
    <mergeCell ref="D58:D59"/>
    <mergeCell ref="F109:J109"/>
    <mergeCell ref="F111:J111"/>
    <mergeCell ref="F97:J97"/>
    <mergeCell ref="R69:S69"/>
    <mergeCell ref="R70:S70"/>
    <mergeCell ref="C44:I44"/>
    <mergeCell ref="C84:I84"/>
    <mergeCell ref="C85:Q85"/>
    <mergeCell ref="C91:I91"/>
    <mergeCell ref="B92:J92"/>
    <mergeCell ref="R64:S65"/>
    <mergeCell ref="F55:F57"/>
    <mergeCell ref="I48:I65"/>
    <mergeCell ref="F64:F65"/>
    <mergeCell ref="I66:I74"/>
    <mergeCell ref="D81:D83"/>
    <mergeCell ref="E81:E83"/>
    <mergeCell ref="C81:C83"/>
    <mergeCell ref="B81:B83"/>
    <mergeCell ref="F81:F83"/>
    <mergeCell ref="G75:G83"/>
    <mergeCell ref="H75:H83"/>
    <mergeCell ref="I75:I83"/>
    <mergeCell ref="D60:D61"/>
    <mergeCell ref="I20:I22"/>
    <mergeCell ref="A89:A90"/>
    <mergeCell ref="R72:S77"/>
    <mergeCell ref="R78:S80"/>
    <mergeCell ref="R81:S83"/>
    <mergeCell ref="R84:S85"/>
    <mergeCell ref="A93:J93"/>
    <mergeCell ref="D86:F88"/>
    <mergeCell ref="D66:F72"/>
    <mergeCell ref="N91:S91"/>
    <mergeCell ref="N92:S92"/>
    <mergeCell ref="N93:S93"/>
    <mergeCell ref="R86:S90"/>
    <mergeCell ref="A81:A83"/>
    <mergeCell ref="A75:A77"/>
    <mergeCell ref="C75:C77"/>
    <mergeCell ref="D78:D80"/>
    <mergeCell ref="E78:E80"/>
    <mergeCell ref="C78:C80"/>
    <mergeCell ref="F73:F74"/>
    <mergeCell ref="E73:E74"/>
    <mergeCell ref="C55:C57"/>
    <mergeCell ref="D26:F29"/>
    <mergeCell ref="B89:B90"/>
    <mergeCell ref="R2:S2"/>
    <mergeCell ref="R17:S19"/>
    <mergeCell ref="C12:Q12"/>
    <mergeCell ref="D62:D63"/>
    <mergeCell ref="R71:S71"/>
    <mergeCell ref="R32:S33"/>
    <mergeCell ref="R34:S35"/>
    <mergeCell ref="R41:S41"/>
    <mergeCell ref="R44:S45"/>
    <mergeCell ref="R48:S51"/>
    <mergeCell ref="R52:S54"/>
    <mergeCell ref="R30:S31"/>
    <mergeCell ref="R11:S12"/>
    <mergeCell ref="G20:G25"/>
    <mergeCell ref="G14:G19"/>
    <mergeCell ref="H14:H19"/>
    <mergeCell ref="H20:H25"/>
    <mergeCell ref="R27:S29"/>
    <mergeCell ref="R14:S14"/>
    <mergeCell ref="R15:S15"/>
    <mergeCell ref="R16:S16"/>
    <mergeCell ref="G55:G57"/>
    <mergeCell ref="G58:G59"/>
    <mergeCell ref="R13:S13"/>
  </mergeCells>
  <printOptions horizontalCentered="1" verticalCentered="1"/>
  <pageMargins left="0.23622047244094491" right="0.23622047244094491" top="0.74803149606299213" bottom="0.74803149606299213" header="0.31496062992125984" footer="0.31496062992125984"/>
  <pageSetup paperSize="9" scale="50" firstPageNumber="61" fitToHeight="0" orientation="landscape" useFirstPageNumber="1" r:id="rId1"/>
  <headerFooter>
    <oddHeader>&amp;C&amp;P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58"/>
  <sheetViews>
    <sheetView view="pageBreakPreview" zoomScale="90" zoomScaleNormal="90" zoomScaleSheetLayoutView="90" workbookViewId="0">
      <selection activeCell="R1" sqref="R1:S1"/>
    </sheetView>
  </sheetViews>
  <sheetFormatPr defaultRowHeight="12.75" x14ac:dyDescent="0.2"/>
  <cols>
    <col min="1" max="1" width="3.5703125" style="4499" customWidth="1"/>
    <col min="2" max="2" width="3.42578125" style="1594" customWidth="1"/>
    <col min="3" max="4" width="3.7109375" style="1594" customWidth="1"/>
    <col min="5" max="5" width="3.5703125" style="1594" customWidth="1"/>
    <col min="6" max="6" width="39.42578125" style="1594" customWidth="1"/>
    <col min="7" max="7" width="6.85546875" style="1594" customWidth="1"/>
    <col min="8" max="8" width="7.85546875" style="4499" customWidth="1"/>
    <col min="9" max="9" width="5.85546875" style="1594" customWidth="1"/>
    <col min="10" max="10" width="7.28515625" style="1594" customWidth="1"/>
    <col min="11" max="11" width="11.28515625" style="1594" customWidth="1"/>
    <col min="12" max="12" width="11.5703125" style="1594" customWidth="1"/>
    <col min="13" max="13" width="11" style="1594" customWidth="1"/>
    <col min="14" max="14" width="41.28515625" style="1594" customWidth="1"/>
    <col min="15" max="15" width="9.140625" style="1594" customWidth="1"/>
    <col min="16" max="16" width="9" style="1594" customWidth="1"/>
    <col min="17" max="17" width="9.7109375" style="1594" customWidth="1"/>
    <col min="18" max="18" width="22.5703125" style="1594" customWidth="1"/>
    <col min="19" max="19" width="25" style="1594" customWidth="1"/>
    <col min="20" max="16384" width="9.140625" style="1594"/>
  </cols>
  <sheetData>
    <row r="1" spans="1:25" ht="52.5" customHeight="1" x14ac:dyDescent="0.2">
      <c r="O1" s="4783"/>
      <c r="P1" s="4783"/>
      <c r="Q1" s="4783"/>
      <c r="R1" s="7987" t="s">
        <v>1869</v>
      </c>
      <c r="S1" s="7987"/>
    </row>
    <row r="2" spans="1:25" ht="18.75" customHeight="1" x14ac:dyDescent="0.2">
      <c r="A2" s="7986" t="s">
        <v>1843</v>
      </c>
      <c r="B2" s="7986"/>
      <c r="C2" s="7986"/>
      <c r="D2" s="7986"/>
      <c r="E2" s="7986"/>
      <c r="F2" s="7986"/>
      <c r="G2" s="7986"/>
      <c r="H2" s="7986"/>
      <c r="I2" s="7986"/>
      <c r="J2" s="7986"/>
      <c r="K2" s="7986"/>
      <c r="L2" s="7986"/>
      <c r="M2" s="7986"/>
      <c r="N2" s="7986"/>
      <c r="O2" s="7986"/>
      <c r="P2" s="7986"/>
      <c r="Q2" s="7986"/>
      <c r="R2" s="7986"/>
      <c r="S2" s="7986"/>
      <c r="T2" s="4782"/>
    </row>
    <row r="3" spans="1:25" ht="13.9" customHeight="1" x14ac:dyDescent="0.2">
      <c r="A3" s="6612" t="s">
        <v>1842</v>
      </c>
      <c r="B3" s="6612"/>
      <c r="C3" s="6612"/>
      <c r="D3" s="6612"/>
      <c r="E3" s="6612"/>
      <c r="F3" s="6612"/>
      <c r="G3" s="6612"/>
      <c r="H3" s="6612"/>
      <c r="I3" s="6612"/>
      <c r="J3" s="6612"/>
      <c r="K3" s="6612"/>
      <c r="L3" s="6612"/>
      <c r="M3" s="6612"/>
      <c r="N3" s="6612"/>
      <c r="O3" s="6612"/>
      <c r="P3" s="6612"/>
      <c r="Q3" s="6612"/>
      <c r="R3" s="6612"/>
      <c r="S3" s="6612"/>
      <c r="T3" s="4781"/>
    </row>
    <row r="4" spans="1:25" ht="16.5" thickBot="1" x14ac:dyDescent="0.25">
      <c r="A4" s="4780"/>
      <c r="B4" s="1838"/>
      <c r="C4" s="1838"/>
      <c r="D4" s="1838"/>
      <c r="E4" s="1838"/>
      <c r="F4" s="1838"/>
      <c r="G4" s="1838"/>
      <c r="H4" s="4780"/>
      <c r="I4" s="1838"/>
      <c r="J4" s="1838"/>
      <c r="K4" s="1838"/>
      <c r="L4" s="1838"/>
      <c r="M4" s="1838"/>
      <c r="N4" s="1839"/>
      <c r="O4" s="7889" t="s">
        <v>932</v>
      </c>
      <c r="P4" s="7889"/>
      <c r="Q4" s="7889"/>
    </row>
    <row r="5" spans="1:25" ht="30.6" customHeight="1" thickBot="1" x14ac:dyDescent="0.25">
      <c r="A5" s="6577" t="s">
        <v>0</v>
      </c>
      <c r="B5" s="6580" t="s">
        <v>1</v>
      </c>
      <c r="C5" s="6601" t="s">
        <v>2</v>
      </c>
      <c r="D5" s="6593" t="s">
        <v>138</v>
      </c>
      <c r="E5" s="6570" t="s">
        <v>298</v>
      </c>
      <c r="F5" s="6573" t="s">
        <v>15</v>
      </c>
      <c r="G5" s="6596" t="s">
        <v>2</v>
      </c>
      <c r="H5" s="7884" t="s">
        <v>4</v>
      </c>
      <c r="I5" s="7890" t="s">
        <v>142</v>
      </c>
      <c r="J5" s="6607" t="s">
        <v>5</v>
      </c>
      <c r="K5" s="6104" t="s">
        <v>190</v>
      </c>
      <c r="L5" s="6105"/>
      <c r="M5" s="6106"/>
      <c r="N5" s="6429" t="s">
        <v>726</v>
      </c>
      <c r="O5" s="6430"/>
      <c r="P5" s="6430"/>
      <c r="Q5" s="6431"/>
      <c r="R5" s="7858" t="s">
        <v>191</v>
      </c>
      <c r="S5" s="7858" t="s">
        <v>192</v>
      </c>
    </row>
    <row r="6" spans="1:25" ht="14.25" customHeight="1" x14ac:dyDescent="0.2">
      <c r="A6" s="6578"/>
      <c r="B6" s="6581"/>
      <c r="C6" s="6602"/>
      <c r="D6" s="6594"/>
      <c r="E6" s="6571"/>
      <c r="F6" s="6574"/>
      <c r="G6" s="6597"/>
      <c r="H6" s="7885"/>
      <c r="I6" s="7891"/>
      <c r="J6" s="6608"/>
      <c r="K6" s="7893" t="s">
        <v>200</v>
      </c>
      <c r="L6" s="7895" t="s">
        <v>201</v>
      </c>
      <c r="M6" s="6080" t="s">
        <v>202</v>
      </c>
      <c r="N6" s="7861" t="s">
        <v>15</v>
      </c>
      <c r="O6" s="7863" t="s">
        <v>600</v>
      </c>
      <c r="P6" s="7901" t="s">
        <v>137</v>
      </c>
      <c r="Q6" s="7863" t="s">
        <v>189</v>
      </c>
      <c r="R6" s="7859"/>
      <c r="S6" s="7859"/>
    </row>
    <row r="7" spans="1:25" ht="168.75" customHeight="1" thickBot="1" x14ac:dyDescent="0.25">
      <c r="A7" s="6579"/>
      <c r="B7" s="6582"/>
      <c r="C7" s="6603"/>
      <c r="D7" s="6595"/>
      <c r="E7" s="6572"/>
      <c r="F7" s="6575"/>
      <c r="G7" s="6598"/>
      <c r="H7" s="7886"/>
      <c r="I7" s="7892"/>
      <c r="J7" s="6609"/>
      <c r="K7" s="7894"/>
      <c r="L7" s="7896"/>
      <c r="M7" s="6081"/>
      <c r="N7" s="7862"/>
      <c r="O7" s="7864"/>
      <c r="P7" s="7902"/>
      <c r="Q7" s="7864"/>
      <c r="R7" s="7860"/>
      <c r="S7" s="7860"/>
    </row>
    <row r="8" spans="1:25" ht="16.5" thickBot="1" x14ac:dyDescent="0.3">
      <c r="A8" s="1837" t="s">
        <v>8</v>
      </c>
      <c r="B8" s="4779" t="s">
        <v>1841</v>
      </c>
      <c r="C8" s="4778"/>
      <c r="D8" s="4778"/>
      <c r="E8" s="4778"/>
      <c r="F8" s="4778"/>
      <c r="G8" s="4778"/>
      <c r="H8" s="4777"/>
      <c r="I8" s="4776"/>
      <c r="J8" s="4776"/>
      <c r="K8" s="4775"/>
      <c r="L8" s="4775"/>
      <c r="M8" s="4775"/>
      <c r="N8" s="4774"/>
      <c r="O8" s="4773"/>
      <c r="P8" s="4772"/>
      <c r="Q8" s="4772"/>
      <c r="R8" s="4533"/>
      <c r="S8" s="4532"/>
    </row>
    <row r="9" spans="1:25" ht="24.75" customHeight="1" thickBot="1" x14ac:dyDescent="0.25">
      <c r="A9" s="4771"/>
      <c r="B9" s="4770"/>
      <c r="C9" s="4768"/>
      <c r="D9" s="4768"/>
      <c r="E9" s="4768"/>
      <c r="F9" s="4769"/>
      <c r="G9" s="4769"/>
      <c r="H9" s="4767"/>
      <c r="I9" s="4768"/>
      <c r="J9" s="4768"/>
      <c r="K9" s="4767"/>
      <c r="L9" s="4767"/>
      <c r="M9" s="4767"/>
      <c r="N9" s="4766" t="s">
        <v>1840</v>
      </c>
      <c r="O9" s="4765" t="s">
        <v>446</v>
      </c>
      <c r="P9" s="4764">
        <v>99.9</v>
      </c>
      <c r="Q9" s="4764">
        <v>99.9</v>
      </c>
      <c r="R9" s="4527"/>
      <c r="S9" s="4526"/>
    </row>
    <row r="10" spans="1:25" ht="22.5" customHeight="1" thickBot="1" x14ac:dyDescent="0.25">
      <c r="A10" s="4540" t="s">
        <v>8</v>
      </c>
      <c r="B10" s="4763" t="s">
        <v>8</v>
      </c>
      <c r="C10" s="1705" t="s">
        <v>1839</v>
      </c>
      <c r="D10" s="4762"/>
      <c r="E10" s="4762"/>
      <c r="F10" s="4762"/>
      <c r="G10" s="4762"/>
      <c r="H10" s="4762"/>
      <c r="I10" s="4762"/>
      <c r="J10" s="4762"/>
      <c r="K10" s="4762"/>
      <c r="L10" s="4762"/>
      <c r="M10" s="4762"/>
      <c r="N10" s="4762"/>
      <c r="O10" s="4762"/>
      <c r="P10" s="4761"/>
      <c r="Q10" s="4761"/>
      <c r="R10" s="4527"/>
      <c r="S10" s="4526"/>
    </row>
    <row r="11" spans="1:25" ht="39" thickBot="1" x14ac:dyDescent="0.25">
      <c r="A11" s="4760"/>
      <c r="B11" s="4759"/>
      <c r="C11" s="4758"/>
      <c r="D11" s="4757"/>
      <c r="E11" s="4757"/>
      <c r="F11" s="4757"/>
      <c r="G11" s="4757"/>
      <c r="H11" s="4757"/>
      <c r="I11" s="4757"/>
      <c r="J11" s="4757"/>
      <c r="K11" s="4757"/>
      <c r="L11" s="4757"/>
      <c r="M11" s="4757"/>
      <c r="N11" s="4756" t="s">
        <v>1838</v>
      </c>
      <c r="O11" s="4755" t="s">
        <v>446</v>
      </c>
      <c r="P11" s="4754">
        <v>92</v>
      </c>
      <c r="Q11" s="4754">
        <v>92</v>
      </c>
      <c r="R11" s="4524"/>
      <c r="S11" s="4523"/>
    </row>
    <row r="12" spans="1:25" ht="21" customHeight="1" x14ac:dyDescent="0.2">
      <c r="A12" s="7952" t="s">
        <v>8</v>
      </c>
      <c r="B12" s="7980" t="s">
        <v>8</v>
      </c>
      <c r="C12" s="4634" t="s">
        <v>8</v>
      </c>
      <c r="D12" s="7812" t="s">
        <v>1837</v>
      </c>
      <c r="E12" s="7813"/>
      <c r="F12" s="7814"/>
      <c r="G12" s="6534" t="s">
        <v>286</v>
      </c>
      <c r="H12" s="7807" t="s">
        <v>143</v>
      </c>
      <c r="I12" s="7897" t="s">
        <v>1742</v>
      </c>
      <c r="J12" s="4604" t="s">
        <v>222</v>
      </c>
      <c r="K12" s="4603">
        <f>K16+K28+K30+K33</f>
        <v>1659.8</v>
      </c>
      <c r="L12" s="4603">
        <f>L16+L28+L30+L33</f>
        <v>1923.4</v>
      </c>
      <c r="M12" s="4603">
        <f>M16+M28+M30+M33</f>
        <v>1905.654</v>
      </c>
      <c r="N12" s="7899"/>
      <c r="O12" s="7804"/>
      <c r="P12" s="7845"/>
      <c r="Q12" s="7845"/>
      <c r="R12" s="7988" t="s">
        <v>1836</v>
      </c>
      <c r="S12" s="7989"/>
      <c r="T12" s="4586"/>
    </row>
    <row r="13" spans="1:25" ht="22.5" customHeight="1" x14ac:dyDescent="0.2">
      <c r="A13" s="7953"/>
      <c r="B13" s="7981"/>
      <c r="C13" s="4634"/>
      <c r="D13" s="7815"/>
      <c r="E13" s="7831"/>
      <c r="F13" s="7817"/>
      <c r="G13" s="6535"/>
      <c r="H13" s="7800"/>
      <c r="I13" s="7898"/>
      <c r="J13" s="4597" t="s">
        <v>1814</v>
      </c>
      <c r="K13" s="4596">
        <f>K18+K20+K22+K24+K35+K37</f>
        <v>21434.799999999999</v>
      </c>
      <c r="L13" s="4596">
        <f>L18+L20+L22+L24+L35+L37</f>
        <v>22915</v>
      </c>
      <c r="M13" s="4596">
        <f>M18+M20+M22+M24+M35+M37</f>
        <v>22889.299999999996</v>
      </c>
      <c r="N13" s="7900"/>
      <c r="O13" s="7805"/>
      <c r="P13" s="7846"/>
      <c r="Q13" s="7846"/>
      <c r="R13" s="7990"/>
      <c r="S13" s="7991"/>
      <c r="T13" s="4683"/>
    </row>
    <row r="14" spans="1:25" ht="21" customHeight="1" thickBot="1" x14ac:dyDescent="0.25">
      <c r="A14" s="7953"/>
      <c r="B14" s="7981"/>
      <c r="C14" s="4634"/>
      <c r="D14" s="7815"/>
      <c r="E14" s="7831"/>
      <c r="F14" s="7817"/>
      <c r="G14" s="6535"/>
      <c r="H14" s="7800"/>
      <c r="I14" s="7898"/>
      <c r="J14" s="4705" t="s">
        <v>166</v>
      </c>
      <c r="K14" s="4704">
        <v>0</v>
      </c>
      <c r="L14" s="4704">
        <f>L26+L31+L38</f>
        <v>309.3</v>
      </c>
      <c r="M14" s="4704">
        <v>309.2</v>
      </c>
      <c r="N14" s="7900"/>
      <c r="O14" s="7805"/>
      <c r="P14" s="7846"/>
      <c r="Q14" s="7846"/>
      <c r="R14" s="7990"/>
      <c r="S14" s="7991"/>
      <c r="T14" s="4683"/>
    </row>
    <row r="15" spans="1:25" ht="25.5" customHeight="1" thickBot="1" x14ac:dyDescent="0.25">
      <c r="A15" s="7954"/>
      <c r="B15" s="7982"/>
      <c r="C15" s="4753"/>
      <c r="D15" s="7818"/>
      <c r="E15" s="7819"/>
      <c r="F15" s="7820"/>
      <c r="G15" s="6536"/>
      <c r="H15" s="7808"/>
      <c r="I15" s="7898"/>
      <c r="J15" s="4752" t="s">
        <v>13</v>
      </c>
      <c r="K15" s="4751">
        <f>SUM(K12:K14)</f>
        <v>23094.6</v>
      </c>
      <c r="L15" s="4751">
        <f>SUM(L12:L14)</f>
        <v>25147.7</v>
      </c>
      <c r="M15" s="4751">
        <f>SUM(M12:M14)</f>
        <v>25104.153999999995</v>
      </c>
      <c r="N15" s="7900"/>
      <c r="O15" s="7805"/>
      <c r="P15" s="7846"/>
      <c r="Q15" s="7846"/>
      <c r="R15" s="7994"/>
      <c r="S15" s="7995"/>
      <c r="T15" s="4678"/>
    </row>
    <row r="16" spans="1:25" ht="27.75" customHeight="1" x14ac:dyDescent="0.2">
      <c r="A16" s="7952" t="s">
        <v>8</v>
      </c>
      <c r="B16" s="7950" t="s">
        <v>8</v>
      </c>
      <c r="C16" s="7956" t="s">
        <v>8</v>
      </c>
      <c r="D16" s="7976" t="s">
        <v>8</v>
      </c>
      <c r="E16" s="4665"/>
      <c r="F16" s="7802" t="s">
        <v>1835</v>
      </c>
      <c r="G16" s="6534" t="s">
        <v>286</v>
      </c>
      <c r="H16" s="7913" t="s">
        <v>143</v>
      </c>
      <c r="I16" s="4571" t="s">
        <v>1737</v>
      </c>
      <c r="J16" s="4750" t="s">
        <v>222</v>
      </c>
      <c r="K16" s="4554">
        <v>421.5</v>
      </c>
      <c r="L16" s="4559">
        <v>534.20000000000005</v>
      </c>
      <c r="M16" s="4672">
        <v>526.70000000000005</v>
      </c>
      <c r="N16" s="7920" t="s">
        <v>1801</v>
      </c>
      <c r="O16" s="7804" t="s">
        <v>526</v>
      </c>
      <c r="P16" s="4673" t="s">
        <v>1834</v>
      </c>
      <c r="Q16" s="4673" t="s">
        <v>1833</v>
      </c>
      <c r="R16" s="4748"/>
      <c r="S16" s="4747"/>
      <c r="Y16" s="4744"/>
    </row>
    <row r="17" spans="1:25" ht="25.5" customHeight="1" thickBot="1" x14ac:dyDescent="0.25">
      <c r="A17" s="7954"/>
      <c r="B17" s="7951"/>
      <c r="C17" s="7974"/>
      <c r="D17" s="7977"/>
      <c r="E17" s="4660"/>
      <c r="F17" s="7803"/>
      <c r="G17" s="6535"/>
      <c r="H17" s="7914"/>
      <c r="I17" s="4565"/>
      <c r="J17" s="4564" t="s">
        <v>13</v>
      </c>
      <c r="K17" s="4731">
        <f>SUM(K16)</f>
        <v>421.5</v>
      </c>
      <c r="L17" s="4695">
        <f>SUM(L16)</f>
        <v>534.20000000000005</v>
      </c>
      <c r="M17" s="4731">
        <f>SUM(M16)</f>
        <v>526.70000000000005</v>
      </c>
      <c r="N17" s="7921"/>
      <c r="O17" s="7806"/>
      <c r="P17" s="4728"/>
      <c r="Q17" s="4728"/>
      <c r="R17" s="4748"/>
      <c r="S17" s="4747"/>
      <c r="Y17" s="4744"/>
    </row>
    <row r="18" spans="1:25" ht="24" customHeight="1" x14ac:dyDescent="0.2">
      <c r="A18" s="7952" t="s">
        <v>8</v>
      </c>
      <c r="B18" s="7950" t="s">
        <v>8</v>
      </c>
      <c r="C18" s="7956" t="s">
        <v>8</v>
      </c>
      <c r="D18" s="7836" t="s">
        <v>9</v>
      </c>
      <c r="E18" s="4740"/>
      <c r="F18" s="7887" t="s">
        <v>1832</v>
      </c>
      <c r="G18" s="6535"/>
      <c r="H18" s="7913" t="s">
        <v>143</v>
      </c>
      <c r="I18" s="4635" t="s">
        <v>1459</v>
      </c>
      <c r="J18" s="4739" t="s">
        <v>1814</v>
      </c>
      <c r="K18" s="4558">
        <v>6134.1</v>
      </c>
      <c r="L18" s="4558">
        <v>6443.1</v>
      </c>
      <c r="M18" s="4749">
        <v>6433.9</v>
      </c>
      <c r="N18" s="7920" t="s">
        <v>1801</v>
      </c>
      <c r="O18" s="7804" t="s">
        <v>526</v>
      </c>
      <c r="P18" s="7845" t="s">
        <v>1831</v>
      </c>
      <c r="Q18" s="7845" t="s">
        <v>1830</v>
      </c>
      <c r="R18" s="4748"/>
      <c r="S18" s="4747"/>
      <c r="Y18" s="4744"/>
    </row>
    <row r="19" spans="1:25" ht="26.25" customHeight="1" thickBot="1" x14ac:dyDescent="0.25">
      <c r="A19" s="7954"/>
      <c r="B19" s="7951"/>
      <c r="C19" s="7974"/>
      <c r="D19" s="7838"/>
      <c r="E19" s="4732"/>
      <c r="F19" s="7975"/>
      <c r="G19" s="6535"/>
      <c r="H19" s="7914"/>
      <c r="I19" s="4625" t="s">
        <v>1737</v>
      </c>
      <c r="J19" s="4564" t="s">
        <v>13</v>
      </c>
      <c r="K19" s="4695">
        <f>SUM(K18)</f>
        <v>6134.1</v>
      </c>
      <c r="L19" s="4695">
        <f>SUM(L18)</f>
        <v>6443.1</v>
      </c>
      <c r="M19" s="4695">
        <f>SUM(M18)</f>
        <v>6433.9</v>
      </c>
      <c r="N19" s="7921"/>
      <c r="O19" s="7806"/>
      <c r="P19" s="7847"/>
      <c r="Q19" s="7847"/>
      <c r="R19" s="4748"/>
      <c r="S19" s="4747"/>
      <c r="Y19" s="4744"/>
    </row>
    <row r="20" spans="1:25" ht="27" customHeight="1" x14ac:dyDescent="0.2">
      <c r="A20" s="7952" t="s">
        <v>8</v>
      </c>
      <c r="B20" s="7950" t="s">
        <v>8</v>
      </c>
      <c r="C20" s="7956" t="s">
        <v>8</v>
      </c>
      <c r="D20" s="7836" t="s">
        <v>10</v>
      </c>
      <c r="E20" s="4665"/>
      <c r="F20" s="7887" t="s">
        <v>1829</v>
      </c>
      <c r="G20" s="6534" t="s">
        <v>286</v>
      </c>
      <c r="H20" s="7913" t="s">
        <v>143</v>
      </c>
      <c r="I20" s="4635" t="s">
        <v>1459</v>
      </c>
      <c r="J20" s="4739" t="s">
        <v>1814</v>
      </c>
      <c r="K20" s="4559">
        <v>49</v>
      </c>
      <c r="L20" s="4746">
        <v>49</v>
      </c>
      <c r="M20" s="4746">
        <v>49</v>
      </c>
      <c r="N20" s="4675"/>
      <c r="O20" s="4738"/>
      <c r="P20" s="4737"/>
      <c r="Q20" s="4737"/>
      <c r="R20" s="4527"/>
      <c r="S20" s="4526"/>
      <c r="Y20" s="7904"/>
    </row>
    <row r="21" spans="1:25" ht="24.75" customHeight="1" thickBot="1" x14ac:dyDescent="0.25">
      <c r="A21" s="7954"/>
      <c r="B21" s="7951"/>
      <c r="C21" s="7974"/>
      <c r="D21" s="7838"/>
      <c r="E21" s="4660"/>
      <c r="F21" s="7888"/>
      <c r="G21" s="6535"/>
      <c r="H21" s="7914"/>
      <c r="I21" s="4625"/>
      <c r="J21" s="4564" t="s">
        <v>13</v>
      </c>
      <c r="K21" s="4695">
        <f>SUM(K20)</f>
        <v>49</v>
      </c>
      <c r="L21" s="4695">
        <f>SUM(L20)</f>
        <v>49</v>
      </c>
      <c r="M21" s="4695">
        <f>SUM(M20)</f>
        <v>49</v>
      </c>
      <c r="N21" s="4730"/>
      <c r="O21" s="4729"/>
      <c r="P21" s="4728"/>
      <c r="Q21" s="4728"/>
      <c r="R21" s="4527"/>
      <c r="S21" s="4526"/>
      <c r="Y21" s="7904"/>
    </row>
    <row r="22" spans="1:25" ht="23.25" customHeight="1" x14ac:dyDescent="0.2">
      <c r="A22" s="7952" t="s">
        <v>8</v>
      </c>
      <c r="B22" s="7950" t="s">
        <v>8</v>
      </c>
      <c r="C22" s="7956" t="s">
        <v>8</v>
      </c>
      <c r="D22" s="7836" t="s">
        <v>11</v>
      </c>
      <c r="E22" s="4740"/>
      <c r="F22" s="7887" t="s">
        <v>1828</v>
      </c>
      <c r="G22" s="6535"/>
      <c r="H22" s="7913" t="s">
        <v>143</v>
      </c>
      <c r="I22" s="4635" t="s">
        <v>1459</v>
      </c>
      <c r="J22" s="4739" t="s">
        <v>1814</v>
      </c>
      <c r="K22" s="4559">
        <v>15250.9</v>
      </c>
      <c r="L22" s="4559">
        <v>16207.8</v>
      </c>
      <c r="M22" s="4746">
        <v>16191.3</v>
      </c>
      <c r="N22" s="7920" t="s">
        <v>1801</v>
      </c>
      <c r="O22" s="7804" t="s">
        <v>526</v>
      </c>
      <c r="P22" s="7845" t="s">
        <v>1827</v>
      </c>
      <c r="Q22" s="7845" t="s">
        <v>1826</v>
      </c>
      <c r="R22" s="4527"/>
      <c r="S22" s="4526"/>
      <c r="Y22" s="4744"/>
    </row>
    <row r="23" spans="1:25" ht="24" customHeight="1" thickBot="1" x14ac:dyDescent="0.25">
      <c r="A23" s="7954"/>
      <c r="B23" s="7951"/>
      <c r="C23" s="7974"/>
      <c r="D23" s="7838"/>
      <c r="E23" s="4732"/>
      <c r="F23" s="7888"/>
      <c r="G23" s="6535"/>
      <c r="H23" s="7914"/>
      <c r="I23" s="4625" t="s">
        <v>1737</v>
      </c>
      <c r="J23" s="4564" t="s">
        <v>13</v>
      </c>
      <c r="K23" s="4695">
        <f>SUM(K22)</f>
        <v>15250.9</v>
      </c>
      <c r="L23" s="4695">
        <f>SUM(L22)</f>
        <v>16207.8</v>
      </c>
      <c r="M23" s="4695">
        <f>SUM(M22)</f>
        <v>16191.3</v>
      </c>
      <c r="N23" s="7921"/>
      <c r="O23" s="7806"/>
      <c r="P23" s="7847"/>
      <c r="Q23" s="7847"/>
      <c r="R23" s="4527"/>
      <c r="S23" s="4526"/>
      <c r="Y23" s="4744"/>
    </row>
    <row r="24" spans="1:25" ht="21.75" customHeight="1" x14ac:dyDescent="0.2">
      <c r="A24" s="7952" t="s">
        <v>8</v>
      </c>
      <c r="B24" s="7950" t="s">
        <v>8</v>
      </c>
      <c r="C24" s="7956" t="s">
        <v>8</v>
      </c>
      <c r="D24" s="7836" t="s">
        <v>24</v>
      </c>
      <c r="E24" s="4740"/>
      <c r="F24" s="6659" t="s">
        <v>1825</v>
      </c>
      <c r="G24" s="6534" t="s">
        <v>286</v>
      </c>
      <c r="H24" s="7913" t="s">
        <v>143</v>
      </c>
      <c r="I24" s="4635" t="s">
        <v>1737</v>
      </c>
      <c r="J24" s="4739" t="s">
        <v>1814</v>
      </c>
      <c r="K24" s="4554">
        <v>0.8</v>
      </c>
      <c r="L24" s="4672">
        <v>0.8</v>
      </c>
      <c r="M24" s="4672">
        <v>0.8</v>
      </c>
      <c r="N24" s="7920" t="s">
        <v>1801</v>
      </c>
      <c r="O24" s="7804" t="s">
        <v>526</v>
      </c>
      <c r="P24" s="7845" t="s">
        <v>1459</v>
      </c>
      <c r="Q24" s="7845" t="s">
        <v>1459</v>
      </c>
      <c r="R24" s="4527"/>
      <c r="S24" s="4526"/>
      <c r="Y24" s="4744"/>
    </row>
    <row r="25" spans="1:25" ht="26.25" customHeight="1" thickBot="1" x14ac:dyDescent="0.25">
      <c r="A25" s="7954"/>
      <c r="B25" s="7951"/>
      <c r="C25" s="7974"/>
      <c r="D25" s="7838"/>
      <c r="E25" s="4732"/>
      <c r="F25" s="6660"/>
      <c r="G25" s="6535"/>
      <c r="H25" s="7914"/>
      <c r="I25" s="4625"/>
      <c r="J25" s="4564" t="s">
        <v>13</v>
      </c>
      <c r="K25" s="4731">
        <f>SUM(K24)</f>
        <v>0.8</v>
      </c>
      <c r="L25" s="4731">
        <f>SUM(L24)</f>
        <v>0.8</v>
      </c>
      <c r="M25" s="4731">
        <f>SUM(M24)</f>
        <v>0.8</v>
      </c>
      <c r="N25" s="7921"/>
      <c r="O25" s="7806"/>
      <c r="P25" s="7847"/>
      <c r="Q25" s="7847"/>
      <c r="R25" s="4527"/>
      <c r="S25" s="4526"/>
      <c r="Y25" s="4744"/>
    </row>
    <row r="26" spans="1:25" ht="25.5" customHeight="1" thickBot="1" x14ac:dyDescent="0.25">
      <c r="A26" s="7952" t="s">
        <v>8</v>
      </c>
      <c r="B26" s="7950" t="s">
        <v>8</v>
      </c>
      <c r="C26" s="7956" t="s">
        <v>8</v>
      </c>
      <c r="D26" s="7836" t="s">
        <v>26</v>
      </c>
      <c r="E26" s="4665"/>
      <c r="F26" s="6659" t="s">
        <v>1824</v>
      </c>
      <c r="G26" s="6535"/>
      <c r="H26" s="7913" t="s">
        <v>143</v>
      </c>
      <c r="I26" s="4571" t="s">
        <v>1737</v>
      </c>
      <c r="J26" s="4745" t="s">
        <v>166</v>
      </c>
      <c r="K26" s="4554">
        <v>0.1</v>
      </c>
      <c r="L26" s="4672">
        <v>0.1</v>
      </c>
      <c r="M26" s="4672">
        <v>0.1</v>
      </c>
      <c r="N26" s="7920" t="s">
        <v>1801</v>
      </c>
      <c r="O26" s="7804" t="s">
        <v>526</v>
      </c>
      <c r="P26" s="7845" t="s">
        <v>1459</v>
      </c>
      <c r="Q26" s="7845" t="s">
        <v>1459</v>
      </c>
      <c r="R26" s="4527"/>
      <c r="S26" s="4526"/>
      <c r="Y26" s="4744"/>
    </row>
    <row r="27" spans="1:25" ht="25.5" customHeight="1" thickBot="1" x14ac:dyDescent="0.25">
      <c r="A27" s="7954"/>
      <c r="B27" s="7951"/>
      <c r="C27" s="7974"/>
      <c r="D27" s="7838"/>
      <c r="E27" s="4660"/>
      <c r="F27" s="6678"/>
      <c r="G27" s="6535"/>
      <c r="H27" s="7914"/>
      <c r="I27" s="4565"/>
      <c r="J27" s="4564" t="s">
        <v>13</v>
      </c>
      <c r="K27" s="4731">
        <f>SUM(K26)</f>
        <v>0.1</v>
      </c>
      <c r="L27" s="4731">
        <f>SUM(L26)</f>
        <v>0.1</v>
      </c>
      <c r="M27" s="4731">
        <f>SUM(M26)</f>
        <v>0.1</v>
      </c>
      <c r="N27" s="7921"/>
      <c r="O27" s="7806"/>
      <c r="P27" s="7847"/>
      <c r="Q27" s="7847"/>
      <c r="R27" s="4527"/>
      <c r="S27" s="4526"/>
      <c r="Y27" s="4744"/>
    </row>
    <row r="28" spans="1:25" ht="26.25" customHeight="1" x14ac:dyDescent="0.2">
      <c r="A28" s="7952" t="s">
        <v>8</v>
      </c>
      <c r="B28" s="7950" t="s">
        <v>8</v>
      </c>
      <c r="C28" s="7956" t="s">
        <v>8</v>
      </c>
      <c r="D28" s="7836" t="s">
        <v>29</v>
      </c>
      <c r="E28" s="4665"/>
      <c r="F28" s="6659" t="s">
        <v>1823</v>
      </c>
      <c r="G28" s="6534" t="s">
        <v>286</v>
      </c>
      <c r="H28" s="7807" t="s">
        <v>143</v>
      </c>
      <c r="I28" s="4571" t="s">
        <v>1737</v>
      </c>
      <c r="J28" s="4743" t="s">
        <v>222</v>
      </c>
      <c r="K28" s="4554">
        <v>0.3</v>
      </c>
      <c r="L28" s="4672">
        <v>0.3</v>
      </c>
      <c r="M28" s="4672">
        <v>0.29399999999999998</v>
      </c>
      <c r="N28" s="7920" t="s">
        <v>1801</v>
      </c>
      <c r="O28" s="7804" t="s">
        <v>526</v>
      </c>
      <c r="P28" s="7845" t="s">
        <v>1459</v>
      </c>
      <c r="Q28" s="7845" t="s">
        <v>1459</v>
      </c>
      <c r="R28" s="4527"/>
      <c r="S28" s="4526"/>
      <c r="Y28" s="4744"/>
    </row>
    <row r="29" spans="1:25" ht="21.75" customHeight="1" thickBot="1" x14ac:dyDescent="0.25">
      <c r="A29" s="7954"/>
      <c r="B29" s="7951"/>
      <c r="C29" s="7974"/>
      <c r="D29" s="7838"/>
      <c r="E29" s="4660"/>
      <c r="F29" s="6660"/>
      <c r="G29" s="6535"/>
      <c r="H29" s="7808"/>
      <c r="I29" s="4565"/>
      <c r="J29" s="4564" t="s">
        <v>13</v>
      </c>
      <c r="K29" s="4731">
        <f>SUM(K28)</f>
        <v>0.3</v>
      </c>
      <c r="L29" s="4731">
        <f>SUM(L28)</f>
        <v>0.3</v>
      </c>
      <c r="M29" s="4731">
        <f>SUM(M28)</f>
        <v>0.29399999999999998</v>
      </c>
      <c r="N29" s="7921"/>
      <c r="O29" s="7806"/>
      <c r="P29" s="7847"/>
      <c r="Q29" s="7847"/>
      <c r="R29" s="4527"/>
      <c r="S29" s="4526"/>
      <c r="Y29" s="4744"/>
    </row>
    <row r="30" spans="1:25" ht="26.25" customHeight="1" x14ac:dyDescent="0.2">
      <c r="A30" s="7952" t="s">
        <v>8</v>
      </c>
      <c r="B30" s="7950" t="s">
        <v>8</v>
      </c>
      <c r="C30" s="7956" t="s">
        <v>8</v>
      </c>
      <c r="D30" s="7836" t="s">
        <v>30</v>
      </c>
      <c r="E30" s="4736"/>
      <c r="F30" s="6659" t="s">
        <v>1822</v>
      </c>
      <c r="G30" s="6535"/>
      <c r="H30" s="7807" t="s">
        <v>143</v>
      </c>
      <c r="I30" s="4571" t="s">
        <v>1737</v>
      </c>
      <c r="J30" s="4743" t="s">
        <v>222</v>
      </c>
      <c r="K30" s="4554">
        <v>47.5</v>
      </c>
      <c r="L30" s="4554">
        <v>47.5</v>
      </c>
      <c r="M30" s="4554">
        <v>41.9</v>
      </c>
      <c r="N30" s="7920" t="s">
        <v>1801</v>
      </c>
      <c r="O30" s="7804" t="s">
        <v>526</v>
      </c>
      <c r="P30" s="7845" t="s">
        <v>1821</v>
      </c>
      <c r="Q30" s="7845" t="s">
        <v>1820</v>
      </c>
      <c r="R30" s="4527"/>
      <c r="S30" s="4526"/>
      <c r="Y30" s="4744"/>
    </row>
    <row r="31" spans="1:25" ht="20.25" customHeight="1" x14ac:dyDescent="0.2">
      <c r="A31" s="7953"/>
      <c r="B31" s="7955"/>
      <c r="C31" s="7957"/>
      <c r="D31" s="7837"/>
      <c r="E31" s="4736"/>
      <c r="F31" s="6678"/>
      <c r="G31" s="6535"/>
      <c r="H31" s="7800"/>
      <c r="I31" s="4581"/>
      <c r="J31" s="4735" t="s">
        <v>166</v>
      </c>
      <c r="K31" s="4630">
        <v>0</v>
      </c>
      <c r="L31" s="4630">
        <v>284.5</v>
      </c>
      <c r="M31" s="4630">
        <v>284.39999999999998</v>
      </c>
      <c r="N31" s="7978"/>
      <c r="O31" s="7805"/>
      <c r="P31" s="7846"/>
      <c r="Q31" s="7846"/>
      <c r="R31" s="4527"/>
      <c r="S31" s="4526"/>
      <c r="Y31" s="4744"/>
    </row>
    <row r="32" spans="1:25" ht="18.75" customHeight="1" thickBot="1" x14ac:dyDescent="0.25">
      <c r="A32" s="7954"/>
      <c r="B32" s="7951"/>
      <c r="C32" s="7974"/>
      <c r="D32" s="7838"/>
      <c r="E32" s="4736"/>
      <c r="F32" s="6660"/>
      <c r="G32" s="6535"/>
      <c r="H32" s="7808"/>
      <c r="I32" s="4565"/>
      <c r="J32" s="4564" t="s">
        <v>13</v>
      </c>
      <c r="K32" s="4731">
        <f>SUM(K30)</f>
        <v>47.5</v>
      </c>
      <c r="L32" s="4731">
        <f>SUM(L30:L31)</f>
        <v>332</v>
      </c>
      <c r="M32" s="4731">
        <v>326.3</v>
      </c>
      <c r="N32" s="7921"/>
      <c r="O32" s="7806"/>
      <c r="P32" s="7847"/>
      <c r="Q32" s="7847"/>
      <c r="R32" s="4527"/>
      <c r="S32" s="4526"/>
      <c r="Y32" s="4744"/>
    </row>
    <row r="33" spans="1:25" ht="26.25" customHeight="1" x14ac:dyDescent="0.2">
      <c r="A33" s="7952" t="s">
        <v>8</v>
      </c>
      <c r="B33" s="7950" t="s">
        <v>8</v>
      </c>
      <c r="C33" s="7956" t="s">
        <v>8</v>
      </c>
      <c r="D33" s="7836" t="s">
        <v>31</v>
      </c>
      <c r="E33" s="4665"/>
      <c r="F33" s="6659" t="s">
        <v>1819</v>
      </c>
      <c r="G33" s="6534" t="s">
        <v>286</v>
      </c>
      <c r="H33" s="7913" t="s">
        <v>143</v>
      </c>
      <c r="I33" s="4571" t="s">
        <v>1737</v>
      </c>
      <c r="J33" s="4743" t="s">
        <v>222</v>
      </c>
      <c r="K33" s="4554">
        <v>1190.5</v>
      </c>
      <c r="L33" s="4554">
        <v>1341.4</v>
      </c>
      <c r="M33" s="4672">
        <v>1336.76</v>
      </c>
      <c r="N33" s="7920" t="s">
        <v>1801</v>
      </c>
      <c r="O33" s="7804" t="s">
        <v>526</v>
      </c>
      <c r="P33" s="7845" t="s">
        <v>1818</v>
      </c>
      <c r="Q33" s="7845" t="s">
        <v>1817</v>
      </c>
      <c r="R33" s="4527"/>
      <c r="S33" s="4526"/>
      <c r="Y33" s="7904"/>
    </row>
    <row r="34" spans="1:25" ht="21.75" customHeight="1" thickBot="1" x14ac:dyDescent="0.25">
      <c r="A34" s="7954"/>
      <c r="B34" s="7951"/>
      <c r="C34" s="7974"/>
      <c r="D34" s="7838"/>
      <c r="E34" s="4660"/>
      <c r="F34" s="6660"/>
      <c r="G34" s="6535"/>
      <c r="H34" s="7914"/>
      <c r="I34" s="4565"/>
      <c r="J34" s="4564" t="s">
        <v>13</v>
      </c>
      <c r="K34" s="4731">
        <f>SUM(K33)</f>
        <v>1190.5</v>
      </c>
      <c r="L34" s="4731">
        <f>SUM(L33)</f>
        <v>1341.4</v>
      </c>
      <c r="M34" s="4731">
        <f>SUM(M33)</f>
        <v>1336.76</v>
      </c>
      <c r="N34" s="7921"/>
      <c r="O34" s="7806"/>
      <c r="P34" s="7847"/>
      <c r="Q34" s="7847"/>
      <c r="R34" s="4527"/>
      <c r="S34" s="4526"/>
      <c r="Y34" s="7904"/>
    </row>
    <row r="35" spans="1:25" ht="31.5" customHeight="1" x14ac:dyDescent="0.2">
      <c r="A35" s="7952" t="s">
        <v>8</v>
      </c>
      <c r="B35" s="7950" t="s">
        <v>8</v>
      </c>
      <c r="C35" s="7956" t="s">
        <v>8</v>
      </c>
      <c r="D35" s="7836" t="s">
        <v>25</v>
      </c>
      <c r="E35" s="4736"/>
      <c r="F35" s="6659" t="s">
        <v>1816</v>
      </c>
      <c r="G35" s="6535"/>
      <c r="H35" s="7913" t="s">
        <v>143</v>
      </c>
      <c r="I35" s="4571" t="s">
        <v>1737</v>
      </c>
      <c r="J35" s="4739" t="s">
        <v>1814</v>
      </c>
      <c r="K35" s="4696">
        <v>0</v>
      </c>
      <c r="L35" s="4569">
        <v>0.1</v>
      </c>
      <c r="M35" s="4569">
        <v>0.1</v>
      </c>
      <c r="N35" s="7920" t="s">
        <v>1801</v>
      </c>
      <c r="O35" s="7804" t="s">
        <v>526</v>
      </c>
      <c r="P35" s="4742" t="s">
        <v>33</v>
      </c>
      <c r="Q35" s="4673" t="s">
        <v>33</v>
      </c>
      <c r="R35" s="4527"/>
      <c r="S35" s="4526"/>
    </row>
    <row r="36" spans="1:25" ht="15.75" customHeight="1" thickBot="1" x14ac:dyDescent="0.25">
      <c r="A36" s="7954"/>
      <c r="B36" s="7951"/>
      <c r="C36" s="7974"/>
      <c r="D36" s="7838"/>
      <c r="E36" s="4736"/>
      <c r="F36" s="6660"/>
      <c r="G36" s="6535"/>
      <c r="H36" s="7914"/>
      <c r="I36" s="4565"/>
      <c r="J36" s="4715" t="s">
        <v>13</v>
      </c>
      <c r="K36" s="4741">
        <f>SUM(K35)</f>
        <v>0</v>
      </c>
      <c r="L36" s="4741">
        <f>SUM(L35)</f>
        <v>0.1</v>
      </c>
      <c r="M36" s="4741">
        <f>SUM(M35)</f>
        <v>0.1</v>
      </c>
      <c r="N36" s="7921"/>
      <c r="O36" s="7806"/>
      <c r="P36" s="4728"/>
      <c r="Q36" s="4728"/>
      <c r="R36" s="4527"/>
      <c r="S36" s="4526"/>
    </row>
    <row r="37" spans="1:25" ht="29.25" customHeight="1" x14ac:dyDescent="0.2">
      <c r="A37" s="7952" t="s">
        <v>8</v>
      </c>
      <c r="B37" s="7950" t="s">
        <v>8</v>
      </c>
      <c r="C37" s="7956" t="s">
        <v>8</v>
      </c>
      <c r="D37" s="7836" t="s">
        <v>32</v>
      </c>
      <c r="E37" s="4740"/>
      <c r="F37" s="6659" t="s">
        <v>1815</v>
      </c>
      <c r="G37" s="6534" t="s">
        <v>286</v>
      </c>
      <c r="H37" s="7807" t="s">
        <v>143</v>
      </c>
      <c r="I37" s="4581" t="s">
        <v>1737</v>
      </c>
      <c r="J37" s="4739" t="s">
        <v>1814</v>
      </c>
      <c r="K37" s="4554">
        <v>0</v>
      </c>
      <c r="L37" s="4570">
        <v>214.2</v>
      </c>
      <c r="M37" s="4554">
        <v>214.2</v>
      </c>
      <c r="N37" s="4675"/>
      <c r="O37" s="4738"/>
      <c r="P37" s="4737"/>
      <c r="Q37" s="4737"/>
      <c r="R37" s="4527"/>
      <c r="S37" s="4526"/>
    </row>
    <row r="38" spans="1:25" ht="29.25" customHeight="1" x14ac:dyDescent="0.2">
      <c r="A38" s="7953"/>
      <c r="B38" s="7955"/>
      <c r="C38" s="7957"/>
      <c r="D38" s="7837"/>
      <c r="E38" s="4736"/>
      <c r="F38" s="6678"/>
      <c r="G38" s="6535"/>
      <c r="H38" s="7800"/>
      <c r="I38" s="4581"/>
      <c r="J38" s="4735" t="s">
        <v>166</v>
      </c>
      <c r="K38" s="4630">
        <v>0</v>
      </c>
      <c r="L38" s="4569">
        <v>24.7</v>
      </c>
      <c r="M38" s="4569">
        <v>24.7</v>
      </c>
      <c r="N38" s="4663"/>
      <c r="O38" s="4734"/>
      <c r="P38" s="4733"/>
      <c r="Q38" s="4733"/>
      <c r="R38" s="4527"/>
      <c r="S38" s="4526"/>
    </row>
    <row r="39" spans="1:25" ht="24.75" customHeight="1" thickBot="1" x14ac:dyDescent="0.25">
      <c r="A39" s="7954"/>
      <c r="B39" s="7951"/>
      <c r="C39" s="7974"/>
      <c r="D39" s="7838"/>
      <c r="E39" s="4732"/>
      <c r="F39" s="6660"/>
      <c r="G39" s="6536"/>
      <c r="H39" s="7808"/>
      <c r="I39" s="4565"/>
      <c r="J39" s="4564" t="s">
        <v>13</v>
      </c>
      <c r="K39" s="4731">
        <f>SUM(K37)</f>
        <v>0</v>
      </c>
      <c r="L39" s="4731">
        <v>238.9</v>
      </c>
      <c r="M39" s="4731">
        <v>238.9</v>
      </c>
      <c r="N39" s="4730"/>
      <c r="O39" s="4729"/>
      <c r="P39" s="4728"/>
      <c r="Q39" s="4728"/>
      <c r="R39" s="4524"/>
      <c r="S39" s="4523"/>
    </row>
    <row r="40" spans="1:25" ht="27" customHeight="1" x14ac:dyDescent="0.2">
      <c r="A40" s="7935" t="s">
        <v>8</v>
      </c>
      <c r="B40" s="5791" t="s">
        <v>8</v>
      </c>
      <c r="C40" s="7796" t="s">
        <v>9</v>
      </c>
      <c r="D40" s="7813" t="s">
        <v>1813</v>
      </c>
      <c r="E40" s="7813"/>
      <c r="F40" s="7814"/>
      <c r="G40" s="6534" t="s">
        <v>271</v>
      </c>
      <c r="H40" s="7941" t="s">
        <v>143</v>
      </c>
      <c r="I40" s="7897" t="s">
        <v>1742</v>
      </c>
      <c r="J40" s="4604" t="s">
        <v>12</v>
      </c>
      <c r="K40" s="4603">
        <f>K44+K48+K52+K56+K59</f>
        <v>6389.2999999999993</v>
      </c>
      <c r="L40" s="4603">
        <f>L44+L48+L52+L56+L59</f>
        <v>8086.2</v>
      </c>
      <c r="M40" s="4603">
        <f>M44+M48+M52+M56+M59</f>
        <v>8078.67</v>
      </c>
      <c r="N40" s="7920"/>
      <c r="O40" s="7804"/>
      <c r="P40" s="7845"/>
      <c r="Q40" s="7845"/>
      <c r="R40" s="7988" t="s">
        <v>1812</v>
      </c>
      <c r="S40" s="7989"/>
      <c r="T40" s="4586"/>
    </row>
    <row r="41" spans="1:25" ht="21" customHeight="1" x14ac:dyDescent="0.2">
      <c r="A41" s="7936"/>
      <c r="B41" s="5792"/>
      <c r="C41" s="7839"/>
      <c r="D41" s="7816"/>
      <c r="E41" s="7816"/>
      <c r="F41" s="7817"/>
      <c r="G41" s="6535"/>
      <c r="H41" s="7800"/>
      <c r="I41" s="7898"/>
      <c r="J41" s="4597" t="s">
        <v>166</v>
      </c>
      <c r="K41" s="4596">
        <f>K53+K45+K49</f>
        <v>452.3</v>
      </c>
      <c r="L41" s="4596">
        <f>L53+L45+L49</f>
        <v>1393.5</v>
      </c>
      <c r="M41" s="4596">
        <f>M53+M45+M49</f>
        <v>1392.4</v>
      </c>
      <c r="N41" s="7978"/>
      <c r="O41" s="7805"/>
      <c r="P41" s="7846"/>
      <c r="Q41" s="7846"/>
      <c r="R41" s="7990"/>
      <c r="S41" s="7991"/>
      <c r="T41" s="4586"/>
    </row>
    <row r="42" spans="1:25" ht="23.25" customHeight="1" thickBot="1" x14ac:dyDescent="0.25">
      <c r="A42" s="7936"/>
      <c r="B42" s="5792"/>
      <c r="C42" s="7839"/>
      <c r="D42" s="7816"/>
      <c r="E42" s="7816"/>
      <c r="F42" s="7817"/>
      <c r="G42" s="6535"/>
      <c r="H42" s="7800"/>
      <c r="I42" s="7898"/>
      <c r="J42" s="4705" t="s">
        <v>196</v>
      </c>
      <c r="K42" s="4704">
        <f>K46+K50+K54+K57+K60</f>
        <v>493.79999999999995</v>
      </c>
      <c r="L42" s="4704">
        <f>L46+L50+L54+L57+L60</f>
        <v>493.79999999999995</v>
      </c>
      <c r="M42" s="4704">
        <f>M46+M50+M54+M57+M60</f>
        <v>493.79999999999995</v>
      </c>
      <c r="N42" s="7978"/>
      <c r="O42" s="7805"/>
      <c r="P42" s="7846"/>
      <c r="Q42" s="7846"/>
      <c r="R42" s="7990"/>
      <c r="S42" s="7991"/>
      <c r="T42" s="4586"/>
    </row>
    <row r="43" spans="1:25" ht="23.25" customHeight="1" thickBot="1" x14ac:dyDescent="0.25">
      <c r="A43" s="7937"/>
      <c r="B43" s="5793"/>
      <c r="C43" s="7798"/>
      <c r="D43" s="7819"/>
      <c r="E43" s="7819"/>
      <c r="F43" s="7820"/>
      <c r="G43" s="6536"/>
      <c r="H43" s="7808"/>
      <c r="I43" s="7905"/>
      <c r="J43" s="4727" t="s">
        <v>13</v>
      </c>
      <c r="K43" s="4702">
        <f>SUM(K40:K42)</f>
        <v>7335.4</v>
      </c>
      <c r="L43" s="4702">
        <f>SUM(L40:L42)</f>
        <v>9973.5</v>
      </c>
      <c r="M43" s="4702">
        <f>SUM(M40:M42)</f>
        <v>9964.869999999999</v>
      </c>
      <c r="N43" s="7921"/>
      <c r="O43" s="7806"/>
      <c r="P43" s="7847"/>
      <c r="Q43" s="7847"/>
      <c r="R43" s="7992"/>
      <c r="S43" s="7993"/>
      <c r="T43" s="4641"/>
      <c r="U43" s="4710"/>
      <c r="V43" s="4710"/>
    </row>
    <row r="44" spans="1:25" ht="22.5" customHeight="1" x14ac:dyDescent="0.2">
      <c r="A44" s="7953" t="s">
        <v>8</v>
      </c>
      <c r="B44" s="7955" t="s">
        <v>8</v>
      </c>
      <c r="C44" s="7797" t="s">
        <v>9</v>
      </c>
      <c r="D44" s="7837" t="s">
        <v>8</v>
      </c>
      <c r="E44" s="4667"/>
      <c r="F44" s="7962" t="s">
        <v>1811</v>
      </c>
      <c r="G44" s="6535" t="s">
        <v>271</v>
      </c>
      <c r="H44" s="7807" t="s">
        <v>143</v>
      </c>
      <c r="I44" s="4724">
        <v>9</v>
      </c>
      <c r="J44" s="4640" t="s">
        <v>12</v>
      </c>
      <c r="K44" s="4696">
        <v>2861.1</v>
      </c>
      <c r="L44" s="4723">
        <v>2145.6</v>
      </c>
      <c r="M44" s="4696">
        <v>2139</v>
      </c>
      <c r="N44" s="7984" t="s">
        <v>1801</v>
      </c>
      <c r="O44" s="7805" t="s">
        <v>526</v>
      </c>
      <c r="P44" s="7846" t="s">
        <v>1810</v>
      </c>
      <c r="Q44" s="7846" t="s">
        <v>1809</v>
      </c>
      <c r="R44" s="4527"/>
      <c r="S44" s="4526"/>
      <c r="U44" s="4725"/>
      <c r="V44" s="4710"/>
    </row>
    <row r="45" spans="1:25" ht="22.5" customHeight="1" x14ac:dyDescent="0.2">
      <c r="A45" s="7953"/>
      <c r="B45" s="7955"/>
      <c r="C45" s="7797"/>
      <c r="D45" s="7837"/>
      <c r="E45" s="4667"/>
      <c r="F45" s="7962"/>
      <c r="G45" s="6535"/>
      <c r="H45" s="7800"/>
      <c r="I45" s="4724"/>
      <c r="J45" s="4726" t="s">
        <v>166</v>
      </c>
      <c r="K45" s="4696">
        <v>0</v>
      </c>
      <c r="L45" s="4723">
        <v>557.5</v>
      </c>
      <c r="M45" s="4569">
        <v>556.4</v>
      </c>
      <c r="N45" s="7984"/>
      <c r="O45" s="7805"/>
      <c r="P45" s="7846"/>
      <c r="Q45" s="7846"/>
      <c r="R45" s="4527"/>
      <c r="S45" s="4526"/>
      <c r="U45" s="4725"/>
      <c r="V45" s="4710"/>
    </row>
    <row r="46" spans="1:25" ht="19.5" customHeight="1" thickBot="1" x14ac:dyDescent="0.25">
      <c r="A46" s="7953"/>
      <c r="B46" s="7955"/>
      <c r="C46" s="7797"/>
      <c r="D46" s="7837"/>
      <c r="E46" s="4667"/>
      <c r="F46" s="7962"/>
      <c r="G46" s="6535"/>
      <c r="H46" s="7800"/>
      <c r="I46" s="4581"/>
      <c r="J46" s="4638" t="s">
        <v>196</v>
      </c>
      <c r="K46" s="4639">
        <v>225.3</v>
      </c>
      <c r="L46" s="4558">
        <v>225.3</v>
      </c>
      <c r="M46" s="4558">
        <v>225.3</v>
      </c>
      <c r="N46" s="7984"/>
      <c r="O46" s="7805"/>
      <c r="P46" s="7846"/>
      <c r="Q46" s="7846"/>
      <c r="R46" s="4527"/>
      <c r="S46" s="4526"/>
      <c r="U46" s="4725"/>
      <c r="V46" s="4710"/>
    </row>
    <row r="47" spans="1:25" ht="20.25" customHeight="1" thickBot="1" x14ac:dyDescent="0.25">
      <c r="A47" s="7954"/>
      <c r="B47" s="7951"/>
      <c r="C47" s="7798"/>
      <c r="D47" s="7838"/>
      <c r="E47" s="4660"/>
      <c r="F47" s="7803"/>
      <c r="G47" s="6536"/>
      <c r="H47" s="7808"/>
      <c r="I47" s="4565"/>
      <c r="J47" s="4564" t="s">
        <v>13</v>
      </c>
      <c r="K47" s="4695">
        <f>SUM(K44:K46)</f>
        <v>3086.4</v>
      </c>
      <c r="L47" s="4695">
        <f>SUM(L44:L46)</f>
        <v>2928.4</v>
      </c>
      <c r="M47" s="4695">
        <f>SUM(M44:M46)</f>
        <v>2920.7000000000003</v>
      </c>
      <c r="N47" s="7985"/>
      <c r="O47" s="7806"/>
      <c r="P47" s="7847"/>
      <c r="Q47" s="7847"/>
      <c r="R47" s="4527"/>
      <c r="S47" s="4526"/>
      <c r="U47" s="4725"/>
      <c r="V47" s="4710"/>
    </row>
    <row r="48" spans="1:25" ht="20.25" customHeight="1" x14ac:dyDescent="0.2">
      <c r="A48" s="7952" t="s">
        <v>8</v>
      </c>
      <c r="B48" s="7950" t="s">
        <v>8</v>
      </c>
      <c r="C48" s="7797" t="s">
        <v>9</v>
      </c>
      <c r="D48" s="7836" t="s">
        <v>9</v>
      </c>
      <c r="E48" s="4665"/>
      <c r="F48" s="6760" t="s">
        <v>1808</v>
      </c>
      <c r="G48" s="6534" t="s">
        <v>271</v>
      </c>
      <c r="H48" s="7807" t="s">
        <v>143</v>
      </c>
      <c r="I48" s="4699">
        <v>9</v>
      </c>
      <c r="J48" s="4640" t="s">
        <v>12</v>
      </c>
      <c r="K48" s="4554">
        <v>1623.1</v>
      </c>
      <c r="L48" s="4559">
        <v>2750.5</v>
      </c>
      <c r="M48" s="4554">
        <v>2749.9</v>
      </c>
      <c r="N48" s="7983" t="s">
        <v>1801</v>
      </c>
      <c r="O48" s="7804" t="s">
        <v>526</v>
      </c>
      <c r="P48" s="7845" t="s">
        <v>1807</v>
      </c>
      <c r="Q48" s="7845" t="s">
        <v>1806</v>
      </c>
      <c r="R48" s="4527"/>
      <c r="S48" s="4526"/>
      <c r="U48" s="4725"/>
      <c r="V48" s="4710"/>
    </row>
    <row r="49" spans="1:23" ht="20.25" customHeight="1" x14ac:dyDescent="0.2">
      <c r="A49" s="7953"/>
      <c r="B49" s="7955"/>
      <c r="C49" s="7797"/>
      <c r="D49" s="7837"/>
      <c r="E49" s="4667"/>
      <c r="F49" s="6761"/>
      <c r="G49" s="6535"/>
      <c r="H49" s="7800"/>
      <c r="I49" s="4724"/>
      <c r="J49" s="4640" t="s">
        <v>166</v>
      </c>
      <c r="K49" s="4696">
        <v>0</v>
      </c>
      <c r="L49" s="4723">
        <v>383.7</v>
      </c>
      <c r="M49" s="4723">
        <v>383.7</v>
      </c>
      <c r="N49" s="7984"/>
      <c r="O49" s="7805"/>
      <c r="P49" s="7846"/>
      <c r="Q49" s="7846"/>
      <c r="R49" s="4527"/>
      <c r="S49" s="4526"/>
      <c r="U49" s="4725"/>
      <c r="V49" s="4710"/>
    </row>
    <row r="50" spans="1:23" ht="17.25" customHeight="1" x14ac:dyDescent="0.2">
      <c r="A50" s="7953"/>
      <c r="B50" s="7955"/>
      <c r="C50" s="7797"/>
      <c r="D50" s="7837"/>
      <c r="E50" s="4667"/>
      <c r="F50" s="6761"/>
      <c r="G50" s="6535"/>
      <c r="H50" s="7800"/>
      <c r="I50" s="4581"/>
      <c r="J50" s="4552" t="s">
        <v>196</v>
      </c>
      <c r="K50" s="4639">
        <v>88.7</v>
      </c>
      <c r="L50" s="4558">
        <v>88.7</v>
      </c>
      <c r="M50" s="4558">
        <v>88.7</v>
      </c>
      <c r="N50" s="7984"/>
      <c r="O50" s="7805"/>
      <c r="P50" s="7846"/>
      <c r="Q50" s="7846"/>
      <c r="R50" s="4527"/>
      <c r="S50" s="4526"/>
      <c r="U50" s="4725"/>
      <c r="V50" s="4710"/>
    </row>
    <row r="51" spans="1:23" ht="19.5" customHeight="1" thickBot="1" x14ac:dyDescent="0.25">
      <c r="A51" s="7954"/>
      <c r="B51" s="7951"/>
      <c r="C51" s="7798"/>
      <c r="D51" s="7838"/>
      <c r="E51" s="4660"/>
      <c r="F51" s="7835"/>
      <c r="G51" s="6536"/>
      <c r="H51" s="7808"/>
      <c r="I51" s="4565"/>
      <c r="J51" s="4564" t="s">
        <v>13</v>
      </c>
      <c r="K51" s="4695">
        <f>SUM(K48:K50)</f>
        <v>1711.8</v>
      </c>
      <c r="L51" s="4695">
        <f>SUM(L48:L50)</f>
        <v>3222.8999999999996</v>
      </c>
      <c r="M51" s="4695">
        <f>SUM(M48:M50)</f>
        <v>3222.2999999999997</v>
      </c>
      <c r="N51" s="7985"/>
      <c r="O51" s="7806"/>
      <c r="P51" s="7847"/>
      <c r="Q51" s="7847"/>
      <c r="R51" s="4527"/>
      <c r="S51" s="4526"/>
      <c r="U51" s="4725"/>
      <c r="V51" s="4710"/>
    </row>
    <row r="52" spans="1:23" ht="15.75" customHeight="1" x14ac:dyDescent="0.2">
      <c r="A52" s="7952" t="s">
        <v>8</v>
      </c>
      <c r="B52" s="7950" t="s">
        <v>8</v>
      </c>
      <c r="C52" s="7797" t="s">
        <v>9</v>
      </c>
      <c r="D52" s="7836" t="s">
        <v>10</v>
      </c>
      <c r="E52" s="4665"/>
      <c r="F52" s="6760" t="s">
        <v>1805</v>
      </c>
      <c r="G52" s="6534" t="s">
        <v>271</v>
      </c>
      <c r="H52" s="7807" t="s">
        <v>143</v>
      </c>
      <c r="I52" s="4571" t="s">
        <v>1737</v>
      </c>
      <c r="J52" s="4640" t="s">
        <v>12</v>
      </c>
      <c r="K52" s="4554">
        <v>511.2</v>
      </c>
      <c r="L52" s="4559">
        <v>1240.4000000000001</v>
      </c>
      <c r="M52" s="4672">
        <v>1240.25</v>
      </c>
      <c r="N52" s="7983" t="s">
        <v>1801</v>
      </c>
      <c r="O52" s="7805" t="s">
        <v>526</v>
      </c>
      <c r="P52" s="7845" t="s">
        <v>1804</v>
      </c>
      <c r="Q52" s="7845" t="s">
        <v>1803</v>
      </c>
      <c r="R52" s="4527"/>
      <c r="S52" s="4526"/>
      <c r="U52" s="4725"/>
      <c r="V52" s="4710"/>
    </row>
    <row r="53" spans="1:23" ht="19.5" customHeight="1" x14ac:dyDescent="0.2">
      <c r="A53" s="7953"/>
      <c r="B53" s="7955"/>
      <c r="C53" s="7797"/>
      <c r="D53" s="7837"/>
      <c r="E53" s="4667"/>
      <c r="F53" s="6761"/>
      <c r="G53" s="6535"/>
      <c r="H53" s="7800"/>
      <c r="I53" s="4581"/>
      <c r="J53" s="4552" t="s">
        <v>166</v>
      </c>
      <c r="K53" s="4639">
        <v>452.3</v>
      </c>
      <c r="L53" s="4558">
        <v>452.3</v>
      </c>
      <c r="M53" s="4558">
        <v>452.3</v>
      </c>
      <c r="N53" s="7984"/>
      <c r="O53" s="7805"/>
      <c r="P53" s="7846"/>
      <c r="Q53" s="7846"/>
      <c r="R53" s="4527"/>
      <c r="S53" s="4526"/>
      <c r="U53" s="4725"/>
      <c r="V53" s="4710"/>
    </row>
    <row r="54" spans="1:23" ht="21.75" customHeight="1" thickBot="1" x14ac:dyDescent="0.25">
      <c r="A54" s="7953"/>
      <c r="B54" s="7955"/>
      <c r="C54" s="7797"/>
      <c r="D54" s="7837"/>
      <c r="E54" s="4667"/>
      <c r="F54" s="6761"/>
      <c r="G54" s="6535"/>
      <c r="H54" s="7800"/>
      <c r="I54" s="4581"/>
      <c r="J54" s="4638" t="s">
        <v>196</v>
      </c>
      <c r="K54" s="4639">
        <v>120.7</v>
      </c>
      <c r="L54" s="4558">
        <v>120.7</v>
      </c>
      <c r="M54" s="4558">
        <v>120.7</v>
      </c>
      <c r="N54" s="7984"/>
      <c r="O54" s="7805"/>
      <c r="P54" s="7846"/>
      <c r="Q54" s="7846"/>
      <c r="R54" s="4527"/>
      <c r="S54" s="4526"/>
      <c r="U54" s="4725"/>
      <c r="V54" s="4710"/>
    </row>
    <row r="55" spans="1:23" ht="21.75" customHeight="1" thickBot="1" x14ac:dyDescent="0.25">
      <c r="A55" s="7954"/>
      <c r="B55" s="7951"/>
      <c r="C55" s="7798"/>
      <c r="D55" s="7838"/>
      <c r="E55" s="4660"/>
      <c r="F55" s="7835"/>
      <c r="G55" s="6536"/>
      <c r="H55" s="7808"/>
      <c r="I55" s="4565"/>
      <c r="J55" s="4564" t="s">
        <v>13</v>
      </c>
      <c r="K55" s="4695">
        <f>SUM(K52:K54)</f>
        <v>1084.2</v>
      </c>
      <c r="L55" s="4695">
        <f>SUM(L52:L54)</f>
        <v>1813.4</v>
      </c>
      <c r="M55" s="4695">
        <f>SUM(M52:M54)</f>
        <v>1813.25</v>
      </c>
      <c r="N55" s="7985"/>
      <c r="O55" s="7806"/>
      <c r="P55" s="7847"/>
      <c r="Q55" s="7847"/>
      <c r="R55" s="4527"/>
      <c r="S55" s="4526"/>
      <c r="U55" s="4725"/>
      <c r="V55" s="4710"/>
    </row>
    <row r="56" spans="1:23" ht="15.75" customHeight="1" x14ac:dyDescent="0.2">
      <c r="A56" s="7952" t="s">
        <v>8</v>
      </c>
      <c r="B56" s="7950" t="s">
        <v>8</v>
      </c>
      <c r="C56" s="7797" t="s">
        <v>9</v>
      </c>
      <c r="D56" s="7836" t="s">
        <v>11</v>
      </c>
      <c r="E56" s="4665"/>
      <c r="F56" s="7802" t="s">
        <v>1802</v>
      </c>
      <c r="G56" s="6534" t="s">
        <v>271</v>
      </c>
      <c r="H56" s="7913" t="s">
        <v>143</v>
      </c>
      <c r="I56" s="4699">
        <v>9</v>
      </c>
      <c r="J56" s="4640" t="s">
        <v>12</v>
      </c>
      <c r="K56" s="4554">
        <v>393.9</v>
      </c>
      <c r="L56" s="4559">
        <v>524.4</v>
      </c>
      <c r="M56" s="4672">
        <v>524.22</v>
      </c>
      <c r="N56" s="7983" t="s">
        <v>1801</v>
      </c>
      <c r="O56" s="7804" t="s">
        <v>526</v>
      </c>
      <c r="P56" s="7845" t="s">
        <v>1800</v>
      </c>
      <c r="Q56" s="7845" t="s">
        <v>1799</v>
      </c>
      <c r="R56" s="4527"/>
      <c r="S56" s="4526"/>
      <c r="U56" s="4725"/>
      <c r="V56" s="4710"/>
    </row>
    <row r="57" spans="1:23" ht="17.25" customHeight="1" x14ac:dyDescent="0.2">
      <c r="A57" s="7953"/>
      <c r="B57" s="7955"/>
      <c r="C57" s="7797"/>
      <c r="D57" s="7837"/>
      <c r="E57" s="4667"/>
      <c r="F57" s="7962"/>
      <c r="G57" s="6535"/>
      <c r="H57" s="7979"/>
      <c r="I57" s="4581"/>
      <c r="J57" s="4552" t="s">
        <v>196</v>
      </c>
      <c r="K57" s="4639">
        <v>30.9</v>
      </c>
      <c r="L57" s="4558">
        <v>30.9</v>
      </c>
      <c r="M57" s="4558">
        <v>30.9</v>
      </c>
      <c r="N57" s="7984"/>
      <c r="O57" s="7805"/>
      <c r="P57" s="7846"/>
      <c r="Q57" s="7846"/>
      <c r="R57" s="4527"/>
      <c r="S57" s="4526"/>
      <c r="U57" s="4725"/>
      <c r="V57" s="4710"/>
    </row>
    <row r="58" spans="1:23" ht="21" customHeight="1" thickBot="1" x14ac:dyDescent="0.25">
      <c r="A58" s="7954"/>
      <c r="B58" s="7951"/>
      <c r="C58" s="7798"/>
      <c r="D58" s="7838"/>
      <c r="E58" s="4660"/>
      <c r="F58" s="7803"/>
      <c r="G58" s="6536"/>
      <c r="H58" s="7914"/>
      <c r="I58" s="4565"/>
      <c r="J58" s="4564" t="s">
        <v>13</v>
      </c>
      <c r="K58" s="4695">
        <f>SUM(K56:K57)</f>
        <v>424.79999999999995</v>
      </c>
      <c r="L58" s="4695">
        <f>SUM(L56:L57)</f>
        <v>555.29999999999995</v>
      </c>
      <c r="M58" s="4695">
        <f>SUM(M56:M57)</f>
        <v>555.12</v>
      </c>
      <c r="N58" s="7985"/>
      <c r="O58" s="7806"/>
      <c r="P58" s="7847"/>
      <c r="Q58" s="7847"/>
      <c r="R58" s="4527"/>
      <c r="S58" s="4526"/>
      <c r="U58" s="4725"/>
      <c r="V58" s="4710"/>
    </row>
    <row r="59" spans="1:23" ht="20.25" customHeight="1" x14ac:dyDescent="0.2">
      <c r="A59" s="7952" t="s">
        <v>8</v>
      </c>
      <c r="B59" s="7950" t="s">
        <v>8</v>
      </c>
      <c r="C59" s="7797" t="s">
        <v>9</v>
      </c>
      <c r="D59" s="7836" t="s">
        <v>24</v>
      </c>
      <c r="E59" s="4665"/>
      <c r="F59" s="6760" t="s">
        <v>1798</v>
      </c>
      <c r="G59" s="6534" t="s">
        <v>271</v>
      </c>
      <c r="H59" s="7807" t="s">
        <v>143</v>
      </c>
      <c r="I59" s="4724">
        <v>1</v>
      </c>
      <c r="J59" s="4640" t="s">
        <v>12</v>
      </c>
      <c r="K59" s="4696">
        <v>1000</v>
      </c>
      <c r="L59" s="4723">
        <v>1425.3</v>
      </c>
      <c r="M59" s="4723">
        <v>1425.3</v>
      </c>
      <c r="N59" s="4629" t="s">
        <v>1797</v>
      </c>
      <c r="O59" s="4722" t="s">
        <v>1796</v>
      </c>
      <c r="P59" s="4721" t="s">
        <v>1795</v>
      </c>
      <c r="Q59" s="4720">
        <v>1804.86</v>
      </c>
      <c r="R59" s="4719"/>
      <c r="S59" s="4711"/>
      <c r="T59" s="7912"/>
      <c r="U59" s="7903"/>
      <c r="V59" s="4710"/>
    </row>
    <row r="60" spans="1:23" ht="17.25" customHeight="1" x14ac:dyDescent="0.2">
      <c r="A60" s="7953"/>
      <c r="B60" s="7955"/>
      <c r="C60" s="7797"/>
      <c r="D60" s="7837"/>
      <c r="E60" s="4667"/>
      <c r="F60" s="6761"/>
      <c r="G60" s="6535"/>
      <c r="H60" s="7800"/>
      <c r="I60" s="4581" t="s">
        <v>750</v>
      </c>
      <c r="J60" s="4552" t="s">
        <v>196</v>
      </c>
      <c r="K60" s="4639">
        <v>28.2</v>
      </c>
      <c r="L60" s="4639">
        <v>28.2</v>
      </c>
      <c r="M60" s="4639">
        <v>28.2</v>
      </c>
      <c r="N60" s="4590"/>
      <c r="O60" s="4589"/>
      <c r="P60" s="4718"/>
      <c r="Q60" s="4717"/>
      <c r="R60" s="4527"/>
      <c r="S60" s="4711"/>
      <c r="T60" s="7912"/>
      <c r="U60" s="7903"/>
      <c r="V60" s="4710"/>
      <c r="W60" s="4716"/>
    </row>
    <row r="61" spans="1:23" ht="30" customHeight="1" thickBot="1" x14ac:dyDescent="0.25">
      <c r="A61" s="7954"/>
      <c r="B61" s="7951"/>
      <c r="C61" s="7798"/>
      <c r="D61" s="7838"/>
      <c r="E61" s="4660"/>
      <c r="F61" s="7835"/>
      <c r="G61" s="6536"/>
      <c r="H61" s="7808"/>
      <c r="I61" s="4565"/>
      <c r="J61" s="4715" t="s">
        <v>13</v>
      </c>
      <c r="K61" s="4714">
        <f>SUM(K59:K60)</f>
        <v>1028.2</v>
      </c>
      <c r="L61" s="4714">
        <f>SUM(L59:L60)</f>
        <v>1453.5</v>
      </c>
      <c r="M61" s="4714">
        <f>SUM(M59:M60)</f>
        <v>1453.5</v>
      </c>
      <c r="N61" s="1692"/>
      <c r="O61" s="4655"/>
      <c r="P61" s="4713"/>
      <c r="Q61" s="4712"/>
      <c r="R61" s="4527"/>
      <c r="S61" s="4711"/>
      <c r="T61" s="7912"/>
      <c r="U61" s="7903"/>
      <c r="V61" s="4710"/>
    </row>
    <row r="62" spans="1:23" ht="26.45" customHeight="1" x14ac:dyDescent="0.2">
      <c r="A62" s="7935" t="s">
        <v>8</v>
      </c>
      <c r="B62" s="5791" t="s">
        <v>8</v>
      </c>
      <c r="C62" s="7797" t="s">
        <v>29</v>
      </c>
      <c r="D62" s="7813" t="s">
        <v>1794</v>
      </c>
      <c r="E62" s="7813"/>
      <c r="F62" s="7814"/>
      <c r="G62" s="6534" t="s">
        <v>1784</v>
      </c>
      <c r="H62" s="7941" t="s">
        <v>143</v>
      </c>
      <c r="I62" s="7827" t="s">
        <v>564</v>
      </c>
      <c r="J62" s="4604" t="s">
        <v>12</v>
      </c>
      <c r="K62" s="4603">
        <f>K66+K69+K72</f>
        <v>176.7</v>
      </c>
      <c r="L62" s="4603">
        <f>L66+L69+L72</f>
        <v>194.7</v>
      </c>
      <c r="M62" s="4603">
        <f>M66+M69+M72</f>
        <v>194.34</v>
      </c>
      <c r="N62" s="4577"/>
      <c r="O62" s="4576"/>
      <c r="P62" s="4668"/>
      <c r="Q62" s="4668"/>
      <c r="R62" s="4709"/>
      <c r="S62" s="4708"/>
      <c r="T62" s="4586"/>
    </row>
    <row r="63" spans="1:23" ht="40.5" customHeight="1" x14ac:dyDescent="0.2">
      <c r="A63" s="7936"/>
      <c r="B63" s="5792"/>
      <c r="C63" s="7797"/>
      <c r="D63" s="7831"/>
      <c r="E63" s="7831"/>
      <c r="F63" s="7817"/>
      <c r="G63" s="6535"/>
      <c r="H63" s="7800"/>
      <c r="I63" s="7828"/>
      <c r="J63" s="4597" t="s">
        <v>166</v>
      </c>
      <c r="K63" s="4596">
        <f>K70</f>
        <v>160.19999999999999</v>
      </c>
      <c r="L63" s="4596">
        <f>L70</f>
        <v>160.19999999999999</v>
      </c>
      <c r="M63" s="4596">
        <f>M70</f>
        <v>160.19999999999999</v>
      </c>
      <c r="N63" s="4707" t="s">
        <v>1793</v>
      </c>
      <c r="O63" s="4658" t="s">
        <v>446</v>
      </c>
      <c r="P63" s="4706" t="s">
        <v>1792</v>
      </c>
      <c r="Q63" s="4706" t="s">
        <v>1791</v>
      </c>
      <c r="R63" s="7996" t="s">
        <v>1790</v>
      </c>
      <c r="S63" s="7997"/>
      <c r="T63" s="4683"/>
    </row>
    <row r="64" spans="1:23" ht="19.5" customHeight="1" thickBot="1" x14ac:dyDescent="0.25">
      <c r="A64" s="7936"/>
      <c r="B64" s="5792"/>
      <c r="C64" s="7797"/>
      <c r="D64" s="7831"/>
      <c r="E64" s="7831"/>
      <c r="F64" s="7817"/>
      <c r="G64" s="6535"/>
      <c r="H64" s="7800"/>
      <c r="I64" s="7828"/>
      <c r="J64" s="4705" t="s">
        <v>196</v>
      </c>
      <c r="K64" s="4704">
        <f>K67</f>
        <v>0.6</v>
      </c>
      <c r="L64" s="4704">
        <f>L67</f>
        <v>0.6</v>
      </c>
      <c r="M64" s="4704">
        <f>M67</f>
        <v>0.6</v>
      </c>
      <c r="N64" s="8002" t="s">
        <v>1789</v>
      </c>
      <c r="O64" s="7871" t="s">
        <v>343</v>
      </c>
      <c r="P64" s="7848" t="s">
        <v>1327</v>
      </c>
      <c r="Q64" s="7848" t="s">
        <v>1126</v>
      </c>
      <c r="R64" s="7998" t="s">
        <v>1788</v>
      </c>
      <c r="S64" s="7999"/>
      <c r="T64" s="4586"/>
    </row>
    <row r="65" spans="1:20" ht="35.25" customHeight="1" thickBot="1" x14ac:dyDescent="0.25">
      <c r="A65" s="7937"/>
      <c r="B65" s="5793"/>
      <c r="C65" s="7798"/>
      <c r="D65" s="7819"/>
      <c r="E65" s="7819"/>
      <c r="F65" s="7820"/>
      <c r="G65" s="6536"/>
      <c r="H65" s="7808"/>
      <c r="I65" s="7828"/>
      <c r="J65" s="4703" t="s">
        <v>13</v>
      </c>
      <c r="K65" s="4702">
        <f>SUM(K62:K64)</f>
        <v>337.5</v>
      </c>
      <c r="L65" s="4702">
        <f>SUM(L62:L64)</f>
        <v>355.5</v>
      </c>
      <c r="M65" s="4702">
        <f>SUM(M62:M64)</f>
        <v>355.14</v>
      </c>
      <c r="N65" s="8003"/>
      <c r="O65" s="7873"/>
      <c r="P65" s="7847"/>
      <c r="Q65" s="7847"/>
      <c r="R65" s="7996"/>
      <c r="S65" s="7997"/>
      <c r="T65" s="4678"/>
    </row>
    <row r="66" spans="1:20" ht="20.25" customHeight="1" x14ac:dyDescent="0.2">
      <c r="A66" s="7952" t="s">
        <v>8</v>
      </c>
      <c r="B66" s="7950" t="s">
        <v>8</v>
      </c>
      <c r="C66" s="7797" t="s">
        <v>29</v>
      </c>
      <c r="D66" s="7836" t="s">
        <v>8</v>
      </c>
      <c r="E66" s="4665"/>
      <c r="F66" s="6760" t="s">
        <v>1787</v>
      </c>
      <c r="G66" s="6534" t="s">
        <v>1784</v>
      </c>
      <c r="H66" s="7807" t="s">
        <v>143</v>
      </c>
      <c r="I66" s="4699">
        <v>9</v>
      </c>
      <c r="J66" s="4640" t="s">
        <v>12</v>
      </c>
      <c r="K66" s="4554">
        <v>4.4000000000000004</v>
      </c>
      <c r="L66" s="4701">
        <v>8.9</v>
      </c>
      <c r="M66" s="4700">
        <v>8.64</v>
      </c>
      <c r="N66" s="4698"/>
      <c r="O66" s="4674"/>
      <c r="P66" s="4673"/>
      <c r="Q66" s="4673"/>
      <c r="R66" s="4527"/>
      <c r="S66" s="4526"/>
    </row>
    <row r="67" spans="1:20" ht="20.25" customHeight="1" x14ac:dyDescent="0.2">
      <c r="A67" s="7953"/>
      <c r="B67" s="7955"/>
      <c r="C67" s="7797"/>
      <c r="D67" s="7837"/>
      <c r="E67" s="4667"/>
      <c r="F67" s="6761"/>
      <c r="G67" s="6535"/>
      <c r="H67" s="7800"/>
      <c r="I67" s="4581"/>
      <c r="J67" s="4552" t="s">
        <v>196</v>
      </c>
      <c r="K67" s="4639">
        <v>0.6</v>
      </c>
      <c r="L67" s="4639">
        <v>0.6</v>
      </c>
      <c r="M67" s="4639">
        <v>0.6</v>
      </c>
      <c r="N67" s="4697"/>
      <c r="O67" s="4573"/>
      <c r="P67" s="4572"/>
      <c r="Q67" s="4572"/>
      <c r="R67" s="4527"/>
      <c r="S67" s="4526"/>
    </row>
    <row r="68" spans="1:20" ht="21.75" customHeight="1" thickBot="1" x14ac:dyDescent="0.25">
      <c r="A68" s="7954"/>
      <c r="B68" s="7951"/>
      <c r="C68" s="7798"/>
      <c r="D68" s="7838"/>
      <c r="E68" s="4660"/>
      <c r="F68" s="7835"/>
      <c r="G68" s="6536"/>
      <c r="H68" s="7808"/>
      <c r="I68" s="4565"/>
      <c r="J68" s="4564" t="s">
        <v>13</v>
      </c>
      <c r="K68" s="4695">
        <f>SUM(K66:K67)</f>
        <v>5</v>
      </c>
      <c r="L68" s="4563">
        <f>SUM(L66:L67)</f>
        <v>9.5</v>
      </c>
      <c r="M68" s="4695">
        <f>SUM(M66:M67)</f>
        <v>9.24</v>
      </c>
      <c r="N68" s="4697"/>
      <c r="O68" s="4573"/>
      <c r="P68" s="4572"/>
      <c r="Q68" s="4572"/>
      <c r="R68" s="4527"/>
      <c r="S68" s="4526"/>
    </row>
    <row r="69" spans="1:20" ht="21" customHeight="1" x14ac:dyDescent="0.2">
      <c r="A69" s="7952" t="s">
        <v>8</v>
      </c>
      <c r="B69" s="7950" t="s">
        <v>8</v>
      </c>
      <c r="C69" s="7797" t="s">
        <v>29</v>
      </c>
      <c r="D69" s="7836" t="s">
        <v>9</v>
      </c>
      <c r="E69" s="4665"/>
      <c r="F69" s="6760" t="s">
        <v>1786</v>
      </c>
      <c r="G69" s="6534" t="s">
        <v>1784</v>
      </c>
      <c r="H69" s="7807" t="s">
        <v>143</v>
      </c>
      <c r="I69" s="4699">
        <v>9</v>
      </c>
      <c r="J69" s="4640" t="s">
        <v>12</v>
      </c>
      <c r="K69" s="4554">
        <v>72.3</v>
      </c>
      <c r="L69" s="4554">
        <v>72.3</v>
      </c>
      <c r="M69" s="4554">
        <v>72.3</v>
      </c>
      <c r="N69" s="4698"/>
      <c r="O69" s="4674"/>
      <c r="P69" s="4673"/>
      <c r="Q69" s="4673"/>
      <c r="R69" s="4527"/>
      <c r="S69" s="4526"/>
    </row>
    <row r="70" spans="1:20" ht="17.25" customHeight="1" x14ac:dyDescent="0.2">
      <c r="A70" s="7953"/>
      <c r="B70" s="7955"/>
      <c r="C70" s="7797"/>
      <c r="D70" s="7837"/>
      <c r="E70" s="4667"/>
      <c r="F70" s="6761"/>
      <c r="G70" s="6535"/>
      <c r="H70" s="7800"/>
      <c r="I70" s="4581"/>
      <c r="J70" s="4552" t="s">
        <v>166</v>
      </c>
      <c r="K70" s="4639">
        <v>160.19999999999999</v>
      </c>
      <c r="L70" s="4639">
        <v>160.19999999999999</v>
      </c>
      <c r="M70" s="4639">
        <v>160.19999999999999</v>
      </c>
      <c r="N70" s="4697"/>
      <c r="O70" s="4573"/>
      <c r="P70" s="4572"/>
      <c r="Q70" s="4572"/>
      <c r="R70" s="4527"/>
      <c r="S70" s="4526"/>
    </row>
    <row r="71" spans="1:20" ht="21" customHeight="1" thickBot="1" x14ac:dyDescent="0.25">
      <c r="A71" s="7954"/>
      <c r="B71" s="7951"/>
      <c r="C71" s="7798"/>
      <c r="D71" s="7838"/>
      <c r="E71" s="4660"/>
      <c r="F71" s="7835"/>
      <c r="G71" s="6536"/>
      <c r="H71" s="7808"/>
      <c r="I71" s="4565"/>
      <c r="J71" s="4564" t="s">
        <v>13</v>
      </c>
      <c r="K71" s="4695">
        <f>SUM(K69:K70)</f>
        <v>232.5</v>
      </c>
      <c r="L71" s="4563">
        <f>SUM(L69:L70)</f>
        <v>232.5</v>
      </c>
      <c r="M71" s="4695">
        <f>SUM(M69:M70)</f>
        <v>232.5</v>
      </c>
      <c r="N71" s="4697"/>
      <c r="O71" s="4573"/>
      <c r="P71" s="4572"/>
      <c r="Q71" s="4572"/>
      <c r="R71" s="4527"/>
      <c r="S71" s="4526"/>
    </row>
    <row r="72" spans="1:20" ht="18.75" customHeight="1" x14ac:dyDescent="0.2">
      <c r="A72" s="7952" t="s">
        <v>8</v>
      </c>
      <c r="B72" s="7950" t="s">
        <v>8</v>
      </c>
      <c r="C72" s="7797" t="s">
        <v>29</v>
      </c>
      <c r="D72" s="7836" t="s">
        <v>10</v>
      </c>
      <c r="E72" s="4665"/>
      <c r="F72" s="7802" t="s">
        <v>1785</v>
      </c>
      <c r="G72" s="6534" t="s">
        <v>1784</v>
      </c>
      <c r="H72" s="7807" t="s">
        <v>143</v>
      </c>
      <c r="I72" s="4581" t="s">
        <v>1737</v>
      </c>
      <c r="J72" s="4640" t="s">
        <v>12</v>
      </c>
      <c r="K72" s="4696">
        <v>100</v>
      </c>
      <c r="L72" s="4569">
        <v>113.5</v>
      </c>
      <c r="M72" s="4630">
        <v>113.4</v>
      </c>
      <c r="N72" s="7874" t="s">
        <v>1783</v>
      </c>
      <c r="O72" s="7876" t="s">
        <v>343</v>
      </c>
      <c r="P72" s="7848" t="s">
        <v>40</v>
      </c>
      <c r="Q72" s="7848" t="s">
        <v>77</v>
      </c>
      <c r="R72" s="4527"/>
      <c r="S72" s="4526"/>
    </row>
    <row r="73" spans="1:20" ht="43.5" customHeight="1" thickBot="1" x14ac:dyDescent="0.25">
      <c r="A73" s="7954"/>
      <c r="B73" s="7951"/>
      <c r="C73" s="7798"/>
      <c r="D73" s="7838"/>
      <c r="E73" s="4660"/>
      <c r="F73" s="7803"/>
      <c r="G73" s="6536"/>
      <c r="H73" s="7808"/>
      <c r="I73" s="4565"/>
      <c r="J73" s="4690" t="s">
        <v>13</v>
      </c>
      <c r="K73" s="4695">
        <f>SUM(K72)</f>
        <v>100</v>
      </c>
      <c r="L73" s="4563">
        <f>SUM(L72)</f>
        <v>113.5</v>
      </c>
      <c r="M73" s="4695">
        <f>SUM(M72)</f>
        <v>113.4</v>
      </c>
      <c r="N73" s="7875"/>
      <c r="O73" s="7877"/>
      <c r="P73" s="7847"/>
      <c r="Q73" s="7847"/>
      <c r="R73" s="4527"/>
      <c r="S73" s="4526"/>
    </row>
    <row r="74" spans="1:20" ht="26.45" customHeight="1" x14ac:dyDescent="0.2">
      <c r="A74" s="7935" t="s">
        <v>8</v>
      </c>
      <c r="B74" s="5791" t="s">
        <v>8</v>
      </c>
      <c r="C74" s="7796" t="s">
        <v>30</v>
      </c>
      <c r="D74" s="7812" t="s">
        <v>1779</v>
      </c>
      <c r="E74" s="7813"/>
      <c r="F74" s="7814"/>
      <c r="G74" s="6534" t="s">
        <v>1782</v>
      </c>
      <c r="H74" s="7922" t="s">
        <v>143</v>
      </c>
      <c r="I74" s="7938" t="s">
        <v>168</v>
      </c>
      <c r="J74" s="4604" t="s">
        <v>12</v>
      </c>
      <c r="K74" s="4603">
        <v>0</v>
      </c>
      <c r="L74" s="4603">
        <v>0</v>
      </c>
      <c r="M74" s="4603">
        <v>0</v>
      </c>
      <c r="N74" s="4647" t="s">
        <v>1781</v>
      </c>
      <c r="O74" s="4602" t="s">
        <v>526</v>
      </c>
      <c r="P74" s="4694"/>
      <c r="Q74" s="4694"/>
      <c r="R74" s="4527"/>
      <c r="S74" s="4526"/>
    </row>
    <row r="75" spans="1:20" ht="19.5" customHeight="1" x14ac:dyDescent="0.2">
      <c r="A75" s="7936"/>
      <c r="B75" s="5792"/>
      <c r="C75" s="7797"/>
      <c r="D75" s="7815"/>
      <c r="E75" s="7831"/>
      <c r="F75" s="7817"/>
      <c r="G75" s="6535"/>
      <c r="H75" s="7923"/>
      <c r="I75" s="7939"/>
      <c r="J75" s="4645" t="s">
        <v>222</v>
      </c>
      <c r="K75" s="4644">
        <v>0</v>
      </c>
      <c r="L75" s="4644">
        <v>0</v>
      </c>
      <c r="M75" s="4644">
        <v>0</v>
      </c>
      <c r="N75" s="7868" t="s">
        <v>1780</v>
      </c>
      <c r="O75" s="7871" t="s">
        <v>343</v>
      </c>
      <c r="P75" s="7849"/>
      <c r="Q75" s="7849"/>
      <c r="R75" s="4527"/>
      <c r="S75" s="4526"/>
    </row>
    <row r="76" spans="1:20" ht="16.5" customHeight="1" x14ac:dyDescent="0.2">
      <c r="A76" s="7936"/>
      <c r="B76" s="5792"/>
      <c r="C76" s="7797"/>
      <c r="D76" s="7815"/>
      <c r="E76" s="7831"/>
      <c r="F76" s="7817"/>
      <c r="G76" s="6535"/>
      <c r="H76" s="7923"/>
      <c r="I76" s="7939"/>
      <c r="J76" s="4597" t="s">
        <v>196</v>
      </c>
      <c r="K76" s="4644">
        <v>0</v>
      </c>
      <c r="L76" s="4644">
        <v>0</v>
      </c>
      <c r="M76" s="4644">
        <v>0</v>
      </c>
      <c r="N76" s="7869"/>
      <c r="O76" s="7872"/>
      <c r="P76" s="7850"/>
      <c r="Q76" s="7850"/>
      <c r="R76" s="4527"/>
      <c r="S76" s="4526"/>
    </row>
    <row r="77" spans="1:20" ht="24" customHeight="1" thickBot="1" x14ac:dyDescent="0.25">
      <c r="A77" s="7937"/>
      <c r="B77" s="5793"/>
      <c r="C77" s="7798"/>
      <c r="D77" s="7818"/>
      <c r="E77" s="7819"/>
      <c r="F77" s="7820"/>
      <c r="G77" s="6535"/>
      <c r="H77" s="7923"/>
      <c r="I77" s="7939"/>
      <c r="J77" s="4643" t="s">
        <v>13</v>
      </c>
      <c r="K77" s="4642">
        <f>SUM(K74:K76)</f>
        <v>0</v>
      </c>
      <c r="L77" s="4642">
        <f>SUM(L74:L76)</f>
        <v>0</v>
      </c>
      <c r="M77" s="4642">
        <f>SUM(M74:M76)</f>
        <v>0</v>
      </c>
      <c r="N77" s="7870"/>
      <c r="O77" s="7873"/>
      <c r="P77" s="7851"/>
      <c r="Q77" s="7851"/>
      <c r="R77" s="4527"/>
      <c r="S77" s="4526"/>
    </row>
    <row r="78" spans="1:20" ht="24" customHeight="1" x14ac:dyDescent="0.2">
      <c r="A78" s="7935" t="s">
        <v>8</v>
      </c>
      <c r="B78" s="5791" t="s">
        <v>8</v>
      </c>
      <c r="C78" s="7796" t="s">
        <v>30</v>
      </c>
      <c r="D78" s="7836" t="s">
        <v>8</v>
      </c>
      <c r="E78" s="4665"/>
      <c r="F78" s="7928" t="s">
        <v>1779</v>
      </c>
      <c r="G78" s="6535"/>
      <c r="H78" s="7923"/>
      <c r="I78" s="7939"/>
      <c r="J78" s="4555" t="s">
        <v>12</v>
      </c>
      <c r="K78" s="4693">
        <v>0</v>
      </c>
      <c r="L78" s="4693">
        <v>0</v>
      </c>
      <c r="M78" s="4693">
        <v>0</v>
      </c>
      <c r="N78" s="4590"/>
      <c r="O78" s="4633"/>
      <c r="P78" s="4688"/>
      <c r="Q78" s="4688"/>
      <c r="R78" s="4527"/>
      <c r="S78" s="4526"/>
    </row>
    <row r="79" spans="1:20" ht="24" customHeight="1" x14ac:dyDescent="0.2">
      <c r="A79" s="7936"/>
      <c r="B79" s="5792"/>
      <c r="C79" s="7797"/>
      <c r="D79" s="7837"/>
      <c r="E79" s="4667"/>
      <c r="F79" s="7929"/>
      <c r="G79" s="6535"/>
      <c r="H79" s="7923"/>
      <c r="I79" s="7939"/>
      <c r="J79" s="4640" t="s">
        <v>222</v>
      </c>
      <c r="K79" s="4692"/>
      <c r="L79" s="4692"/>
      <c r="M79" s="4692"/>
      <c r="N79" s="4590"/>
      <c r="O79" s="4633"/>
      <c r="P79" s="4688"/>
      <c r="Q79" s="4688"/>
      <c r="R79" s="4527"/>
      <c r="S79" s="4526"/>
    </row>
    <row r="80" spans="1:20" ht="24" customHeight="1" thickBot="1" x14ac:dyDescent="0.25">
      <c r="A80" s="7936"/>
      <c r="B80" s="5792"/>
      <c r="C80" s="7797"/>
      <c r="D80" s="7837"/>
      <c r="E80" s="4667"/>
      <c r="F80" s="7929"/>
      <c r="G80" s="6535"/>
      <c r="H80" s="7923"/>
      <c r="I80" s="7939"/>
      <c r="J80" s="4552" t="s">
        <v>196</v>
      </c>
      <c r="K80" s="4691"/>
      <c r="L80" s="4550"/>
      <c r="M80" s="4550"/>
      <c r="N80" s="4590"/>
      <c r="O80" s="4633"/>
      <c r="P80" s="4688"/>
      <c r="Q80" s="4688"/>
      <c r="R80" s="4527"/>
      <c r="S80" s="4526"/>
    </row>
    <row r="81" spans="1:20" ht="24" customHeight="1" thickBot="1" x14ac:dyDescent="0.25">
      <c r="A81" s="7937"/>
      <c r="B81" s="5793"/>
      <c r="C81" s="7798"/>
      <c r="D81" s="7838"/>
      <c r="E81" s="4660"/>
      <c r="F81" s="7930"/>
      <c r="G81" s="6536"/>
      <c r="H81" s="7924"/>
      <c r="I81" s="7940"/>
      <c r="J81" s="4690" t="s">
        <v>13</v>
      </c>
      <c r="K81" s="4689">
        <f>SUM(K78:K80)</f>
        <v>0</v>
      </c>
      <c r="L81" s="4689">
        <f>SUM(L78:L80)</f>
        <v>0</v>
      </c>
      <c r="M81" s="4689">
        <f>SUM(M78:M80)</f>
        <v>0</v>
      </c>
      <c r="N81" s="4590"/>
      <c r="O81" s="4633"/>
      <c r="P81" s="4688"/>
      <c r="Q81" s="4688"/>
      <c r="R81" s="4527"/>
      <c r="S81" s="4526"/>
    </row>
    <row r="82" spans="1:20" ht="36" customHeight="1" x14ac:dyDescent="0.2">
      <c r="A82" s="7944" t="s">
        <v>8</v>
      </c>
      <c r="B82" s="7947" t="s">
        <v>8</v>
      </c>
      <c r="C82" s="4687" t="s">
        <v>31</v>
      </c>
      <c r="D82" s="7812" t="s">
        <v>1778</v>
      </c>
      <c r="E82" s="7813"/>
      <c r="F82" s="7814"/>
      <c r="G82" s="6534" t="s">
        <v>1763</v>
      </c>
      <c r="H82" s="7799" t="s">
        <v>143</v>
      </c>
      <c r="I82" s="7897" t="s">
        <v>1777</v>
      </c>
      <c r="J82" s="4604" t="s">
        <v>12</v>
      </c>
      <c r="K82" s="4603">
        <f>K87+K93</f>
        <v>135</v>
      </c>
      <c r="L82" s="4603">
        <f>L87+L93</f>
        <v>26</v>
      </c>
      <c r="M82" s="4603">
        <f>M87+M93</f>
        <v>15.7</v>
      </c>
      <c r="N82" s="4686" t="s">
        <v>1776</v>
      </c>
      <c r="O82" s="4602" t="s">
        <v>446</v>
      </c>
      <c r="P82" s="4646">
        <v>92</v>
      </c>
      <c r="Q82" s="4646">
        <v>92</v>
      </c>
      <c r="R82" s="8000" t="s">
        <v>1775</v>
      </c>
      <c r="S82" s="8001"/>
      <c r="T82" s="4586"/>
    </row>
    <row r="83" spans="1:20" ht="36" x14ac:dyDescent="0.2">
      <c r="A83" s="7945"/>
      <c r="B83" s="7948"/>
      <c r="C83" s="4680"/>
      <c r="D83" s="7815"/>
      <c r="E83" s="7831"/>
      <c r="F83" s="7817"/>
      <c r="G83" s="6535"/>
      <c r="H83" s="7800"/>
      <c r="I83" s="7898"/>
      <c r="J83" s="4597" t="s">
        <v>166</v>
      </c>
      <c r="K83" s="4644">
        <f>K88+K91</f>
        <v>409.6</v>
      </c>
      <c r="L83" s="4644">
        <f>L88+L91</f>
        <v>275.39999999999998</v>
      </c>
      <c r="M83" s="4644">
        <f>M88+M91</f>
        <v>266.23</v>
      </c>
      <c r="N83" s="4682" t="s">
        <v>1774</v>
      </c>
      <c r="O83" s="4658" t="s">
        <v>446</v>
      </c>
      <c r="P83" s="4657">
        <v>84</v>
      </c>
      <c r="Q83" s="4657">
        <v>84</v>
      </c>
      <c r="R83" s="4685"/>
      <c r="S83" s="4684"/>
      <c r="T83" s="4683"/>
    </row>
    <row r="84" spans="1:20" ht="36" customHeight="1" x14ac:dyDescent="0.2">
      <c r="A84" s="7945"/>
      <c r="B84" s="7948"/>
      <c r="C84" s="4680"/>
      <c r="D84" s="7815"/>
      <c r="E84" s="7831"/>
      <c r="F84" s="7817"/>
      <c r="G84" s="6535"/>
      <c r="H84" s="7800"/>
      <c r="I84" s="7898"/>
      <c r="J84" s="7906" t="s">
        <v>196</v>
      </c>
      <c r="K84" s="7829">
        <f>K89</f>
        <v>72.3</v>
      </c>
      <c r="L84" s="7829">
        <f>L89</f>
        <v>72.3</v>
      </c>
      <c r="M84" s="7829">
        <f>M89</f>
        <v>72.3</v>
      </c>
      <c r="N84" s="4682" t="s">
        <v>1773</v>
      </c>
      <c r="O84" s="4681" t="s">
        <v>1735</v>
      </c>
      <c r="P84" s="4657"/>
      <c r="Q84" s="4657"/>
      <c r="R84" s="7856" t="s">
        <v>1772</v>
      </c>
      <c r="S84" s="7857"/>
      <c r="T84" s="7915"/>
    </row>
    <row r="85" spans="1:20" ht="13.15" customHeight="1" x14ac:dyDescent="0.2">
      <c r="A85" s="7945"/>
      <c r="B85" s="7948"/>
      <c r="C85" s="4680"/>
      <c r="D85" s="7815"/>
      <c r="E85" s="7831"/>
      <c r="F85" s="7817"/>
      <c r="G85" s="6535"/>
      <c r="H85" s="7800"/>
      <c r="I85" s="7898"/>
      <c r="J85" s="7907"/>
      <c r="K85" s="7830"/>
      <c r="L85" s="7830"/>
      <c r="M85" s="7830"/>
      <c r="N85" s="7908" t="s">
        <v>1771</v>
      </c>
      <c r="O85" s="7910" t="s">
        <v>1735</v>
      </c>
      <c r="P85" s="7878"/>
      <c r="Q85" s="7878"/>
      <c r="R85" s="7916" t="s">
        <v>1770</v>
      </c>
      <c r="S85" s="7917"/>
      <c r="T85" s="7915"/>
    </row>
    <row r="86" spans="1:20" ht="26.25" customHeight="1" thickBot="1" x14ac:dyDescent="0.25">
      <c r="A86" s="7946"/>
      <c r="B86" s="7949"/>
      <c r="C86" s="4679"/>
      <c r="D86" s="7818"/>
      <c r="E86" s="7819"/>
      <c r="F86" s="7820"/>
      <c r="G86" s="6536"/>
      <c r="H86" s="7801"/>
      <c r="I86" s="7905"/>
      <c r="J86" s="4592" t="s">
        <v>13</v>
      </c>
      <c r="K86" s="4642">
        <f>SUM(K82:K85)</f>
        <v>616.9</v>
      </c>
      <c r="L86" s="4642">
        <f>SUM(L82:L85)</f>
        <v>373.7</v>
      </c>
      <c r="M86" s="4642">
        <f>SUM(M82:M85)</f>
        <v>354.23</v>
      </c>
      <c r="N86" s="7909"/>
      <c r="O86" s="7911"/>
      <c r="P86" s="7879"/>
      <c r="Q86" s="7879"/>
      <c r="R86" s="7918"/>
      <c r="S86" s="7919"/>
      <c r="T86" s="4678"/>
    </row>
    <row r="87" spans="1:20" ht="24.75" customHeight="1" x14ac:dyDescent="0.2">
      <c r="A87" s="7952" t="s">
        <v>8</v>
      </c>
      <c r="B87" s="7950" t="s">
        <v>8</v>
      </c>
      <c r="C87" s="7797" t="s">
        <v>31</v>
      </c>
      <c r="D87" s="7836" t="s">
        <v>8</v>
      </c>
      <c r="E87" s="4665"/>
      <c r="F87" s="7802" t="s">
        <v>1769</v>
      </c>
      <c r="G87" s="6534" t="s">
        <v>1763</v>
      </c>
      <c r="H87" s="7799" t="s">
        <v>143</v>
      </c>
      <c r="I87" s="4571" t="s">
        <v>750</v>
      </c>
      <c r="J87" s="4555" t="s">
        <v>12</v>
      </c>
      <c r="K87" s="4570">
        <v>35</v>
      </c>
      <c r="L87" s="4677">
        <v>26</v>
      </c>
      <c r="M87" s="4672">
        <v>15.7</v>
      </c>
      <c r="N87" s="4675"/>
      <c r="O87" s="4674"/>
      <c r="P87" s="4673"/>
      <c r="Q87" s="4673"/>
      <c r="R87" s="4533"/>
      <c r="S87" s="4532"/>
    </row>
    <row r="88" spans="1:20" ht="20.25" customHeight="1" x14ac:dyDescent="0.2">
      <c r="A88" s="7953"/>
      <c r="B88" s="7955"/>
      <c r="C88" s="7797"/>
      <c r="D88" s="7837"/>
      <c r="E88" s="4667"/>
      <c r="F88" s="7962"/>
      <c r="G88" s="6535"/>
      <c r="H88" s="7800"/>
      <c r="I88" s="4581" t="s">
        <v>1737</v>
      </c>
      <c r="J88" s="4552" t="s">
        <v>166</v>
      </c>
      <c r="K88" s="4579">
        <v>142.9</v>
      </c>
      <c r="L88" s="4676">
        <v>125.4</v>
      </c>
      <c r="M88" s="4579">
        <v>121.23</v>
      </c>
      <c r="N88" s="4574"/>
      <c r="O88" s="4573"/>
      <c r="P88" s="4572"/>
      <c r="Q88" s="4572"/>
      <c r="R88" s="4527"/>
      <c r="S88" s="4526"/>
    </row>
    <row r="89" spans="1:20" ht="21.75" customHeight="1" thickBot="1" x14ac:dyDescent="0.25">
      <c r="A89" s="7953"/>
      <c r="B89" s="7955"/>
      <c r="C89" s="7797"/>
      <c r="D89" s="7837"/>
      <c r="E89" s="4667"/>
      <c r="F89" s="7962"/>
      <c r="G89" s="6535"/>
      <c r="H89" s="7800"/>
      <c r="I89" s="4581"/>
      <c r="J89" s="4638" t="s">
        <v>196</v>
      </c>
      <c r="K89" s="4579">
        <v>72.3</v>
      </c>
      <c r="L89" s="4578">
        <v>72.3</v>
      </c>
      <c r="M89" s="4578">
        <v>72.3</v>
      </c>
      <c r="N89" s="4574"/>
      <c r="O89" s="4573"/>
      <c r="P89" s="4572"/>
      <c r="Q89" s="4572"/>
      <c r="R89" s="4527"/>
      <c r="S89" s="4526"/>
    </row>
    <row r="90" spans="1:20" ht="20.25" customHeight="1" thickBot="1" x14ac:dyDescent="0.25">
      <c r="A90" s="7954"/>
      <c r="B90" s="7951"/>
      <c r="C90" s="7798"/>
      <c r="D90" s="7838"/>
      <c r="E90" s="4660"/>
      <c r="F90" s="7803"/>
      <c r="G90" s="6536"/>
      <c r="H90" s="7800"/>
      <c r="I90" s="4565"/>
      <c r="J90" s="4564" t="s">
        <v>13</v>
      </c>
      <c r="K90" s="4563">
        <f>SUM(K87:K89)</f>
        <v>250.2</v>
      </c>
      <c r="L90" s="4563">
        <f>SUM(L87:L89)</f>
        <v>223.7</v>
      </c>
      <c r="M90" s="4563">
        <f>SUM(M87:M89)</f>
        <v>209.23000000000002</v>
      </c>
      <c r="N90" s="4574"/>
      <c r="O90" s="4573"/>
      <c r="P90" s="4572"/>
      <c r="Q90" s="4572"/>
      <c r="R90" s="4527"/>
      <c r="S90" s="4526"/>
    </row>
    <row r="91" spans="1:20" ht="24.75" customHeight="1" x14ac:dyDescent="0.2">
      <c r="A91" s="7952" t="s">
        <v>8</v>
      </c>
      <c r="B91" s="7950" t="s">
        <v>8</v>
      </c>
      <c r="C91" s="7797" t="s">
        <v>31</v>
      </c>
      <c r="D91" s="7836" t="s">
        <v>9</v>
      </c>
      <c r="E91" s="4665"/>
      <c r="F91" s="7802" t="s">
        <v>1768</v>
      </c>
      <c r="G91" s="6534" t="s">
        <v>1763</v>
      </c>
      <c r="H91" s="7800"/>
      <c r="I91" s="4571" t="s">
        <v>1737</v>
      </c>
      <c r="J91" s="4640" t="s">
        <v>166</v>
      </c>
      <c r="K91" s="4570">
        <v>266.7</v>
      </c>
      <c r="L91" s="4672">
        <v>150</v>
      </c>
      <c r="M91" s="4672">
        <v>145</v>
      </c>
      <c r="N91" s="4675"/>
      <c r="O91" s="4674"/>
      <c r="P91" s="4673"/>
      <c r="Q91" s="4673"/>
      <c r="R91" s="4527"/>
      <c r="S91" s="4526"/>
    </row>
    <row r="92" spans="1:20" ht="26.25" customHeight="1" thickBot="1" x14ac:dyDescent="0.25">
      <c r="A92" s="7954"/>
      <c r="B92" s="7951"/>
      <c r="C92" s="7798"/>
      <c r="D92" s="7838"/>
      <c r="E92" s="4660"/>
      <c r="F92" s="7803"/>
      <c r="G92" s="6536"/>
      <c r="H92" s="7800"/>
      <c r="I92" s="4565"/>
      <c r="J92" s="4564" t="s">
        <v>13</v>
      </c>
      <c r="K92" s="4563">
        <f>SUM(K91)</f>
        <v>266.7</v>
      </c>
      <c r="L92" s="4563">
        <f>SUM(L91)</f>
        <v>150</v>
      </c>
      <c r="M92" s="4563">
        <f>SUM(M91)</f>
        <v>145</v>
      </c>
      <c r="N92" s="4562"/>
      <c r="O92" s="4561"/>
      <c r="P92" s="4560"/>
      <c r="Q92" s="4560"/>
      <c r="R92" s="4527"/>
      <c r="S92" s="4526"/>
    </row>
    <row r="93" spans="1:20" ht="21.75" customHeight="1" thickBot="1" x14ac:dyDescent="0.25">
      <c r="A93" s="7952" t="s">
        <v>8</v>
      </c>
      <c r="B93" s="7950" t="s">
        <v>8</v>
      </c>
      <c r="C93" s="7797" t="s">
        <v>31</v>
      </c>
      <c r="D93" s="7836" t="s">
        <v>10</v>
      </c>
      <c r="E93" s="4667"/>
      <c r="F93" s="6659" t="s">
        <v>1767</v>
      </c>
      <c r="G93" s="6534" t="s">
        <v>1763</v>
      </c>
      <c r="H93" s="7800"/>
      <c r="I93" s="4571" t="s">
        <v>1737</v>
      </c>
      <c r="J93" s="4640" t="s">
        <v>12</v>
      </c>
      <c r="K93" s="4554">
        <v>100</v>
      </c>
      <c r="L93" s="4672">
        <v>0</v>
      </c>
      <c r="M93" s="4672">
        <v>0</v>
      </c>
      <c r="N93" s="7880" t="s">
        <v>1766</v>
      </c>
      <c r="O93" s="7882" t="s">
        <v>1735</v>
      </c>
      <c r="P93" s="7843">
        <v>16</v>
      </c>
      <c r="Q93" s="7843">
        <v>16</v>
      </c>
      <c r="R93" s="4527"/>
      <c r="S93" s="4526"/>
    </row>
    <row r="94" spans="1:20" ht="24.75" customHeight="1" thickBot="1" x14ac:dyDescent="0.25">
      <c r="A94" s="7954"/>
      <c r="B94" s="7951"/>
      <c r="C94" s="7798"/>
      <c r="D94" s="7838"/>
      <c r="E94" s="4667"/>
      <c r="F94" s="6678"/>
      <c r="G94" s="6536"/>
      <c r="H94" s="7800"/>
      <c r="I94" s="4565"/>
      <c r="J94" s="4564" t="s">
        <v>13</v>
      </c>
      <c r="K94" s="4666">
        <f>SUM(K93)</f>
        <v>100</v>
      </c>
      <c r="L94" s="4671">
        <f>SUM(L93)</f>
        <v>0</v>
      </c>
      <c r="M94" s="4671">
        <f>SUM(M93)</f>
        <v>0</v>
      </c>
      <c r="N94" s="7881"/>
      <c r="O94" s="7883"/>
      <c r="P94" s="7844"/>
      <c r="Q94" s="7844"/>
      <c r="R94" s="4527"/>
      <c r="S94" s="4526"/>
    </row>
    <row r="95" spans="1:20" ht="24" customHeight="1" x14ac:dyDescent="0.2">
      <c r="A95" s="7952" t="s">
        <v>8</v>
      </c>
      <c r="B95" s="7950" t="s">
        <v>8</v>
      </c>
      <c r="C95" s="7797" t="s">
        <v>31</v>
      </c>
      <c r="D95" s="7836" t="s">
        <v>11</v>
      </c>
      <c r="E95" s="4667"/>
      <c r="F95" s="7887" t="s">
        <v>1765</v>
      </c>
      <c r="G95" s="6534" t="s">
        <v>1763</v>
      </c>
      <c r="H95" s="7799" t="s">
        <v>143</v>
      </c>
      <c r="I95" s="4571" t="s">
        <v>1459</v>
      </c>
      <c r="J95" s="4640" t="s">
        <v>167</v>
      </c>
      <c r="K95" s="4554">
        <v>0</v>
      </c>
      <c r="L95" s="4664">
        <v>0</v>
      </c>
      <c r="M95" s="4664">
        <v>0</v>
      </c>
      <c r="N95" s="4670"/>
      <c r="O95" s="4669"/>
      <c r="P95" s="4668"/>
      <c r="Q95" s="4668"/>
      <c r="R95" s="4527"/>
      <c r="S95" s="4526"/>
    </row>
    <row r="96" spans="1:20" ht="24.75" customHeight="1" thickBot="1" x14ac:dyDescent="0.25">
      <c r="A96" s="7954"/>
      <c r="B96" s="7951"/>
      <c r="C96" s="7798"/>
      <c r="D96" s="7838"/>
      <c r="E96" s="4667"/>
      <c r="F96" s="7888"/>
      <c r="G96" s="6536"/>
      <c r="H96" s="7800"/>
      <c r="I96" s="4565"/>
      <c r="J96" s="4564" t="s">
        <v>13</v>
      </c>
      <c r="K96" s="4666">
        <f>SUM(K95)</f>
        <v>0</v>
      </c>
      <c r="L96" s="4666">
        <f>SUM(L95)</f>
        <v>0</v>
      </c>
      <c r="M96" s="4666">
        <f>SUM(M95)</f>
        <v>0</v>
      </c>
      <c r="N96" s="4562"/>
      <c r="O96" s="4561"/>
      <c r="P96" s="4560"/>
      <c r="Q96" s="4560"/>
      <c r="R96" s="4527"/>
      <c r="S96" s="4526"/>
    </row>
    <row r="97" spans="1:20" ht="23.25" customHeight="1" x14ac:dyDescent="0.2">
      <c r="A97" s="7952" t="s">
        <v>8</v>
      </c>
      <c r="B97" s="7950" t="s">
        <v>8</v>
      </c>
      <c r="C97" s="7797" t="s">
        <v>31</v>
      </c>
      <c r="D97" s="7836" t="s">
        <v>24</v>
      </c>
      <c r="E97" s="4665"/>
      <c r="F97" s="7802" t="s">
        <v>1764</v>
      </c>
      <c r="G97" s="6534" t="s">
        <v>1763</v>
      </c>
      <c r="H97" s="7800"/>
      <c r="I97" s="4581" t="s">
        <v>1459</v>
      </c>
      <c r="J97" s="4640" t="s">
        <v>167</v>
      </c>
      <c r="K97" s="4664">
        <v>0</v>
      </c>
      <c r="L97" s="4569">
        <v>0</v>
      </c>
      <c r="M97" s="4569">
        <v>0</v>
      </c>
      <c r="N97" s="4663"/>
      <c r="O97" s="4662"/>
      <c r="P97" s="4661"/>
      <c r="Q97" s="4661"/>
      <c r="R97" s="4527"/>
      <c r="S97" s="4526"/>
    </row>
    <row r="98" spans="1:20" ht="22.5" customHeight="1" thickBot="1" x14ac:dyDescent="0.25">
      <c r="A98" s="7954"/>
      <c r="B98" s="7951"/>
      <c r="C98" s="7798"/>
      <c r="D98" s="7838"/>
      <c r="E98" s="4660"/>
      <c r="F98" s="7803"/>
      <c r="G98" s="6536"/>
      <c r="H98" s="7801"/>
      <c r="I98" s="4565"/>
      <c r="J98" s="4564" t="s">
        <v>13</v>
      </c>
      <c r="K98" s="4563">
        <f>SUM(K97)</f>
        <v>0</v>
      </c>
      <c r="L98" s="4563">
        <f>SUM(L97)</f>
        <v>0</v>
      </c>
      <c r="M98" s="4563">
        <v>0</v>
      </c>
      <c r="N98" s="4562"/>
      <c r="O98" s="4561"/>
      <c r="P98" s="4560"/>
      <c r="Q98" s="4560"/>
      <c r="R98" s="4524"/>
      <c r="S98" s="4523"/>
    </row>
    <row r="99" spans="1:20" ht="39.6" customHeight="1" x14ac:dyDescent="0.2">
      <c r="A99" s="7944" t="s">
        <v>8</v>
      </c>
      <c r="B99" s="7947" t="s">
        <v>8</v>
      </c>
      <c r="C99" s="4606" t="s">
        <v>25</v>
      </c>
      <c r="D99" s="7813" t="s">
        <v>1762</v>
      </c>
      <c r="E99" s="7813"/>
      <c r="F99" s="7814"/>
      <c r="G99" s="6534" t="s">
        <v>1756</v>
      </c>
      <c r="H99" s="7800" t="s">
        <v>143</v>
      </c>
      <c r="I99" s="7828" t="s">
        <v>564</v>
      </c>
      <c r="J99" s="4645" t="s">
        <v>12</v>
      </c>
      <c r="K99" s="4596">
        <f>K103</f>
        <v>10</v>
      </c>
      <c r="L99" s="4596">
        <f>L103</f>
        <v>0</v>
      </c>
      <c r="M99" s="4596">
        <f>M103</f>
        <v>0</v>
      </c>
      <c r="N99" s="4590" t="s">
        <v>1761</v>
      </c>
      <c r="O99" s="4633" t="s">
        <v>526</v>
      </c>
      <c r="P99" s="4632">
        <v>5</v>
      </c>
      <c r="Q99" s="4632">
        <v>0</v>
      </c>
      <c r="R99" s="7854" t="s">
        <v>1760</v>
      </c>
      <c r="S99" s="7855"/>
      <c r="T99" s="4586"/>
    </row>
    <row r="100" spans="1:20" ht="28.5" customHeight="1" x14ac:dyDescent="0.2">
      <c r="A100" s="7945"/>
      <c r="B100" s="7948"/>
      <c r="C100" s="4634"/>
      <c r="D100" s="7831"/>
      <c r="E100" s="7831"/>
      <c r="F100" s="7817"/>
      <c r="G100" s="6535"/>
      <c r="H100" s="7800"/>
      <c r="I100" s="7828"/>
      <c r="J100" s="4599" t="s">
        <v>222</v>
      </c>
      <c r="K100" s="4644">
        <v>0</v>
      </c>
      <c r="L100" s="4644">
        <v>0</v>
      </c>
      <c r="M100" s="4644">
        <v>0</v>
      </c>
      <c r="N100" s="4659" t="s">
        <v>1759</v>
      </c>
      <c r="O100" s="4658" t="s">
        <v>446</v>
      </c>
      <c r="P100" s="4657" t="s">
        <v>1758</v>
      </c>
      <c r="Q100" s="4657">
        <v>0</v>
      </c>
      <c r="R100" s="7854"/>
      <c r="S100" s="7855"/>
      <c r="T100" s="4586"/>
    </row>
    <row r="101" spans="1:20" ht="21" customHeight="1" x14ac:dyDescent="0.2">
      <c r="A101" s="7945"/>
      <c r="B101" s="7948"/>
      <c r="C101" s="4634"/>
      <c r="D101" s="7831"/>
      <c r="E101" s="7831"/>
      <c r="F101" s="7817"/>
      <c r="G101" s="6535"/>
      <c r="H101" s="7800"/>
      <c r="I101" s="7828"/>
      <c r="J101" s="4597" t="s">
        <v>166</v>
      </c>
      <c r="K101" s="4644">
        <v>0</v>
      </c>
      <c r="L101" s="4644">
        <v>0</v>
      </c>
      <c r="M101" s="4644">
        <v>0</v>
      </c>
      <c r="N101" s="4568"/>
      <c r="O101" s="4598"/>
      <c r="P101" s="4656"/>
      <c r="Q101" s="4656"/>
      <c r="R101" s="7854"/>
      <c r="S101" s="7855"/>
      <c r="T101" s="4586"/>
    </row>
    <row r="102" spans="1:20" ht="21" customHeight="1" thickBot="1" x14ac:dyDescent="0.25">
      <c r="A102" s="7946"/>
      <c r="B102" s="7949"/>
      <c r="C102" s="4627"/>
      <c r="D102" s="7819"/>
      <c r="E102" s="7819"/>
      <c r="F102" s="7820"/>
      <c r="G102" s="6536"/>
      <c r="H102" s="7800"/>
      <c r="I102" s="7828"/>
      <c r="J102" s="4592" t="s">
        <v>13</v>
      </c>
      <c r="K102" s="4642">
        <f>SUM(K99:K101)</f>
        <v>10</v>
      </c>
      <c r="L102" s="4642">
        <f>SUM(L99:L101)</f>
        <v>0</v>
      </c>
      <c r="M102" s="4642">
        <f>SUM(M99:M101)</f>
        <v>0</v>
      </c>
      <c r="N102" s="1692"/>
      <c r="O102" s="4655"/>
      <c r="P102" s="4654"/>
      <c r="Q102" s="4654"/>
      <c r="R102" s="7856"/>
      <c r="S102" s="7857"/>
      <c r="T102" s="4641"/>
    </row>
    <row r="103" spans="1:20" ht="31.5" customHeight="1" x14ac:dyDescent="0.2">
      <c r="A103" s="7944" t="s">
        <v>8</v>
      </c>
      <c r="B103" s="7947" t="s">
        <v>8</v>
      </c>
      <c r="C103" s="4606" t="s">
        <v>25</v>
      </c>
      <c r="D103" s="4653" t="s">
        <v>8</v>
      </c>
      <c r="E103" s="4626"/>
      <c r="F103" s="6659" t="s">
        <v>1757</v>
      </c>
      <c r="G103" s="6534" t="s">
        <v>1756</v>
      </c>
      <c r="H103" s="7800"/>
      <c r="I103" s="4635" t="s">
        <v>1737</v>
      </c>
      <c r="J103" s="4555" t="s">
        <v>12</v>
      </c>
      <c r="K103" s="4554">
        <v>10</v>
      </c>
      <c r="L103" s="4570">
        <v>0</v>
      </c>
      <c r="M103" s="4570">
        <v>0</v>
      </c>
      <c r="N103" s="2693" t="s">
        <v>1755</v>
      </c>
      <c r="O103" s="4602" t="s">
        <v>526</v>
      </c>
      <c r="P103" s="4652">
        <v>5</v>
      </c>
      <c r="Q103" s="4652">
        <v>0</v>
      </c>
      <c r="R103" s="4527"/>
      <c r="S103" s="4526"/>
    </row>
    <row r="104" spans="1:20" ht="20.25" customHeight="1" thickBot="1" x14ac:dyDescent="0.25">
      <c r="A104" s="7946"/>
      <c r="B104" s="7949"/>
      <c r="C104" s="4627"/>
      <c r="D104" s="4651"/>
      <c r="E104" s="4626"/>
      <c r="F104" s="6660"/>
      <c r="G104" s="6536"/>
      <c r="H104" s="7801"/>
      <c r="I104" s="4650"/>
      <c r="J104" s="4649" t="s">
        <v>13</v>
      </c>
      <c r="K104" s="4648">
        <f>SUM(K103)</f>
        <v>10</v>
      </c>
      <c r="L104" s="4648">
        <f>SUM(L103)</f>
        <v>0</v>
      </c>
      <c r="M104" s="4648">
        <f>SUM(M103)</f>
        <v>0</v>
      </c>
      <c r="N104" s="4590"/>
      <c r="O104" s="4633"/>
      <c r="P104" s="4632"/>
      <c r="Q104" s="4632"/>
      <c r="R104" s="4527"/>
      <c r="S104" s="4526"/>
    </row>
    <row r="105" spans="1:20" ht="42" customHeight="1" x14ac:dyDescent="0.2">
      <c r="A105" s="7944" t="s">
        <v>8</v>
      </c>
      <c r="B105" s="7947" t="s">
        <v>8</v>
      </c>
      <c r="C105" s="4606" t="s">
        <v>32</v>
      </c>
      <c r="D105" s="7968" t="s">
        <v>1754</v>
      </c>
      <c r="E105" s="7968"/>
      <c r="F105" s="7969"/>
      <c r="G105" s="6534" t="s">
        <v>1747</v>
      </c>
      <c r="H105" s="7799" t="s">
        <v>143</v>
      </c>
      <c r="I105" s="7897" t="s">
        <v>1742</v>
      </c>
      <c r="J105" s="4604" t="s">
        <v>12</v>
      </c>
      <c r="K105" s="4603">
        <f>K110+K114+K117</f>
        <v>976.3</v>
      </c>
      <c r="L105" s="4603">
        <f>L110+L114+L117</f>
        <v>1024.3</v>
      </c>
      <c r="M105" s="4603">
        <f>M110+M114+M117</f>
        <v>1023.2</v>
      </c>
      <c r="N105" s="4647" t="s">
        <v>1753</v>
      </c>
      <c r="O105" s="4602" t="s">
        <v>446</v>
      </c>
      <c r="P105" s="4646">
        <v>40</v>
      </c>
      <c r="Q105" s="4646">
        <v>100</v>
      </c>
      <c r="R105" s="5760" t="s">
        <v>1752</v>
      </c>
      <c r="S105" s="5761"/>
      <c r="T105" s="4586"/>
    </row>
    <row r="106" spans="1:20" ht="20.25" customHeight="1" x14ac:dyDescent="0.2">
      <c r="A106" s="7945"/>
      <c r="B106" s="7948"/>
      <c r="C106" s="4634"/>
      <c r="D106" s="7970"/>
      <c r="E106" s="7970"/>
      <c r="F106" s="7971"/>
      <c r="G106" s="6535"/>
      <c r="H106" s="7800"/>
      <c r="I106" s="7898"/>
      <c r="J106" s="4597" t="s">
        <v>166</v>
      </c>
      <c r="K106" s="4644">
        <f>K115</f>
        <v>91.5</v>
      </c>
      <c r="L106" s="4644">
        <f>L115</f>
        <v>93.4</v>
      </c>
      <c r="M106" s="4644">
        <f>M115</f>
        <v>93.4</v>
      </c>
      <c r="N106" s="7965"/>
      <c r="O106" s="7910"/>
      <c r="P106" s="7865"/>
      <c r="Q106" s="7865"/>
      <c r="R106" s="5762"/>
      <c r="S106" s="5763"/>
      <c r="T106" s="4586"/>
    </row>
    <row r="107" spans="1:20" ht="18.75" customHeight="1" x14ac:dyDescent="0.2">
      <c r="A107" s="7945"/>
      <c r="B107" s="7948"/>
      <c r="C107" s="4634"/>
      <c r="D107" s="7970"/>
      <c r="E107" s="7970"/>
      <c r="F107" s="7971"/>
      <c r="G107" s="6535"/>
      <c r="H107" s="7800"/>
      <c r="I107" s="7898"/>
      <c r="J107" s="4645" t="s">
        <v>222</v>
      </c>
      <c r="K107" s="4644">
        <f t="shared" ref="K107:M108" si="0">K111</f>
        <v>1012.6</v>
      </c>
      <c r="L107" s="4644">
        <f t="shared" si="0"/>
        <v>1895.8</v>
      </c>
      <c r="M107" s="4644">
        <f t="shared" si="0"/>
        <v>1895.8</v>
      </c>
      <c r="N107" s="7966"/>
      <c r="O107" s="7934"/>
      <c r="P107" s="7866"/>
      <c r="Q107" s="7866"/>
      <c r="R107" s="5762"/>
      <c r="S107" s="5763"/>
      <c r="T107" s="4586"/>
    </row>
    <row r="108" spans="1:20" ht="18.75" customHeight="1" x14ac:dyDescent="0.2">
      <c r="A108" s="7945"/>
      <c r="B108" s="7948"/>
      <c r="C108" s="4634"/>
      <c r="D108" s="7970"/>
      <c r="E108" s="7970"/>
      <c r="F108" s="7971"/>
      <c r="G108" s="6535"/>
      <c r="H108" s="7800"/>
      <c r="I108" s="7898"/>
      <c r="J108" s="4597" t="s">
        <v>196</v>
      </c>
      <c r="K108" s="4644">
        <f t="shared" si="0"/>
        <v>18.3</v>
      </c>
      <c r="L108" s="4644">
        <f t="shared" si="0"/>
        <v>18.3</v>
      </c>
      <c r="M108" s="4644">
        <f t="shared" si="0"/>
        <v>18.3</v>
      </c>
      <c r="N108" s="7966"/>
      <c r="O108" s="7934"/>
      <c r="P108" s="7866"/>
      <c r="Q108" s="7866"/>
      <c r="R108" s="5762"/>
      <c r="S108" s="5763"/>
      <c r="T108" s="4586"/>
    </row>
    <row r="109" spans="1:20" ht="21.75" customHeight="1" thickBot="1" x14ac:dyDescent="0.25">
      <c r="A109" s="7946"/>
      <c r="B109" s="7949"/>
      <c r="C109" s="4627"/>
      <c r="D109" s="7972"/>
      <c r="E109" s="7972"/>
      <c r="F109" s="7973"/>
      <c r="G109" s="6536"/>
      <c r="H109" s="7801"/>
      <c r="I109" s="7905"/>
      <c r="J109" s="4643" t="s">
        <v>13</v>
      </c>
      <c r="K109" s="4642">
        <f>SUM(K105:K108)</f>
        <v>2098.7000000000003</v>
      </c>
      <c r="L109" s="4642">
        <f>SUM(L105:L108)</f>
        <v>3031.8</v>
      </c>
      <c r="M109" s="4642">
        <f>SUM(M105:M108)</f>
        <v>3030.7000000000003</v>
      </c>
      <c r="N109" s="7967"/>
      <c r="O109" s="7911"/>
      <c r="P109" s="7867"/>
      <c r="Q109" s="7867"/>
      <c r="R109" s="5772"/>
      <c r="S109" s="5773"/>
      <c r="T109" s="4641"/>
    </row>
    <row r="110" spans="1:20" ht="26.25" customHeight="1" x14ac:dyDescent="0.2">
      <c r="A110" s="7944" t="s">
        <v>8</v>
      </c>
      <c r="B110" s="7947" t="s">
        <v>8</v>
      </c>
      <c r="C110" s="4606" t="s">
        <v>32</v>
      </c>
      <c r="D110" s="7836" t="s">
        <v>8</v>
      </c>
      <c r="E110" s="4626"/>
      <c r="F110" s="6659" t="s">
        <v>1751</v>
      </c>
      <c r="G110" s="6534" t="s">
        <v>1747</v>
      </c>
      <c r="H110" s="7799" t="s">
        <v>143</v>
      </c>
      <c r="I110" s="4635" t="s">
        <v>1737</v>
      </c>
      <c r="J110" s="4555" t="s">
        <v>12</v>
      </c>
      <c r="K110" s="4554">
        <v>868.3</v>
      </c>
      <c r="L110" s="4559">
        <v>918.3</v>
      </c>
      <c r="M110" s="4559">
        <v>918.3</v>
      </c>
      <c r="N110" s="7821" t="s">
        <v>1750</v>
      </c>
      <c r="O110" s="7824" t="s">
        <v>1735</v>
      </c>
      <c r="P110" s="7852">
        <v>5</v>
      </c>
      <c r="Q110" s="7852">
        <v>5</v>
      </c>
      <c r="R110" s="4527"/>
      <c r="S110" s="4526"/>
    </row>
    <row r="111" spans="1:20" ht="22.5" customHeight="1" x14ac:dyDescent="0.2">
      <c r="A111" s="7945"/>
      <c r="B111" s="7948"/>
      <c r="C111" s="4634"/>
      <c r="D111" s="7837"/>
      <c r="E111" s="4626"/>
      <c r="F111" s="6678"/>
      <c r="G111" s="6535"/>
      <c r="H111" s="7800"/>
      <c r="I111" s="4631"/>
      <c r="J111" s="4640" t="s">
        <v>222</v>
      </c>
      <c r="K111" s="4639">
        <v>1012.6</v>
      </c>
      <c r="L111" s="4558">
        <v>1895.8</v>
      </c>
      <c r="M111" s="4558">
        <v>1895.8</v>
      </c>
      <c r="N111" s="7822"/>
      <c r="O111" s="7825"/>
      <c r="P111" s="7841"/>
      <c r="Q111" s="7841"/>
      <c r="R111" s="4527"/>
      <c r="S111" s="4526"/>
    </row>
    <row r="112" spans="1:20" ht="23.25" customHeight="1" thickBot="1" x14ac:dyDescent="0.25">
      <c r="A112" s="7945"/>
      <c r="B112" s="7948"/>
      <c r="C112" s="4634"/>
      <c r="D112" s="7837"/>
      <c r="E112" s="4626"/>
      <c r="F112" s="6678"/>
      <c r="G112" s="6535"/>
      <c r="H112" s="7800"/>
      <c r="I112" s="4631"/>
      <c r="J112" s="4638" t="s">
        <v>196</v>
      </c>
      <c r="K112" s="4630">
        <v>18.3</v>
      </c>
      <c r="L112" s="4637">
        <v>18.3</v>
      </c>
      <c r="M112" s="4637">
        <v>18.3</v>
      </c>
      <c r="N112" s="7822"/>
      <c r="O112" s="7825"/>
      <c r="P112" s="7841"/>
      <c r="Q112" s="7841"/>
      <c r="R112" s="4527"/>
      <c r="S112" s="4526"/>
    </row>
    <row r="113" spans="1:20" ht="21.75" customHeight="1" thickBot="1" x14ac:dyDescent="0.25">
      <c r="A113" s="7946"/>
      <c r="B113" s="7949"/>
      <c r="C113" s="4627"/>
      <c r="D113" s="7838"/>
      <c r="E113" s="4626"/>
      <c r="F113" s="6660"/>
      <c r="G113" s="6536"/>
      <c r="H113" s="7801"/>
      <c r="I113" s="4625"/>
      <c r="J113" s="4636" t="s">
        <v>13</v>
      </c>
      <c r="K113" s="4544">
        <f>SUM(K110:K112)</f>
        <v>1899.2</v>
      </c>
      <c r="L113" s="4544">
        <f>SUM(L110:L112)</f>
        <v>2832.4</v>
      </c>
      <c r="M113" s="4544">
        <f>SUM(M110:M112)</f>
        <v>2832.4</v>
      </c>
      <c r="N113" s="7823"/>
      <c r="O113" s="7826"/>
      <c r="P113" s="7853"/>
      <c r="Q113" s="7853"/>
      <c r="R113" s="4527"/>
      <c r="S113" s="4526"/>
    </row>
    <row r="114" spans="1:20" ht="21" customHeight="1" x14ac:dyDescent="0.2">
      <c r="A114" s="7944" t="s">
        <v>8</v>
      </c>
      <c r="B114" s="7947" t="s">
        <v>8</v>
      </c>
      <c r="C114" s="4606" t="s">
        <v>32</v>
      </c>
      <c r="D114" s="7836" t="s">
        <v>9</v>
      </c>
      <c r="E114" s="4626"/>
      <c r="F114" s="6659" t="s">
        <v>1749</v>
      </c>
      <c r="G114" s="6534" t="s">
        <v>1747</v>
      </c>
      <c r="H114" s="7799" t="s">
        <v>143</v>
      </c>
      <c r="I114" s="4635" t="s">
        <v>1737</v>
      </c>
      <c r="J114" s="4555" t="s">
        <v>12</v>
      </c>
      <c r="K114" s="4554">
        <v>100</v>
      </c>
      <c r="L114" s="4554">
        <v>100</v>
      </c>
      <c r="M114" s="4554">
        <v>99.2</v>
      </c>
      <c r="N114" s="4629"/>
      <c r="O114" s="2703"/>
      <c r="P114" s="4628"/>
      <c r="Q114" s="4628"/>
      <c r="R114" s="4527"/>
      <c r="S114" s="4526"/>
    </row>
    <row r="115" spans="1:20" ht="21.75" customHeight="1" thickBot="1" x14ac:dyDescent="0.25">
      <c r="A115" s="7945"/>
      <c r="B115" s="7948"/>
      <c r="C115" s="4634"/>
      <c r="D115" s="7837"/>
      <c r="E115" s="4626"/>
      <c r="F115" s="6678"/>
      <c r="G115" s="6535"/>
      <c r="H115" s="7800"/>
      <c r="I115" s="4631"/>
      <c r="J115" s="4552" t="s">
        <v>166</v>
      </c>
      <c r="K115" s="4630">
        <v>91.5</v>
      </c>
      <c r="L115" s="4569">
        <v>93.4</v>
      </c>
      <c r="M115" s="4569">
        <v>93.4</v>
      </c>
      <c r="N115" s="4590"/>
      <c r="O115" s="4633"/>
      <c r="P115" s="4632"/>
      <c r="Q115" s="4632"/>
      <c r="R115" s="4527"/>
      <c r="S115" s="4526"/>
    </row>
    <row r="116" spans="1:20" ht="24" customHeight="1" thickBot="1" x14ac:dyDescent="0.25">
      <c r="A116" s="7946"/>
      <c r="B116" s="7949"/>
      <c r="C116" s="4627"/>
      <c r="D116" s="7838"/>
      <c r="E116" s="4626"/>
      <c r="F116" s="6660"/>
      <c r="G116" s="6536"/>
      <c r="H116" s="7801"/>
      <c r="I116" s="4625"/>
      <c r="J116" s="4545" t="s">
        <v>13</v>
      </c>
      <c r="K116" s="4544">
        <f>SUM(K114:K115)</f>
        <v>191.5</v>
      </c>
      <c r="L116" s="4544">
        <f>SUM(L114:L115)</f>
        <v>193.4</v>
      </c>
      <c r="M116" s="4544">
        <f>SUM(M114:M115)</f>
        <v>192.60000000000002</v>
      </c>
      <c r="N116" s="1692"/>
      <c r="O116" s="4624"/>
      <c r="P116" s="4623"/>
      <c r="Q116" s="4623"/>
      <c r="R116" s="4527"/>
      <c r="S116" s="4526"/>
    </row>
    <row r="117" spans="1:20" ht="20.25" customHeight="1" thickBot="1" x14ac:dyDescent="0.25">
      <c r="A117" s="7944" t="s">
        <v>8</v>
      </c>
      <c r="B117" s="7947" t="s">
        <v>8</v>
      </c>
      <c r="C117" s="4606" t="s">
        <v>32</v>
      </c>
      <c r="D117" s="7836" t="s">
        <v>10</v>
      </c>
      <c r="E117" s="4626"/>
      <c r="F117" s="6659" t="s">
        <v>1748</v>
      </c>
      <c r="G117" s="6534" t="s">
        <v>1747</v>
      </c>
      <c r="H117" s="7799" t="s">
        <v>143</v>
      </c>
      <c r="I117" s="4631" t="s">
        <v>1459</v>
      </c>
      <c r="J117" s="4555" t="s">
        <v>12</v>
      </c>
      <c r="K117" s="4630">
        <v>8</v>
      </c>
      <c r="L117" s="4569">
        <v>6</v>
      </c>
      <c r="M117" s="4569">
        <v>5.7</v>
      </c>
      <c r="N117" s="4629"/>
      <c r="O117" s="2703"/>
      <c r="P117" s="4628"/>
      <c r="Q117" s="4628"/>
      <c r="R117" s="4527"/>
      <c r="S117" s="4526"/>
    </row>
    <row r="118" spans="1:20" ht="38.25" customHeight="1" thickBot="1" x14ac:dyDescent="0.25">
      <c r="A118" s="7946"/>
      <c r="B118" s="7949"/>
      <c r="C118" s="4627"/>
      <c r="D118" s="7838"/>
      <c r="E118" s="4626"/>
      <c r="F118" s="6660"/>
      <c r="G118" s="6536"/>
      <c r="H118" s="7801"/>
      <c r="I118" s="4625" t="s">
        <v>1737</v>
      </c>
      <c r="J118" s="4545" t="s">
        <v>13</v>
      </c>
      <c r="K118" s="4544">
        <f>SUM(K117)</f>
        <v>8</v>
      </c>
      <c r="L118" s="4544">
        <f>SUM(L117)</f>
        <v>6</v>
      </c>
      <c r="M118" s="4544">
        <f>SUM(M117)</f>
        <v>5.7</v>
      </c>
      <c r="N118" s="1692"/>
      <c r="O118" s="4624"/>
      <c r="P118" s="4623"/>
      <c r="Q118" s="4623"/>
      <c r="R118" s="4527"/>
      <c r="S118" s="4526"/>
    </row>
    <row r="119" spans="1:20" ht="24" customHeight="1" thickBot="1" x14ac:dyDescent="0.25">
      <c r="A119" s="4540" t="s">
        <v>8</v>
      </c>
      <c r="B119" s="4539" t="s">
        <v>8</v>
      </c>
      <c r="C119" s="5840" t="s">
        <v>221</v>
      </c>
      <c r="D119" s="5841"/>
      <c r="E119" s="5841"/>
      <c r="F119" s="5841"/>
      <c r="G119" s="5841"/>
      <c r="H119" s="5841"/>
      <c r="I119" s="5842"/>
      <c r="J119" s="4538" t="s">
        <v>13</v>
      </c>
      <c r="K119" s="4537">
        <f>SUM(K15,K43,K65,K77,K86,K102,K109)</f>
        <v>33493.1</v>
      </c>
      <c r="L119" s="4537">
        <f>SUM(L15,L43,L65,L77,L86,L102,L109)</f>
        <v>38882.199999999997</v>
      </c>
      <c r="M119" s="4537">
        <f>SUM(M15,M43,M65,M77,M86,M102,M109)</f>
        <v>38809.09399999999</v>
      </c>
      <c r="N119" s="4622"/>
      <c r="O119" s="4621"/>
      <c r="P119" s="4620"/>
      <c r="Q119" s="4620"/>
      <c r="R119" s="4527"/>
      <c r="S119" s="4526"/>
    </row>
    <row r="120" spans="1:20" ht="21" customHeight="1" thickBot="1" x14ac:dyDescent="0.25">
      <c r="A120" s="4540" t="s">
        <v>8</v>
      </c>
      <c r="B120" s="4539" t="s">
        <v>9</v>
      </c>
      <c r="C120" s="1705" t="s">
        <v>1746</v>
      </c>
      <c r="D120" s="1704"/>
      <c r="E120" s="4619"/>
      <c r="F120" s="4617"/>
      <c r="G120" s="4617"/>
      <c r="H120" s="4618"/>
      <c r="I120" s="4617"/>
      <c r="J120" s="4617"/>
      <c r="K120" s="4617"/>
      <c r="L120" s="4617"/>
      <c r="M120" s="4617"/>
      <c r="N120" s="4617"/>
      <c r="O120" s="4617"/>
      <c r="P120" s="4616"/>
      <c r="Q120" s="4616"/>
      <c r="R120" s="4524"/>
      <c r="S120" s="4523"/>
    </row>
    <row r="121" spans="1:20" ht="39" thickBot="1" x14ac:dyDescent="0.25">
      <c r="A121" s="4615"/>
      <c r="B121" s="4614"/>
      <c r="C121" s="4613"/>
      <c r="D121" s="4612"/>
      <c r="E121" s="4611"/>
      <c r="F121" s="4610"/>
      <c r="G121" s="4610"/>
      <c r="H121" s="4610"/>
      <c r="I121" s="4610"/>
      <c r="J121" s="4610"/>
      <c r="K121" s="4610"/>
      <c r="L121" s="4610"/>
      <c r="M121" s="4610"/>
      <c r="N121" s="4609" t="s">
        <v>1745</v>
      </c>
      <c r="O121" s="4608" t="s">
        <v>526</v>
      </c>
      <c r="P121" s="4607">
        <v>270</v>
      </c>
      <c r="Q121" s="4607">
        <v>354</v>
      </c>
      <c r="R121" s="5772" t="s">
        <v>1744</v>
      </c>
      <c r="S121" s="5773"/>
    </row>
    <row r="122" spans="1:20" ht="26.45" customHeight="1" x14ac:dyDescent="0.2">
      <c r="A122" s="7952" t="s">
        <v>8</v>
      </c>
      <c r="B122" s="7963" t="s">
        <v>9</v>
      </c>
      <c r="C122" s="4606" t="s">
        <v>8</v>
      </c>
      <c r="D122" s="7813" t="s">
        <v>1743</v>
      </c>
      <c r="E122" s="7813"/>
      <c r="F122" s="7814"/>
      <c r="G122" s="6534" t="s">
        <v>140</v>
      </c>
      <c r="H122" s="7922" t="s">
        <v>143</v>
      </c>
      <c r="I122" s="4605" t="s">
        <v>1742</v>
      </c>
      <c r="J122" s="4604" t="s">
        <v>12</v>
      </c>
      <c r="K122" s="4603">
        <f t="shared" ref="K122:M123" si="1">K126</f>
        <v>352.3</v>
      </c>
      <c r="L122" s="4603">
        <f t="shared" si="1"/>
        <v>279.3</v>
      </c>
      <c r="M122" s="4603">
        <f t="shared" si="1"/>
        <v>275.44</v>
      </c>
      <c r="N122" s="2693"/>
      <c r="O122" s="4602"/>
      <c r="P122" s="4601"/>
      <c r="Q122" s="4601"/>
      <c r="R122" s="4533"/>
      <c r="S122" s="4600"/>
      <c r="T122" s="4586"/>
    </row>
    <row r="123" spans="1:20" ht="23.25" customHeight="1" x14ac:dyDescent="0.2">
      <c r="A123" s="7953"/>
      <c r="B123" s="5792"/>
      <c r="C123" s="4594"/>
      <c r="D123" s="7816"/>
      <c r="E123" s="7816"/>
      <c r="F123" s="7817"/>
      <c r="G123" s="6535"/>
      <c r="H123" s="7923"/>
      <c r="I123" s="4593"/>
      <c r="J123" s="4599" t="s">
        <v>222</v>
      </c>
      <c r="K123" s="4596">
        <f t="shared" si="1"/>
        <v>201.5</v>
      </c>
      <c r="L123" s="4596">
        <f t="shared" si="1"/>
        <v>206.5</v>
      </c>
      <c r="M123" s="4596">
        <f t="shared" si="1"/>
        <v>206.5</v>
      </c>
      <c r="N123" s="4568"/>
      <c r="O123" s="4598"/>
      <c r="P123" s="4566"/>
      <c r="Q123" s="4566"/>
      <c r="R123" s="4527"/>
      <c r="S123" s="4595"/>
      <c r="T123" s="4586"/>
    </row>
    <row r="124" spans="1:20" ht="20.25" customHeight="1" x14ac:dyDescent="0.2">
      <c r="A124" s="7953"/>
      <c r="B124" s="5792"/>
      <c r="C124" s="4594"/>
      <c r="D124" s="7816"/>
      <c r="E124" s="7816"/>
      <c r="F124" s="7817"/>
      <c r="G124" s="6535"/>
      <c r="H124" s="7923"/>
      <c r="I124" s="4593"/>
      <c r="J124" s="4597" t="s">
        <v>167</v>
      </c>
      <c r="K124" s="4596">
        <f>K129</f>
        <v>52.4</v>
      </c>
      <c r="L124" s="4596">
        <f>L129</f>
        <v>31</v>
      </c>
      <c r="M124" s="4596">
        <f>M129</f>
        <v>19.850000000000001</v>
      </c>
      <c r="N124" s="4590"/>
      <c r="O124" s="4589"/>
      <c r="P124" s="4588"/>
      <c r="Q124" s="4588"/>
      <c r="R124" s="4527"/>
      <c r="S124" s="4595"/>
      <c r="T124" s="4586"/>
    </row>
    <row r="125" spans="1:20" ht="24" customHeight="1" thickBot="1" x14ac:dyDescent="0.25">
      <c r="A125" s="7954"/>
      <c r="B125" s="7964"/>
      <c r="C125" s="4594"/>
      <c r="D125" s="7819"/>
      <c r="E125" s="7819"/>
      <c r="F125" s="7820"/>
      <c r="G125" s="6535"/>
      <c r="H125" s="7923"/>
      <c r="I125" s="4593"/>
      <c r="J125" s="4592" t="s">
        <v>13</v>
      </c>
      <c r="K125" s="4591">
        <f>SUM(K122:K124)</f>
        <v>606.19999999999993</v>
      </c>
      <c r="L125" s="4591">
        <f>SUM(L122:L124)</f>
        <v>516.79999999999995</v>
      </c>
      <c r="M125" s="4591">
        <f>SUM(M122:M124)</f>
        <v>501.79</v>
      </c>
      <c r="N125" s="4590"/>
      <c r="O125" s="4589"/>
      <c r="P125" s="4588"/>
      <c r="Q125" s="4588"/>
      <c r="R125" s="4527"/>
      <c r="S125" s="4587"/>
      <c r="T125" s="4586"/>
    </row>
    <row r="126" spans="1:20" ht="21" customHeight="1" x14ac:dyDescent="0.2">
      <c r="A126" s="7952" t="s">
        <v>8</v>
      </c>
      <c r="B126" s="7950" t="s">
        <v>9</v>
      </c>
      <c r="C126" s="7956" t="s">
        <v>8</v>
      </c>
      <c r="D126" s="7836" t="s">
        <v>8</v>
      </c>
      <c r="E126" s="7931"/>
      <c r="F126" s="7802" t="s">
        <v>1741</v>
      </c>
      <c r="G126" s="6535"/>
      <c r="H126" s="7923"/>
      <c r="I126" s="4571" t="s">
        <v>1737</v>
      </c>
      <c r="J126" s="4555" t="s">
        <v>12</v>
      </c>
      <c r="K126" s="4570">
        <v>352.3</v>
      </c>
      <c r="L126" s="4585">
        <v>279.3</v>
      </c>
      <c r="M126" s="4570">
        <v>275.44</v>
      </c>
      <c r="N126" s="4584"/>
      <c r="O126" s="4583"/>
      <c r="P126" s="4582"/>
      <c r="Q126" s="4582"/>
      <c r="R126" s="4527"/>
      <c r="S126" s="4526"/>
    </row>
    <row r="127" spans="1:20" ht="19.5" customHeight="1" x14ac:dyDescent="0.2">
      <c r="A127" s="7953"/>
      <c r="B127" s="7955"/>
      <c r="C127" s="7957"/>
      <c r="D127" s="7837"/>
      <c r="E127" s="7932"/>
      <c r="F127" s="7962"/>
      <c r="G127" s="6535"/>
      <c r="H127" s="7923"/>
      <c r="I127" s="4581"/>
      <c r="J127" s="4580" t="s">
        <v>222</v>
      </c>
      <c r="K127" s="4579">
        <v>201.5</v>
      </c>
      <c r="L127" s="4578">
        <v>206.5</v>
      </c>
      <c r="M127" s="4578">
        <v>206.5</v>
      </c>
      <c r="N127" s="4577" t="s">
        <v>1740</v>
      </c>
      <c r="O127" s="4576" t="s">
        <v>526</v>
      </c>
      <c r="P127" s="4575">
        <v>50</v>
      </c>
      <c r="Q127" s="4575">
        <v>62</v>
      </c>
      <c r="R127" s="4527"/>
      <c r="S127" s="4526"/>
    </row>
    <row r="128" spans="1:20" ht="20.25" customHeight="1" thickBot="1" x14ac:dyDescent="0.25">
      <c r="A128" s="7954"/>
      <c r="B128" s="7951"/>
      <c r="C128" s="7958"/>
      <c r="D128" s="7838"/>
      <c r="E128" s="7932"/>
      <c r="F128" s="7803"/>
      <c r="G128" s="6535"/>
      <c r="H128" s="7923"/>
      <c r="I128" s="4565"/>
      <c r="J128" s="4564" t="s">
        <v>13</v>
      </c>
      <c r="K128" s="4563">
        <f>SUM(K126:K127)</f>
        <v>553.79999999999995</v>
      </c>
      <c r="L128" s="4563">
        <f>SUM(L126:L127)</f>
        <v>485.8</v>
      </c>
      <c r="M128" s="4563">
        <f>SUM(M126:M127)</f>
        <v>481.94</v>
      </c>
      <c r="N128" s="4574"/>
      <c r="O128" s="4573"/>
      <c r="P128" s="4572"/>
      <c r="Q128" s="4572"/>
      <c r="R128" s="4527"/>
      <c r="S128" s="4526"/>
    </row>
    <row r="129" spans="1:19" ht="27" customHeight="1" x14ac:dyDescent="0.2">
      <c r="A129" s="7952" t="s">
        <v>8</v>
      </c>
      <c r="B129" s="7950" t="s">
        <v>9</v>
      </c>
      <c r="C129" s="7839" t="s">
        <v>8</v>
      </c>
      <c r="D129" s="7836" t="s">
        <v>9</v>
      </c>
      <c r="E129" s="7932"/>
      <c r="F129" s="7802" t="s">
        <v>1739</v>
      </c>
      <c r="G129" s="6535"/>
      <c r="H129" s="7923"/>
      <c r="I129" s="4571" t="s">
        <v>1459</v>
      </c>
      <c r="J129" s="4555" t="s">
        <v>167</v>
      </c>
      <c r="K129" s="4570">
        <v>52.4</v>
      </c>
      <c r="L129" s="4569">
        <v>31</v>
      </c>
      <c r="M129" s="4569">
        <v>19.850000000000001</v>
      </c>
      <c r="N129" s="4568" t="s">
        <v>1738</v>
      </c>
      <c r="O129" s="4567" t="s">
        <v>526</v>
      </c>
      <c r="P129" s="4566">
        <v>270</v>
      </c>
      <c r="Q129" s="4566">
        <v>239</v>
      </c>
      <c r="R129" s="4527"/>
      <c r="S129" s="4526"/>
    </row>
    <row r="130" spans="1:19" ht="51" customHeight="1" thickBot="1" x14ac:dyDescent="0.25">
      <c r="A130" s="7954"/>
      <c r="B130" s="7951"/>
      <c r="C130" s="7798"/>
      <c r="D130" s="7838"/>
      <c r="E130" s="7933"/>
      <c r="F130" s="7803"/>
      <c r="G130" s="6536"/>
      <c r="H130" s="7924"/>
      <c r="I130" s="4565" t="s">
        <v>1737</v>
      </c>
      <c r="J130" s="4564" t="s">
        <v>13</v>
      </c>
      <c r="K130" s="4563">
        <f>SUM(K129)</f>
        <v>52.4</v>
      </c>
      <c r="L130" s="4563">
        <f>SUM(L129)</f>
        <v>31</v>
      </c>
      <c r="M130" s="4563">
        <f>SUM(M129)</f>
        <v>19.850000000000001</v>
      </c>
      <c r="N130" s="4562"/>
      <c r="O130" s="4561"/>
      <c r="P130" s="4560"/>
      <c r="Q130" s="4560"/>
      <c r="R130" s="4524"/>
      <c r="S130" s="4523"/>
    </row>
    <row r="131" spans="1:19" ht="18.75" customHeight="1" x14ac:dyDescent="0.2">
      <c r="A131" s="7935" t="s">
        <v>8</v>
      </c>
      <c r="B131" s="5791" t="s">
        <v>9</v>
      </c>
      <c r="C131" s="7796" t="s">
        <v>9</v>
      </c>
      <c r="D131" s="7812" t="s">
        <v>1733</v>
      </c>
      <c r="E131" s="7813"/>
      <c r="F131" s="7814"/>
      <c r="G131" s="7832" t="s">
        <v>141</v>
      </c>
      <c r="H131" s="7922" t="s">
        <v>143</v>
      </c>
      <c r="I131" s="7925" t="s">
        <v>168</v>
      </c>
      <c r="J131" s="4555" t="s">
        <v>12</v>
      </c>
      <c r="K131" s="4559">
        <v>0</v>
      </c>
      <c r="L131" s="4559">
        <v>0</v>
      </c>
      <c r="M131" s="4559">
        <v>0</v>
      </c>
      <c r="N131" s="7809" t="s">
        <v>1736</v>
      </c>
      <c r="O131" s="7959" t="s">
        <v>1735</v>
      </c>
      <c r="P131" s="7840">
        <v>2</v>
      </c>
      <c r="Q131" s="7840">
        <v>0</v>
      </c>
      <c r="R131" s="5760" t="s">
        <v>1734</v>
      </c>
      <c r="S131" s="5761"/>
    </row>
    <row r="132" spans="1:19" ht="20.25" customHeight="1" x14ac:dyDescent="0.2">
      <c r="A132" s="7936"/>
      <c r="B132" s="5792"/>
      <c r="C132" s="7839"/>
      <c r="D132" s="7815"/>
      <c r="E132" s="7816"/>
      <c r="F132" s="7817"/>
      <c r="G132" s="7833"/>
      <c r="H132" s="7923"/>
      <c r="I132" s="7926"/>
      <c r="J132" s="4552" t="s">
        <v>166</v>
      </c>
      <c r="K132" s="4558">
        <v>0</v>
      </c>
      <c r="L132" s="4558">
        <v>0</v>
      </c>
      <c r="M132" s="4558">
        <v>0</v>
      </c>
      <c r="N132" s="7810"/>
      <c r="O132" s="7960"/>
      <c r="P132" s="7841"/>
      <c r="Q132" s="7841"/>
      <c r="R132" s="5762"/>
      <c r="S132" s="5763"/>
    </row>
    <row r="133" spans="1:19" ht="30" customHeight="1" thickBot="1" x14ac:dyDescent="0.25">
      <c r="A133" s="7937"/>
      <c r="B133" s="5793"/>
      <c r="C133" s="7798"/>
      <c r="D133" s="7818"/>
      <c r="E133" s="7819"/>
      <c r="F133" s="7820"/>
      <c r="G133" s="7833"/>
      <c r="H133" s="7923"/>
      <c r="I133" s="7926"/>
      <c r="J133" s="4545" t="s">
        <v>13</v>
      </c>
      <c r="K133" s="4557">
        <f>SUM(K131:K132)</f>
        <v>0</v>
      </c>
      <c r="L133" s="4557">
        <f>SUM(L131:L132)</f>
        <v>0</v>
      </c>
      <c r="M133" s="4557">
        <f>SUM(M131:M132)</f>
        <v>0</v>
      </c>
      <c r="N133" s="7811"/>
      <c r="O133" s="7961"/>
      <c r="P133" s="7842"/>
      <c r="Q133" s="7842"/>
      <c r="R133" s="5764"/>
      <c r="S133" s="5765"/>
    </row>
    <row r="134" spans="1:19" ht="30" customHeight="1" x14ac:dyDescent="0.2">
      <c r="A134" s="7942" t="s">
        <v>8</v>
      </c>
      <c r="B134" s="7943" t="s">
        <v>9</v>
      </c>
      <c r="C134" s="7839" t="s">
        <v>9</v>
      </c>
      <c r="D134" s="7836" t="s">
        <v>8</v>
      </c>
      <c r="E134" s="4556"/>
      <c r="F134" s="7793" t="s">
        <v>1733</v>
      </c>
      <c r="G134" s="7833"/>
      <c r="H134" s="7923"/>
      <c r="I134" s="7926"/>
      <c r="J134" s="4555" t="s">
        <v>12</v>
      </c>
      <c r="K134" s="4554">
        <v>0</v>
      </c>
      <c r="L134" s="4554">
        <v>0</v>
      </c>
      <c r="M134" s="4554">
        <v>0</v>
      </c>
      <c r="N134" s="4549"/>
      <c r="O134" s="4548"/>
      <c r="P134" s="4547"/>
      <c r="Q134" s="4547"/>
      <c r="R134" s="4527"/>
      <c r="S134" s="4526"/>
    </row>
    <row r="135" spans="1:19" ht="21" customHeight="1" thickBot="1" x14ac:dyDescent="0.25">
      <c r="A135" s="7936"/>
      <c r="B135" s="5792"/>
      <c r="C135" s="7839"/>
      <c r="D135" s="7837"/>
      <c r="E135" s="4553"/>
      <c r="F135" s="7794"/>
      <c r="G135" s="7833"/>
      <c r="H135" s="7923"/>
      <c r="I135" s="7926"/>
      <c r="J135" s="4552" t="s">
        <v>166</v>
      </c>
      <c r="K135" s="4551"/>
      <c r="L135" s="4550"/>
      <c r="M135" s="4550"/>
      <c r="N135" s="4549"/>
      <c r="O135" s="4548"/>
      <c r="P135" s="4547"/>
      <c r="Q135" s="4547"/>
      <c r="R135" s="4527"/>
      <c r="S135" s="4526"/>
    </row>
    <row r="136" spans="1:19" ht="30" customHeight="1" thickBot="1" x14ac:dyDescent="0.25">
      <c r="A136" s="7937"/>
      <c r="B136" s="5793"/>
      <c r="C136" s="7798"/>
      <c r="D136" s="7838"/>
      <c r="E136" s="4546"/>
      <c r="F136" s="7795"/>
      <c r="G136" s="7834"/>
      <c r="H136" s="7924"/>
      <c r="I136" s="7927"/>
      <c r="J136" s="4545" t="s">
        <v>13</v>
      </c>
      <c r="K136" s="4544">
        <f>SUM(K134:K135)</f>
        <v>0</v>
      </c>
      <c r="L136" s="4544">
        <f>SUM(L134:L135)</f>
        <v>0</v>
      </c>
      <c r="M136" s="4544">
        <f>SUM(M134:M135)</f>
        <v>0</v>
      </c>
      <c r="N136" s="4543"/>
      <c r="O136" s="4542"/>
      <c r="P136" s="4541"/>
      <c r="Q136" s="4541"/>
      <c r="R136" s="4524"/>
      <c r="S136" s="4523"/>
    </row>
    <row r="137" spans="1:19" ht="23.25" customHeight="1" thickBot="1" x14ac:dyDescent="0.25">
      <c r="A137" s="4540" t="s">
        <v>8</v>
      </c>
      <c r="B137" s="4539" t="s">
        <v>9</v>
      </c>
      <c r="C137" s="5840" t="s">
        <v>221</v>
      </c>
      <c r="D137" s="5841"/>
      <c r="E137" s="5841"/>
      <c r="F137" s="5841"/>
      <c r="G137" s="5841"/>
      <c r="H137" s="5841"/>
      <c r="I137" s="5842"/>
      <c r="J137" s="4538" t="s">
        <v>13</v>
      </c>
      <c r="K137" s="4537">
        <f>K125+K133</f>
        <v>606.19999999999993</v>
      </c>
      <c r="L137" s="4537">
        <f>L125+L133</f>
        <v>516.79999999999995</v>
      </c>
      <c r="M137" s="4537">
        <f>M125+M133</f>
        <v>501.79</v>
      </c>
      <c r="N137" s="4536"/>
      <c r="O137" s="4534"/>
      <c r="P137" s="4535"/>
      <c r="Q137" s="4534"/>
      <c r="R137" s="4533"/>
      <c r="S137" s="4532"/>
    </row>
    <row r="138" spans="1:19" ht="21" customHeight="1" thickBot="1" x14ac:dyDescent="0.25">
      <c r="A138" s="4531" t="s">
        <v>8</v>
      </c>
      <c r="B138" s="7436" t="s">
        <v>742</v>
      </c>
      <c r="C138" s="7437"/>
      <c r="D138" s="7437"/>
      <c r="E138" s="7437"/>
      <c r="F138" s="7437"/>
      <c r="G138" s="7437"/>
      <c r="H138" s="7437"/>
      <c r="I138" s="7437"/>
      <c r="J138" s="7438"/>
      <c r="K138" s="3683">
        <f>SUM(K119,K137)</f>
        <v>34099.299999999996</v>
      </c>
      <c r="L138" s="3683">
        <f>SUM(L119,L137)</f>
        <v>39399</v>
      </c>
      <c r="M138" s="3683">
        <f>SUM(M119,M137)</f>
        <v>39310.883999999991</v>
      </c>
      <c r="N138" s="4530"/>
      <c r="O138" s="4528"/>
      <c r="P138" s="4529"/>
      <c r="Q138" s="4528"/>
      <c r="R138" s="4527"/>
      <c r="S138" s="4526"/>
    </row>
    <row r="139" spans="1:19" ht="19.5" customHeight="1" thickBot="1" x14ac:dyDescent="0.25">
      <c r="A139" s="5813" t="s">
        <v>218</v>
      </c>
      <c r="B139" s="5814"/>
      <c r="C139" s="5814"/>
      <c r="D139" s="5814"/>
      <c r="E139" s="5814"/>
      <c r="F139" s="5814"/>
      <c r="G139" s="5814"/>
      <c r="H139" s="5814"/>
      <c r="I139" s="5814"/>
      <c r="J139" s="5815"/>
      <c r="K139" s="4525">
        <f>SUM(K138)</f>
        <v>34099.299999999996</v>
      </c>
      <c r="L139" s="4525">
        <f>SUM(L138)</f>
        <v>39399</v>
      </c>
      <c r="M139" s="4525">
        <f>SUM(M138)</f>
        <v>39310.883999999991</v>
      </c>
      <c r="N139" s="1620"/>
      <c r="O139" s="1619"/>
      <c r="P139" s="1618"/>
      <c r="Q139" s="1619"/>
      <c r="R139" s="4524"/>
      <c r="S139" s="4523"/>
    </row>
    <row r="140" spans="1:19" x14ac:dyDescent="0.2">
      <c r="A140" s="1617" t="s">
        <v>609</v>
      </c>
      <c r="B140" s="1617"/>
      <c r="C140" s="1617"/>
      <c r="D140" s="1617"/>
      <c r="E140" s="1617"/>
      <c r="F140" s="1617"/>
      <c r="G140" s="1617"/>
      <c r="H140" s="1617"/>
      <c r="I140" s="1617"/>
      <c r="J140" s="1617"/>
      <c r="K140" s="1617"/>
      <c r="L140" s="1617"/>
      <c r="M140" s="1617"/>
      <c r="N140" s="1617"/>
      <c r="O140" s="2591"/>
      <c r="P140" s="2588"/>
      <c r="Q140" s="2588"/>
    </row>
    <row r="141" spans="1:19" ht="48" customHeight="1" x14ac:dyDescent="0.2">
      <c r="A141" s="2591"/>
      <c r="B141" s="2591"/>
      <c r="C141" s="2591"/>
      <c r="D141" s="2591"/>
      <c r="E141" s="2591"/>
      <c r="F141" s="2591"/>
      <c r="G141" s="2591"/>
      <c r="H141" s="2591"/>
      <c r="I141" s="2591"/>
      <c r="J141" s="2591"/>
      <c r="K141" s="2591"/>
      <c r="L141" s="2591"/>
      <c r="M141" s="2591"/>
      <c r="N141" s="2591"/>
      <c r="O141" s="2591"/>
      <c r="P141" s="2588"/>
      <c r="Q141" s="2588"/>
    </row>
    <row r="142" spans="1:19" ht="16.5" thickBot="1" x14ac:dyDescent="0.25">
      <c r="A142" s="4513"/>
      <c r="B142" s="2564"/>
      <c r="C142" s="2564"/>
      <c r="D142" s="2564"/>
      <c r="E142" s="2564"/>
      <c r="F142" s="6549" t="s">
        <v>17</v>
      </c>
      <c r="G142" s="6549"/>
      <c r="H142" s="6549"/>
      <c r="I142" s="6549"/>
      <c r="J142" s="6549"/>
      <c r="K142" s="6549"/>
      <c r="L142" s="4522"/>
      <c r="M142" s="4522"/>
      <c r="N142" s="2585"/>
      <c r="O142" s="2585"/>
      <c r="P142" s="2559"/>
      <c r="Q142" s="2559"/>
    </row>
    <row r="143" spans="1:19" ht="87.75" customHeight="1" thickBot="1" x14ac:dyDescent="0.25">
      <c r="A143" s="4513"/>
      <c r="B143" s="2564"/>
      <c r="C143" s="2564"/>
      <c r="D143" s="2564"/>
      <c r="E143" s="2564"/>
      <c r="F143" s="2584"/>
      <c r="G143" s="2582"/>
      <c r="H143" s="2582"/>
      <c r="I143" s="2582"/>
      <c r="J143" s="2581"/>
      <c r="K143" s="4521" t="s">
        <v>299</v>
      </c>
      <c r="L143" s="4520" t="s">
        <v>300</v>
      </c>
      <c r="M143" s="4519" t="s">
        <v>202</v>
      </c>
      <c r="N143" s="4518"/>
      <c r="O143" s="4517"/>
      <c r="P143" s="4517"/>
      <c r="Q143" s="4517"/>
      <c r="R143" s="4517"/>
    </row>
    <row r="144" spans="1:19" ht="13.5" thickBot="1" x14ac:dyDescent="0.25">
      <c r="A144" s="4513"/>
      <c r="B144" s="2564"/>
      <c r="C144" s="2564"/>
      <c r="D144" s="2564"/>
      <c r="E144" s="2564"/>
      <c r="F144" s="2578" t="s">
        <v>18</v>
      </c>
      <c r="G144" s="2577"/>
      <c r="H144" s="2577"/>
      <c r="I144" s="2577"/>
      <c r="J144" s="2576"/>
      <c r="K144" s="4508">
        <f>K145+K146+K147+K148+K149+K150+K151+K152+K153+K154+K155</f>
        <v>12664.499999999998</v>
      </c>
      <c r="L144" s="4508">
        <f>L145+L146+L147+L148+L149+L150+L151+L152+L153+L154+L155</f>
        <v>16484</v>
      </c>
      <c r="M144" s="4508">
        <f>M145+M146+M147+M148+M149+M150+M151+M152+M153+M154+M155</f>
        <v>16421.584000000003</v>
      </c>
      <c r="N144" s="4500"/>
      <c r="O144" s="4500"/>
      <c r="P144" s="2559"/>
      <c r="Q144" s="2559"/>
      <c r="R144" s="4500"/>
    </row>
    <row r="145" spans="1:18" x14ac:dyDescent="0.2">
      <c r="A145" s="4513"/>
      <c r="B145" s="2564"/>
      <c r="C145" s="2564"/>
      <c r="D145" s="2564"/>
      <c r="E145" s="2564"/>
      <c r="F145" s="2563" t="s">
        <v>215</v>
      </c>
      <c r="G145" s="2562"/>
      <c r="H145" s="4512"/>
      <c r="I145" s="2562"/>
      <c r="J145" s="2561"/>
      <c r="K145" s="4506">
        <f>K40+K62+K74+K82+K99+K105+K122+K131</f>
        <v>8039.5999999999995</v>
      </c>
      <c r="L145" s="4506">
        <f>L40+L62+L74+L82+L99+L105+L122+L131</f>
        <v>9610.4999999999982</v>
      </c>
      <c r="M145" s="4506">
        <f>M40+M62+M74+M82+M99+M105+M122+M131</f>
        <v>9587.3500000000022</v>
      </c>
      <c r="N145" s="4505"/>
      <c r="O145" s="4505"/>
      <c r="P145" s="2559"/>
      <c r="Q145" s="2559"/>
      <c r="R145" s="4505"/>
    </row>
    <row r="146" spans="1:18" x14ac:dyDescent="0.2">
      <c r="A146" s="4513"/>
      <c r="B146" s="2564"/>
      <c r="C146" s="2564"/>
      <c r="D146" s="2564"/>
      <c r="E146" s="2564"/>
      <c r="F146" s="2563" t="s">
        <v>608</v>
      </c>
      <c r="G146" s="2562"/>
      <c r="H146" s="4512"/>
      <c r="I146" s="2562"/>
      <c r="J146" s="2561"/>
      <c r="K146" s="4514"/>
      <c r="L146" s="4505"/>
      <c r="M146" s="4514"/>
      <c r="N146" s="4505"/>
      <c r="O146" s="4505"/>
      <c r="P146" s="2559"/>
      <c r="Q146" s="2559"/>
      <c r="R146" s="4505"/>
    </row>
    <row r="147" spans="1:18" x14ac:dyDescent="0.2">
      <c r="A147" s="4513"/>
      <c r="B147" s="2564"/>
      <c r="C147" s="2564"/>
      <c r="D147" s="2564"/>
      <c r="E147" s="2564"/>
      <c r="F147" s="2563" t="s">
        <v>213</v>
      </c>
      <c r="G147" s="2562"/>
      <c r="H147" s="4512"/>
      <c r="I147" s="2562"/>
      <c r="J147" s="2561"/>
      <c r="K147" s="4514">
        <f>K14+K41+K63+K83+K101+K106+K132</f>
        <v>1113.5999999999999</v>
      </c>
      <c r="L147" s="4514">
        <f>L14+L41+L63+L83+L101+L106+L132</f>
        <v>2231.8000000000002</v>
      </c>
      <c r="M147" s="4514">
        <f>M14+M41+M63+M83+M101+M106+M132</f>
        <v>2221.4300000000003</v>
      </c>
      <c r="N147" s="4505"/>
      <c r="O147" s="4505"/>
      <c r="P147" s="2559"/>
      <c r="Q147" s="2559"/>
      <c r="R147" s="4505"/>
    </row>
    <row r="148" spans="1:18" ht="26.25" customHeight="1" x14ac:dyDescent="0.2">
      <c r="A148" s="4513"/>
      <c r="B148" s="2564"/>
      <c r="C148" s="2564"/>
      <c r="D148" s="2564"/>
      <c r="E148" s="2564"/>
      <c r="F148" s="6531" t="s">
        <v>212</v>
      </c>
      <c r="G148" s="6532"/>
      <c r="H148" s="6532"/>
      <c r="I148" s="6532"/>
      <c r="J148" s="6533"/>
      <c r="K148" s="4514"/>
      <c r="L148" s="4514"/>
      <c r="M148" s="4514"/>
      <c r="N148" s="4505"/>
      <c r="O148" s="4505"/>
      <c r="P148" s="2559"/>
      <c r="Q148" s="2559"/>
      <c r="R148" s="4505"/>
    </row>
    <row r="149" spans="1:18" x14ac:dyDescent="0.2">
      <c r="A149" s="4513"/>
      <c r="B149" s="2564"/>
      <c r="C149" s="2564"/>
      <c r="D149" s="2564"/>
      <c r="E149" s="2564"/>
      <c r="F149" s="1198" t="s">
        <v>211</v>
      </c>
      <c r="G149" s="1196"/>
      <c r="H149" s="2236"/>
      <c r="I149" s="1196"/>
      <c r="J149" s="1197"/>
      <c r="K149" s="4516"/>
      <c r="L149" s="4516"/>
      <c r="M149" s="4516"/>
      <c r="N149" s="4515"/>
      <c r="O149" s="4515"/>
      <c r="P149" s="2559"/>
      <c r="Q149" s="2559"/>
      <c r="R149" s="4515"/>
    </row>
    <row r="150" spans="1:18" x14ac:dyDescent="0.2">
      <c r="A150" s="4513"/>
      <c r="B150" s="2564"/>
      <c r="C150" s="2564"/>
      <c r="D150" s="2564"/>
      <c r="E150" s="2564"/>
      <c r="F150" s="2571" t="s">
        <v>210</v>
      </c>
      <c r="G150" s="2568"/>
      <c r="H150" s="2539"/>
      <c r="I150" s="2568"/>
      <c r="J150" s="2567"/>
      <c r="K150" s="4514"/>
      <c r="L150" s="4505"/>
      <c r="M150" s="4514"/>
      <c r="N150" s="4505"/>
      <c r="O150" s="4505"/>
      <c r="P150" s="2559"/>
      <c r="Q150" s="2559"/>
      <c r="R150" s="4505"/>
    </row>
    <row r="151" spans="1:18" ht="24.75" customHeight="1" x14ac:dyDescent="0.2">
      <c r="A151" s="4513"/>
      <c r="B151" s="2564"/>
      <c r="C151" s="2564"/>
      <c r="D151" s="2564"/>
      <c r="E151" s="2564"/>
      <c r="F151" s="6531" t="s">
        <v>209</v>
      </c>
      <c r="G151" s="6532"/>
      <c r="H151" s="6532"/>
      <c r="I151" s="6532"/>
      <c r="J151" s="6533"/>
      <c r="K151" s="4514">
        <f>K12+K75+K100+K107+K123</f>
        <v>2873.9</v>
      </c>
      <c r="L151" s="4514">
        <f>L12+L75+L100+L107+L123</f>
        <v>4025.7</v>
      </c>
      <c r="M151" s="4514">
        <f>M12+M75+M100+M107+M123</f>
        <v>4007.9539999999997</v>
      </c>
      <c r="N151" s="4505"/>
      <c r="O151" s="4505"/>
      <c r="P151" s="2565"/>
      <c r="Q151" s="2565"/>
      <c r="R151" s="4505"/>
    </row>
    <row r="152" spans="1:18" ht="27" customHeight="1" x14ac:dyDescent="0.2">
      <c r="A152" s="4513"/>
      <c r="B152" s="2564"/>
      <c r="C152" s="2564"/>
      <c r="D152" s="2564"/>
      <c r="E152" s="2564"/>
      <c r="F152" s="6531" t="s">
        <v>607</v>
      </c>
      <c r="G152" s="6532"/>
      <c r="H152" s="6532"/>
      <c r="I152" s="6532"/>
      <c r="J152" s="6533"/>
      <c r="K152" s="4511"/>
      <c r="L152" s="4514"/>
      <c r="M152" s="4514"/>
      <c r="N152" s="4505"/>
      <c r="O152" s="4505"/>
      <c r="P152" s="2559"/>
      <c r="Q152" s="2559"/>
      <c r="R152" s="4505"/>
    </row>
    <row r="153" spans="1:18" ht="13.15" customHeight="1" x14ac:dyDescent="0.2">
      <c r="A153" s="4513"/>
      <c r="B153" s="2564"/>
      <c r="C153" s="2564"/>
      <c r="D153" s="2564"/>
      <c r="E153" s="2564"/>
      <c r="F153" s="2563" t="s">
        <v>207</v>
      </c>
      <c r="G153" s="2562"/>
      <c r="H153" s="4512"/>
      <c r="I153" s="2562"/>
      <c r="J153" s="2561"/>
      <c r="K153" s="4511"/>
      <c r="L153" s="4505"/>
      <c r="M153" s="4514"/>
      <c r="N153" s="4505"/>
      <c r="O153" s="4505"/>
      <c r="P153" s="2559"/>
      <c r="Q153" s="2559"/>
      <c r="R153" s="4505"/>
    </row>
    <row r="154" spans="1:18" x14ac:dyDescent="0.2">
      <c r="A154" s="4513"/>
      <c r="B154" s="2564"/>
      <c r="C154" s="2564"/>
      <c r="D154" s="2564"/>
      <c r="E154" s="2564"/>
      <c r="F154" s="2563" t="s">
        <v>206</v>
      </c>
      <c r="G154" s="2562"/>
      <c r="H154" s="4512"/>
      <c r="I154" s="2562"/>
      <c r="J154" s="2561"/>
      <c r="K154" s="4511">
        <f>K124</f>
        <v>52.4</v>
      </c>
      <c r="L154" s="4511">
        <f>L124</f>
        <v>31</v>
      </c>
      <c r="M154" s="4511">
        <f>M124</f>
        <v>19.850000000000001</v>
      </c>
      <c r="N154" s="4505"/>
      <c r="O154" s="4505"/>
      <c r="P154" s="2559"/>
      <c r="Q154" s="2559"/>
      <c r="R154" s="4505"/>
    </row>
    <row r="155" spans="1:18" ht="13.5" thickBot="1" x14ac:dyDescent="0.25">
      <c r="F155" s="2558" t="s">
        <v>606</v>
      </c>
      <c r="G155" s="2557"/>
      <c r="H155" s="4510"/>
      <c r="I155" s="2557"/>
      <c r="J155" s="2556"/>
      <c r="K155" s="4509">
        <f>K42+K64+K76+K84+K108</f>
        <v>584.99999999999989</v>
      </c>
      <c r="L155" s="4509">
        <f>L42+L64+L76+L84+L108</f>
        <v>584.99999999999989</v>
      </c>
      <c r="M155" s="4509">
        <f>M42+M64+M76+M84+M108</f>
        <v>584.99999999999989</v>
      </c>
      <c r="N155" s="4505"/>
      <c r="O155" s="4505"/>
      <c r="R155" s="4505"/>
    </row>
    <row r="156" spans="1:18" ht="13.5" thickBot="1" x14ac:dyDescent="0.25">
      <c r="F156" s="2554" t="s">
        <v>19</v>
      </c>
      <c r="G156" s="2553"/>
      <c r="H156" s="2553"/>
      <c r="I156" s="2553"/>
      <c r="J156" s="2553"/>
      <c r="K156" s="4508">
        <f>K157</f>
        <v>21434.799999999999</v>
      </c>
      <c r="L156" s="4508">
        <f>L157</f>
        <v>22915</v>
      </c>
      <c r="M156" s="4508">
        <f>M157</f>
        <v>22889.299999999996</v>
      </c>
      <c r="N156" s="4500"/>
      <c r="O156" s="4500"/>
      <c r="R156" s="4500"/>
    </row>
    <row r="157" spans="1:18" ht="13.9" customHeight="1" thickBot="1" x14ac:dyDescent="0.25">
      <c r="F157" s="2549" t="s">
        <v>605</v>
      </c>
      <c r="G157" s="2548"/>
      <c r="H157" s="4507"/>
      <c r="I157" s="2548"/>
      <c r="J157" s="2547"/>
      <c r="K157" s="4506">
        <f>K13</f>
        <v>21434.799999999999</v>
      </c>
      <c r="L157" s="4506">
        <f>L13</f>
        <v>22915</v>
      </c>
      <c r="M157" s="4506">
        <f>M13</f>
        <v>22889.299999999996</v>
      </c>
      <c r="N157" s="4505"/>
      <c r="O157" s="4505"/>
      <c r="R157" s="4505"/>
    </row>
    <row r="158" spans="1:18" ht="13.5" thickBot="1" x14ac:dyDescent="0.25">
      <c r="F158" s="4504" t="s">
        <v>20</v>
      </c>
      <c r="G158" s="4503"/>
      <c r="H158" s="4503"/>
      <c r="I158" s="4503"/>
      <c r="J158" s="4502"/>
      <c r="K158" s="4501">
        <f>K144+K156</f>
        <v>34099.299999999996</v>
      </c>
      <c r="L158" s="4501">
        <f>L144+L156</f>
        <v>39399</v>
      </c>
      <c r="M158" s="4501">
        <f>M144+M156</f>
        <v>39310.883999999998</v>
      </c>
      <c r="N158" s="4500"/>
      <c r="O158" s="4500"/>
      <c r="R158" s="4500"/>
    </row>
  </sheetData>
  <mergeCells count="401">
    <mergeCell ref="A2:S2"/>
    <mergeCell ref="R1:S1"/>
    <mergeCell ref="C137:I137"/>
    <mergeCell ref="B138:J138"/>
    <mergeCell ref="A139:J139"/>
    <mergeCell ref="R40:S43"/>
    <mergeCell ref="R12:S15"/>
    <mergeCell ref="R63:S63"/>
    <mergeCell ref="R64:S65"/>
    <mergeCell ref="R82:S82"/>
    <mergeCell ref="O16:O17"/>
    <mergeCell ref="O18:O19"/>
    <mergeCell ref="O22:O23"/>
    <mergeCell ref="N64:N65"/>
    <mergeCell ref="O64:O65"/>
    <mergeCell ref="O28:O29"/>
    <mergeCell ref="O30:O32"/>
    <mergeCell ref="O33:O34"/>
    <mergeCell ref="N16:N17"/>
    <mergeCell ref="N18:N19"/>
    <mergeCell ref="N22:N23"/>
    <mergeCell ref="N24:N25"/>
    <mergeCell ref="N26:N27"/>
    <mergeCell ref="N28:N29"/>
    <mergeCell ref="N48:N51"/>
    <mergeCell ref="N52:N55"/>
    <mergeCell ref="N56:N58"/>
    <mergeCell ref="Q18:Q19"/>
    <mergeCell ref="Q22:Q23"/>
    <mergeCell ref="Q24:Q25"/>
    <mergeCell ref="Q26:Q27"/>
    <mergeCell ref="Q44:Q47"/>
    <mergeCell ref="N44:N47"/>
    <mergeCell ref="P22:P23"/>
    <mergeCell ref="P24:P25"/>
    <mergeCell ref="O24:O25"/>
    <mergeCell ref="O26:O27"/>
    <mergeCell ref="N30:N32"/>
    <mergeCell ref="N33:N34"/>
    <mergeCell ref="B12:B15"/>
    <mergeCell ref="A12:A15"/>
    <mergeCell ref="B26:B27"/>
    <mergeCell ref="A26:A27"/>
    <mergeCell ref="B24:B25"/>
    <mergeCell ref="A24:A25"/>
    <mergeCell ref="B20:B21"/>
    <mergeCell ref="B22:B23"/>
    <mergeCell ref="A20:A21"/>
    <mergeCell ref="A16:A17"/>
    <mergeCell ref="B18:B19"/>
    <mergeCell ref="A18:A19"/>
    <mergeCell ref="B16:B17"/>
    <mergeCell ref="G20:G23"/>
    <mergeCell ref="G24:G27"/>
    <mergeCell ref="G28:G32"/>
    <mergeCell ref="G33:G36"/>
    <mergeCell ref="Q56:Q58"/>
    <mergeCell ref="D62:F65"/>
    <mergeCell ref="D40:F43"/>
    <mergeCell ref="D22:D23"/>
    <mergeCell ref="D24:D25"/>
    <mergeCell ref="D26:D27"/>
    <mergeCell ref="Q64:Q65"/>
    <mergeCell ref="F56:F58"/>
    <mergeCell ref="D35:D36"/>
    <mergeCell ref="N40:N43"/>
    <mergeCell ref="G40:G43"/>
    <mergeCell ref="H40:H43"/>
    <mergeCell ref="G52:G55"/>
    <mergeCell ref="G56:G58"/>
    <mergeCell ref="H52:H55"/>
    <mergeCell ref="H56:H58"/>
    <mergeCell ref="O44:O47"/>
    <mergeCell ref="O48:O51"/>
    <mergeCell ref="O52:O55"/>
    <mergeCell ref="O56:O58"/>
    <mergeCell ref="B44:B47"/>
    <mergeCell ref="B37:B39"/>
    <mergeCell ref="A37:A39"/>
    <mergeCell ref="B35:B36"/>
    <mergeCell ref="A35:A36"/>
    <mergeCell ref="A22:A23"/>
    <mergeCell ref="B33:B34"/>
    <mergeCell ref="A33:A34"/>
    <mergeCell ref="B30:B32"/>
    <mergeCell ref="A30:A32"/>
    <mergeCell ref="B28:B29"/>
    <mergeCell ref="A28:A29"/>
    <mergeCell ref="A40:A43"/>
    <mergeCell ref="M6:M7"/>
    <mergeCell ref="G12:G15"/>
    <mergeCell ref="D12:F15"/>
    <mergeCell ref="F16:F17"/>
    <mergeCell ref="F18:F19"/>
    <mergeCell ref="G16:G19"/>
    <mergeCell ref="J5:J7"/>
    <mergeCell ref="D28:D29"/>
    <mergeCell ref="C33:C34"/>
    <mergeCell ref="C16:C17"/>
    <mergeCell ref="C18:C19"/>
    <mergeCell ref="C20:C21"/>
    <mergeCell ref="D16:D17"/>
    <mergeCell ref="D18:D19"/>
    <mergeCell ref="D20:D21"/>
    <mergeCell ref="C28:C29"/>
    <mergeCell ref="C22:C23"/>
    <mergeCell ref="C24:C25"/>
    <mergeCell ref="C26:C27"/>
    <mergeCell ref="F28:F29"/>
    <mergeCell ref="F30:F32"/>
    <mergeCell ref="F22:F23"/>
    <mergeCell ref="F24:F25"/>
    <mergeCell ref="F26:F27"/>
    <mergeCell ref="H16:H17"/>
    <mergeCell ref="H18:H19"/>
    <mergeCell ref="H20:H21"/>
    <mergeCell ref="H22:H23"/>
    <mergeCell ref="H24:H25"/>
    <mergeCell ref="H26:H27"/>
    <mergeCell ref="H28:H29"/>
    <mergeCell ref="H30:H32"/>
    <mergeCell ref="H33:H34"/>
    <mergeCell ref="C35:C36"/>
    <mergeCell ref="D30:D32"/>
    <mergeCell ref="B40:B43"/>
    <mergeCell ref="C37:C39"/>
    <mergeCell ref="C30:C32"/>
    <mergeCell ref="F33:F34"/>
    <mergeCell ref="F35:F36"/>
    <mergeCell ref="F37:F39"/>
    <mergeCell ref="D33:D34"/>
    <mergeCell ref="D37:D39"/>
    <mergeCell ref="A52:A55"/>
    <mergeCell ref="B52:B55"/>
    <mergeCell ref="C52:C55"/>
    <mergeCell ref="D52:D55"/>
    <mergeCell ref="C62:C65"/>
    <mergeCell ref="F66:F68"/>
    <mergeCell ref="C44:C47"/>
    <mergeCell ref="A48:A51"/>
    <mergeCell ref="B48:B51"/>
    <mergeCell ref="C48:C51"/>
    <mergeCell ref="D48:D51"/>
    <mergeCell ref="F48:F51"/>
    <mergeCell ref="A59:A61"/>
    <mergeCell ref="B59:B61"/>
    <mergeCell ref="A56:A58"/>
    <mergeCell ref="B56:B58"/>
    <mergeCell ref="C56:C58"/>
    <mergeCell ref="D56:D58"/>
    <mergeCell ref="A62:A65"/>
    <mergeCell ref="B62:B65"/>
    <mergeCell ref="D44:D47"/>
    <mergeCell ref="F44:F47"/>
    <mergeCell ref="F52:F55"/>
    <mergeCell ref="A44:A47"/>
    <mergeCell ref="A72:A73"/>
    <mergeCell ref="B72:B73"/>
    <mergeCell ref="C72:C73"/>
    <mergeCell ref="D72:D73"/>
    <mergeCell ref="A66:A68"/>
    <mergeCell ref="B66:B68"/>
    <mergeCell ref="C66:C68"/>
    <mergeCell ref="A69:A71"/>
    <mergeCell ref="B69:B71"/>
    <mergeCell ref="C69:C71"/>
    <mergeCell ref="D69:D71"/>
    <mergeCell ref="D66:D68"/>
    <mergeCell ref="A114:A116"/>
    <mergeCell ref="B114:B116"/>
    <mergeCell ref="F114:F116"/>
    <mergeCell ref="A110:A113"/>
    <mergeCell ref="C91:C92"/>
    <mergeCell ref="D110:D113"/>
    <mergeCell ref="D114:D116"/>
    <mergeCell ref="B110:B113"/>
    <mergeCell ref="D105:F109"/>
    <mergeCell ref="B97:B98"/>
    <mergeCell ref="C97:C98"/>
    <mergeCell ref="F93:F94"/>
    <mergeCell ref="F95:F96"/>
    <mergeCell ref="D99:F102"/>
    <mergeCell ref="D93:D94"/>
    <mergeCell ref="A87:A90"/>
    <mergeCell ref="B87:B90"/>
    <mergeCell ref="C87:C90"/>
    <mergeCell ref="D87:D90"/>
    <mergeCell ref="F87:F90"/>
    <mergeCell ref="A97:A98"/>
    <mergeCell ref="F97:F98"/>
    <mergeCell ref="D91:D92"/>
    <mergeCell ref="A93:A94"/>
    <mergeCell ref="B93:B94"/>
    <mergeCell ref="A74:A77"/>
    <mergeCell ref="B74:B77"/>
    <mergeCell ref="A131:A133"/>
    <mergeCell ref="B131:B133"/>
    <mergeCell ref="C131:C133"/>
    <mergeCell ref="A99:A102"/>
    <mergeCell ref="B99:B102"/>
    <mergeCell ref="D122:F125"/>
    <mergeCell ref="O131:O133"/>
    <mergeCell ref="A82:A86"/>
    <mergeCell ref="B82:B86"/>
    <mergeCell ref="A95:A96"/>
    <mergeCell ref="B95:B96"/>
    <mergeCell ref="C95:C96"/>
    <mergeCell ref="A91:A92"/>
    <mergeCell ref="B91:B92"/>
    <mergeCell ref="F126:F128"/>
    <mergeCell ref="A117:A118"/>
    <mergeCell ref="B117:B118"/>
    <mergeCell ref="F117:F118"/>
    <mergeCell ref="B122:B125"/>
    <mergeCell ref="A122:A125"/>
    <mergeCell ref="D117:D118"/>
    <mergeCell ref="A129:A130"/>
    <mergeCell ref="A134:A136"/>
    <mergeCell ref="B134:B136"/>
    <mergeCell ref="C134:C136"/>
    <mergeCell ref="D134:D136"/>
    <mergeCell ref="I99:I102"/>
    <mergeCell ref="A105:A109"/>
    <mergeCell ref="B105:B109"/>
    <mergeCell ref="H105:H109"/>
    <mergeCell ref="I105:I109"/>
    <mergeCell ref="A103:A104"/>
    <mergeCell ref="B103:B104"/>
    <mergeCell ref="F103:F104"/>
    <mergeCell ref="B129:B130"/>
    <mergeCell ref="C129:C130"/>
    <mergeCell ref="D129:D130"/>
    <mergeCell ref="F129:F130"/>
    <mergeCell ref="A126:A128"/>
    <mergeCell ref="B126:B128"/>
    <mergeCell ref="C126:C128"/>
    <mergeCell ref="D126:D128"/>
    <mergeCell ref="H114:H116"/>
    <mergeCell ref="H117:H118"/>
    <mergeCell ref="G103:G104"/>
    <mergeCell ref="G110:G113"/>
    <mergeCell ref="A3:S3"/>
    <mergeCell ref="H131:H136"/>
    <mergeCell ref="I131:I136"/>
    <mergeCell ref="F78:F81"/>
    <mergeCell ref="D95:D96"/>
    <mergeCell ref="D97:D98"/>
    <mergeCell ref="G66:G68"/>
    <mergeCell ref="G69:G71"/>
    <mergeCell ref="G72:G73"/>
    <mergeCell ref="E126:E130"/>
    <mergeCell ref="O106:O109"/>
    <mergeCell ref="G105:G109"/>
    <mergeCell ref="G74:G81"/>
    <mergeCell ref="G82:G86"/>
    <mergeCell ref="H69:H71"/>
    <mergeCell ref="D74:F77"/>
    <mergeCell ref="A78:A81"/>
    <mergeCell ref="B78:B81"/>
    <mergeCell ref="C78:C81"/>
    <mergeCell ref="D78:D81"/>
    <mergeCell ref="H74:H81"/>
    <mergeCell ref="I74:I81"/>
    <mergeCell ref="H62:H65"/>
    <mergeCell ref="F72:F73"/>
    <mergeCell ref="U59:U61"/>
    <mergeCell ref="Y20:Y21"/>
    <mergeCell ref="Y33:Y34"/>
    <mergeCell ref="H82:H86"/>
    <mergeCell ref="I82:I86"/>
    <mergeCell ref="J84:J85"/>
    <mergeCell ref="K84:K85"/>
    <mergeCell ref="N85:N86"/>
    <mergeCell ref="O85:O86"/>
    <mergeCell ref="Q85:Q86"/>
    <mergeCell ref="T59:T61"/>
    <mergeCell ref="H66:H68"/>
    <mergeCell ref="H72:H73"/>
    <mergeCell ref="H35:H36"/>
    <mergeCell ref="H37:H39"/>
    <mergeCell ref="Q28:Q29"/>
    <mergeCell ref="Q30:Q32"/>
    <mergeCell ref="Q33:Q34"/>
    <mergeCell ref="T84:T85"/>
    <mergeCell ref="R84:S84"/>
    <mergeCell ref="R85:S86"/>
    <mergeCell ref="O35:O36"/>
    <mergeCell ref="N35:N36"/>
    <mergeCell ref="I40:I43"/>
    <mergeCell ref="A5:A7"/>
    <mergeCell ref="B5:B7"/>
    <mergeCell ref="C5:C7"/>
    <mergeCell ref="E5:E7"/>
    <mergeCell ref="F5:F7"/>
    <mergeCell ref="H5:H7"/>
    <mergeCell ref="F20:F21"/>
    <mergeCell ref="O4:Q4"/>
    <mergeCell ref="D5:D7"/>
    <mergeCell ref="G5:G7"/>
    <mergeCell ref="N5:Q5"/>
    <mergeCell ref="Q6:Q7"/>
    <mergeCell ref="I5:I7"/>
    <mergeCell ref="K5:M5"/>
    <mergeCell ref="K6:K7"/>
    <mergeCell ref="L6:L7"/>
    <mergeCell ref="O12:O15"/>
    <mergeCell ref="Q12:Q15"/>
    <mergeCell ref="H12:H15"/>
    <mergeCell ref="I12:I15"/>
    <mergeCell ref="N12:N15"/>
    <mergeCell ref="P6:P7"/>
    <mergeCell ref="P12:P15"/>
    <mergeCell ref="P18:P19"/>
    <mergeCell ref="S5:S7"/>
    <mergeCell ref="P28:P29"/>
    <mergeCell ref="P30:P32"/>
    <mergeCell ref="P33:P34"/>
    <mergeCell ref="P40:P43"/>
    <mergeCell ref="P44:P47"/>
    <mergeCell ref="N6:N7"/>
    <mergeCell ref="O6:O7"/>
    <mergeCell ref="P106:P109"/>
    <mergeCell ref="R5:R7"/>
    <mergeCell ref="P48:P51"/>
    <mergeCell ref="P52:P55"/>
    <mergeCell ref="P56:P58"/>
    <mergeCell ref="P64:P65"/>
    <mergeCell ref="Q106:Q109"/>
    <mergeCell ref="N75:N77"/>
    <mergeCell ref="O75:O77"/>
    <mergeCell ref="Q75:Q77"/>
    <mergeCell ref="N72:N73"/>
    <mergeCell ref="O72:O73"/>
    <mergeCell ref="Q72:Q73"/>
    <mergeCell ref="P85:P86"/>
    <mergeCell ref="N93:N94"/>
    <mergeCell ref="O93:O94"/>
    <mergeCell ref="Q131:Q133"/>
    <mergeCell ref="Q93:Q94"/>
    <mergeCell ref="R121:S121"/>
    <mergeCell ref="Q48:Q51"/>
    <mergeCell ref="Q52:Q55"/>
    <mergeCell ref="P26:P27"/>
    <mergeCell ref="P93:P94"/>
    <mergeCell ref="Q40:Q43"/>
    <mergeCell ref="P72:P73"/>
    <mergeCell ref="P75:P77"/>
    <mergeCell ref="P110:P113"/>
    <mergeCell ref="P131:P133"/>
    <mergeCell ref="R99:S102"/>
    <mergeCell ref="R105:S109"/>
    <mergeCell ref="R131:S133"/>
    <mergeCell ref="Q110:Q113"/>
    <mergeCell ref="F152:J152"/>
    <mergeCell ref="F151:J151"/>
    <mergeCell ref="F148:J148"/>
    <mergeCell ref="I62:I65"/>
    <mergeCell ref="C119:I119"/>
    <mergeCell ref="L84:L85"/>
    <mergeCell ref="M84:M85"/>
    <mergeCell ref="D82:F86"/>
    <mergeCell ref="G37:G39"/>
    <mergeCell ref="H44:H47"/>
    <mergeCell ref="H48:H51"/>
    <mergeCell ref="G44:G47"/>
    <mergeCell ref="G48:G51"/>
    <mergeCell ref="G59:G61"/>
    <mergeCell ref="G131:G136"/>
    <mergeCell ref="G62:G65"/>
    <mergeCell ref="F110:F113"/>
    <mergeCell ref="G99:G102"/>
    <mergeCell ref="C93:C94"/>
    <mergeCell ref="F69:F71"/>
    <mergeCell ref="C59:C61"/>
    <mergeCell ref="D59:D61"/>
    <mergeCell ref="F59:F61"/>
    <mergeCell ref="C40:C43"/>
    <mergeCell ref="F142:K142"/>
    <mergeCell ref="F134:F136"/>
    <mergeCell ref="C74:C77"/>
    <mergeCell ref="H87:H94"/>
    <mergeCell ref="H95:H98"/>
    <mergeCell ref="F91:F92"/>
    <mergeCell ref="G87:G90"/>
    <mergeCell ref="O40:O43"/>
    <mergeCell ref="H59:H61"/>
    <mergeCell ref="N131:N133"/>
    <mergeCell ref="G114:G116"/>
    <mergeCell ref="G122:G130"/>
    <mergeCell ref="G117:G118"/>
    <mergeCell ref="D131:F133"/>
    <mergeCell ref="N110:N113"/>
    <mergeCell ref="O110:O113"/>
    <mergeCell ref="N106:N109"/>
    <mergeCell ref="H122:H130"/>
    <mergeCell ref="G91:G92"/>
    <mergeCell ref="G93:G94"/>
    <mergeCell ref="G95:G96"/>
    <mergeCell ref="G97:G98"/>
    <mergeCell ref="H99:H104"/>
    <mergeCell ref="H110:H113"/>
  </mergeCells>
  <printOptions horizontalCentered="1" verticalCentered="1"/>
  <pageMargins left="0.70866141732283472" right="0.70866141732283472" top="0.74803149606299213" bottom="0.74803149606299213" header="0.31496062992125984" footer="0.31496062992125984"/>
  <pageSetup paperSize="9" scale="46" firstPageNumber="65" fitToHeight="0" orientation="landscape" useFirstPageNumber="1" r:id="rId1"/>
  <headerFooter>
    <oddHeader>&amp;C&amp;P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9"/>
  <sheetViews>
    <sheetView view="pageBreakPreview" zoomScale="90" zoomScaleNormal="100" zoomScaleSheetLayoutView="90" workbookViewId="0">
      <selection activeCell="R1" sqref="R1:S1"/>
    </sheetView>
  </sheetViews>
  <sheetFormatPr defaultRowHeight="12.75" x14ac:dyDescent="0.2"/>
  <cols>
    <col min="1" max="2" width="3.5703125" style="1594" customWidth="1"/>
    <col min="3" max="4" width="3.7109375" style="1594" customWidth="1"/>
    <col min="5" max="5" width="2.5703125" style="1594" customWidth="1"/>
    <col min="6" max="6" width="39.28515625" style="1594" customWidth="1"/>
    <col min="7" max="7" width="3.7109375" style="1594" customWidth="1"/>
    <col min="8" max="8" width="7.85546875" style="2540" customWidth="1"/>
    <col min="9" max="9" width="4.42578125" style="1594" customWidth="1"/>
    <col min="10" max="10" width="7.28515625" style="1594" customWidth="1"/>
    <col min="11" max="13" width="10" style="1594" customWidth="1"/>
    <col min="14" max="14" width="36.5703125" style="1594" customWidth="1"/>
    <col min="15" max="15" width="9.140625" style="1594"/>
    <col min="16" max="17" width="10" style="1594" customWidth="1"/>
    <col min="18" max="18" width="22" style="1594" customWidth="1"/>
    <col min="19" max="19" width="29.28515625" style="1594" customWidth="1"/>
    <col min="20" max="16384" width="9.140625" style="1594"/>
  </cols>
  <sheetData>
    <row r="1" spans="1:20" ht="61.5" customHeight="1" x14ac:dyDescent="0.2">
      <c r="N1" s="517"/>
      <c r="O1" s="517"/>
      <c r="P1" s="517"/>
      <c r="Q1" s="517"/>
      <c r="R1" s="5271" t="s">
        <v>1869</v>
      </c>
      <c r="S1" s="5271"/>
    </row>
    <row r="2" spans="1:20" ht="15.75" customHeight="1" x14ac:dyDescent="0.2">
      <c r="A2" s="8079" t="s">
        <v>1868</v>
      </c>
      <c r="B2" s="8079"/>
      <c r="C2" s="8079"/>
      <c r="D2" s="8079"/>
      <c r="E2" s="8079"/>
      <c r="F2" s="8079"/>
      <c r="G2" s="8079"/>
      <c r="H2" s="8079"/>
      <c r="I2" s="8079"/>
      <c r="J2" s="8079"/>
      <c r="K2" s="8079"/>
      <c r="L2" s="8079"/>
      <c r="M2" s="8079"/>
      <c r="N2" s="8079"/>
      <c r="O2" s="8079"/>
      <c r="P2" s="8079"/>
      <c r="Q2" s="8079"/>
      <c r="R2" s="8079"/>
      <c r="S2" s="8079"/>
    </row>
    <row r="3" spans="1:20" ht="23.25" customHeight="1" x14ac:dyDescent="0.2">
      <c r="A3" s="8080" t="s">
        <v>1867</v>
      </c>
      <c r="B3" s="8080"/>
      <c r="C3" s="8080"/>
      <c r="D3" s="8080"/>
      <c r="E3" s="8080"/>
      <c r="F3" s="8080"/>
      <c r="G3" s="8080"/>
      <c r="H3" s="8080"/>
      <c r="I3" s="8080"/>
      <c r="J3" s="8080"/>
      <c r="K3" s="8080"/>
      <c r="L3" s="8080"/>
      <c r="M3" s="8080"/>
      <c r="N3" s="8080"/>
      <c r="O3" s="8080"/>
      <c r="P3" s="8080"/>
      <c r="Q3" s="8080"/>
      <c r="R3" s="8080"/>
      <c r="S3" s="8080"/>
    </row>
    <row r="4" spans="1:20" ht="12" customHeight="1" thickBot="1" x14ac:dyDescent="0.25">
      <c r="A4" s="1838"/>
      <c r="B4" s="1838"/>
      <c r="C4" s="1838"/>
      <c r="D4" s="1838"/>
      <c r="E4" s="1838"/>
      <c r="F4" s="1838"/>
      <c r="G4" s="1838"/>
      <c r="H4" s="2710"/>
      <c r="I4" s="1838"/>
      <c r="J4" s="1838"/>
      <c r="K4" s="1838"/>
      <c r="L4" s="1838"/>
      <c r="M4" s="1838"/>
      <c r="N4" s="1839"/>
      <c r="O4" s="1838"/>
      <c r="P4" s="2709"/>
      <c r="Q4" s="2709" t="s">
        <v>932</v>
      </c>
    </row>
    <row r="5" spans="1:20" ht="32.25" customHeight="1" thickBot="1" x14ac:dyDescent="0.25">
      <c r="A5" s="6577" t="s">
        <v>0</v>
      </c>
      <c r="B5" s="6580" t="s">
        <v>1</v>
      </c>
      <c r="C5" s="6601" t="s">
        <v>2</v>
      </c>
      <c r="D5" s="6593" t="s">
        <v>138</v>
      </c>
      <c r="E5" s="8089" t="s">
        <v>298</v>
      </c>
      <c r="F5" s="8012" t="s">
        <v>15</v>
      </c>
      <c r="G5" s="6596" t="s">
        <v>2</v>
      </c>
      <c r="H5" s="7884" t="s">
        <v>4</v>
      </c>
      <c r="I5" s="8015" t="s">
        <v>142</v>
      </c>
      <c r="J5" s="7884" t="s">
        <v>5</v>
      </c>
      <c r="K5" s="8009" t="s">
        <v>190</v>
      </c>
      <c r="L5" s="8010"/>
      <c r="M5" s="8011"/>
      <c r="N5" s="8076" t="s">
        <v>297</v>
      </c>
      <c r="O5" s="8077"/>
      <c r="P5" s="8077"/>
      <c r="Q5" s="8078"/>
      <c r="R5" s="8081" t="s">
        <v>191</v>
      </c>
      <c r="S5" s="8084" t="s">
        <v>192</v>
      </c>
    </row>
    <row r="6" spans="1:20" ht="12.75" customHeight="1" x14ac:dyDescent="0.2">
      <c r="A6" s="6578"/>
      <c r="B6" s="6581"/>
      <c r="C6" s="6602"/>
      <c r="D6" s="6594"/>
      <c r="E6" s="8090"/>
      <c r="F6" s="8013"/>
      <c r="G6" s="6597"/>
      <c r="H6" s="7885"/>
      <c r="I6" s="8016"/>
      <c r="J6" s="7885"/>
      <c r="K6" s="7893" t="s">
        <v>200</v>
      </c>
      <c r="L6" s="6080" t="s">
        <v>201</v>
      </c>
      <c r="M6" s="8087" t="s">
        <v>202</v>
      </c>
      <c r="N6" s="8062" t="s">
        <v>15</v>
      </c>
      <c r="O6" s="8064" t="s">
        <v>600</v>
      </c>
      <c r="P6" s="7901" t="s">
        <v>137</v>
      </c>
      <c r="Q6" s="7863" t="s">
        <v>189</v>
      </c>
      <c r="R6" s="8082"/>
      <c r="S6" s="8085"/>
    </row>
    <row r="7" spans="1:20" ht="150" customHeight="1" thickBot="1" x14ac:dyDescent="0.25">
      <c r="A7" s="6579"/>
      <c r="B7" s="6582"/>
      <c r="C7" s="6603"/>
      <c r="D7" s="6595"/>
      <c r="E7" s="8091"/>
      <c r="F7" s="8014"/>
      <c r="G7" s="6598"/>
      <c r="H7" s="7886"/>
      <c r="I7" s="8017"/>
      <c r="J7" s="7886"/>
      <c r="K7" s="7894"/>
      <c r="L7" s="6081"/>
      <c r="M7" s="8088"/>
      <c r="N7" s="8063"/>
      <c r="O7" s="8065"/>
      <c r="P7" s="7902"/>
      <c r="Q7" s="7864"/>
      <c r="R7" s="8083"/>
      <c r="S7" s="8086"/>
    </row>
    <row r="8" spans="1:20" ht="16.5" customHeight="1" thickBot="1" x14ac:dyDescent="0.3">
      <c r="A8" s="1837" t="s">
        <v>8</v>
      </c>
      <c r="B8" s="4911" t="s">
        <v>1866</v>
      </c>
      <c r="C8" s="4910"/>
      <c r="D8" s="4910"/>
      <c r="E8" s="4908"/>
      <c r="F8" s="4910"/>
      <c r="G8" s="4910"/>
      <c r="H8" s="4909"/>
      <c r="I8" s="4908"/>
      <c r="J8" s="4907"/>
      <c r="K8" s="4907"/>
      <c r="L8" s="4907"/>
      <c r="M8" s="4907"/>
      <c r="N8" s="4774"/>
      <c r="O8" s="4773"/>
      <c r="P8" s="4772"/>
      <c r="Q8" s="4906"/>
      <c r="R8" s="8072"/>
      <c r="S8" s="8073"/>
      <c r="T8" s="4905"/>
    </row>
    <row r="9" spans="1:20" ht="28.5" customHeight="1" x14ac:dyDescent="0.2">
      <c r="A9" s="8018"/>
      <c r="B9" s="4904"/>
      <c r="C9" s="4901"/>
      <c r="D9" s="4901"/>
      <c r="E9" s="4901"/>
      <c r="F9" s="4903"/>
      <c r="G9" s="4903"/>
      <c r="H9" s="4902"/>
      <c r="I9" s="4901"/>
      <c r="J9" s="4901"/>
      <c r="K9" s="4900"/>
      <c r="L9" s="4900"/>
      <c r="M9" s="4900"/>
      <c r="N9" s="4899" t="s">
        <v>1865</v>
      </c>
      <c r="O9" s="4602" t="s">
        <v>1864</v>
      </c>
      <c r="P9" s="4898">
        <v>78.37</v>
      </c>
      <c r="Q9" s="4897">
        <v>75.599999999999994</v>
      </c>
      <c r="R9" s="8072" t="s">
        <v>1862</v>
      </c>
      <c r="S9" s="8073"/>
      <c r="T9" s="4896"/>
    </row>
    <row r="10" spans="1:20" ht="30.6" customHeight="1" thickBot="1" x14ac:dyDescent="0.25">
      <c r="A10" s="8019"/>
      <c r="B10" s="4895"/>
      <c r="C10" s="4892"/>
      <c r="D10" s="4892"/>
      <c r="E10" s="4892"/>
      <c r="F10" s="4894"/>
      <c r="G10" s="4894"/>
      <c r="H10" s="4893"/>
      <c r="I10" s="4892"/>
      <c r="J10" s="4892"/>
      <c r="K10" s="4891"/>
      <c r="L10" s="4891"/>
      <c r="M10" s="4891"/>
      <c r="N10" s="4890" t="s">
        <v>1863</v>
      </c>
      <c r="O10" s="4624" t="s">
        <v>446</v>
      </c>
      <c r="P10" s="4889">
        <v>102.5</v>
      </c>
      <c r="Q10" s="1794">
        <v>101.8</v>
      </c>
      <c r="R10" s="8072" t="s">
        <v>1862</v>
      </c>
      <c r="S10" s="8073"/>
    </row>
    <row r="11" spans="1:20" ht="13.5" customHeight="1" thickBot="1" x14ac:dyDescent="0.25">
      <c r="A11" s="1823" t="s">
        <v>8</v>
      </c>
      <c r="B11" s="4763" t="s">
        <v>8</v>
      </c>
      <c r="C11" s="1705" t="s">
        <v>1861</v>
      </c>
      <c r="D11" s="1704"/>
      <c r="E11" s="4619"/>
      <c r="F11" s="4888"/>
      <c r="G11" s="4887"/>
      <c r="H11" s="4886"/>
      <c r="I11" s="4885"/>
      <c r="J11" s="4885"/>
      <c r="K11" s="4885"/>
      <c r="L11" s="4885"/>
      <c r="M11" s="4885"/>
      <c r="N11" s="4885"/>
      <c r="O11" s="4885"/>
      <c r="P11" s="4884"/>
      <c r="Q11" s="4883"/>
      <c r="R11" s="4882"/>
      <c r="S11" s="4523"/>
    </row>
    <row r="12" spans="1:20" ht="57" customHeight="1" thickBot="1" x14ac:dyDescent="0.25">
      <c r="A12" s="8020"/>
      <c r="B12" s="4759"/>
      <c r="C12" s="4881"/>
      <c r="D12" s="4879"/>
      <c r="E12" s="4879"/>
      <c r="F12" s="4879"/>
      <c r="G12" s="4879"/>
      <c r="H12" s="4880"/>
      <c r="I12" s="4879"/>
      <c r="J12" s="4879"/>
      <c r="K12" s="4879"/>
      <c r="L12" s="4879"/>
      <c r="M12" s="4879"/>
      <c r="N12" s="4878" t="s">
        <v>1860</v>
      </c>
      <c r="O12" s="4877" t="s">
        <v>1859</v>
      </c>
      <c r="P12" s="4876">
        <v>1.1000000000000001</v>
      </c>
      <c r="Q12" s="4875">
        <v>-0.8</v>
      </c>
      <c r="R12" s="8066" t="s">
        <v>1858</v>
      </c>
      <c r="S12" s="8067"/>
    </row>
    <row r="13" spans="1:20" ht="53.25" customHeight="1" thickBot="1" x14ac:dyDescent="0.25">
      <c r="A13" s="8021"/>
      <c r="B13" s="4759"/>
      <c r="C13" s="4874"/>
      <c r="D13" s="4872"/>
      <c r="E13" s="4872"/>
      <c r="F13" s="4872"/>
      <c r="G13" s="4872"/>
      <c r="H13" s="4873"/>
      <c r="I13" s="4872"/>
      <c r="J13" s="4872"/>
      <c r="K13" s="4872"/>
      <c r="L13" s="4872"/>
      <c r="M13" s="4872"/>
      <c r="N13" s="4871" t="s">
        <v>1857</v>
      </c>
      <c r="O13" s="4608" t="s">
        <v>446</v>
      </c>
      <c r="P13" s="4870">
        <v>126.6</v>
      </c>
      <c r="Q13" s="4869">
        <v>108.7</v>
      </c>
      <c r="R13" s="5753" t="s">
        <v>1856</v>
      </c>
      <c r="S13" s="5754"/>
    </row>
    <row r="14" spans="1:20" ht="26.25" customHeight="1" x14ac:dyDescent="0.2">
      <c r="A14" s="8022" t="s">
        <v>8</v>
      </c>
      <c r="B14" s="8024" t="s">
        <v>8</v>
      </c>
      <c r="C14" s="8025" t="s">
        <v>10</v>
      </c>
      <c r="D14" s="4868"/>
      <c r="E14" s="8050"/>
      <c r="F14" s="8007" t="s">
        <v>1855</v>
      </c>
      <c r="G14" s="8053" t="s">
        <v>1704</v>
      </c>
      <c r="H14" s="8034" t="s">
        <v>143</v>
      </c>
      <c r="I14" s="7938" t="s">
        <v>1737</v>
      </c>
      <c r="J14" s="4858" t="s">
        <v>222</v>
      </c>
      <c r="K14" s="4867">
        <f>K16</f>
        <v>9.9</v>
      </c>
      <c r="L14" s="4554">
        <f>L16</f>
        <v>9.9</v>
      </c>
      <c r="M14" s="4866">
        <f>M16</f>
        <v>9.9</v>
      </c>
      <c r="N14" s="4865" t="s">
        <v>1854</v>
      </c>
      <c r="O14" s="4864" t="s">
        <v>526</v>
      </c>
      <c r="P14" s="4652">
        <v>280</v>
      </c>
      <c r="Q14" s="4863">
        <v>227</v>
      </c>
      <c r="R14" s="8068" t="s">
        <v>1853</v>
      </c>
      <c r="S14" s="8069"/>
    </row>
    <row r="15" spans="1:20" ht="16.5" customHeight="1" thickBot="1" x14ac:dyDescent="0.25">
      <c r="A15" s="8023"/>
      <c r="B15" s="8023"/>
      <c r="C15" s="8026"/>
      <c r="D15" s="4862"/>
      <c r="E15" s="8051"/>
      <c r="F15" s="8008"/>
      <c r="G15" s="8054"/>
      <c r="H15" s="8035"/>
      <c r="I15" s="7939"/>
      <c r="J15" s="4545" t="s">
        <v>13</v>
      </c>
      <c r="K15" s="4861">
        <f>K14</f>
        <v>9.9</v>
      </c>
      <c r="L15" s="4860">
        <f>L14</f>
        <v>9.9</v>
      </c>
      <c r="M15" s="4859">
        <f>M14</f>
        <v>9.9</v>
      </c>
      <c r="N15" s="4659"/>
      <c r="O15" s="4681"/>
      <c r="P15" s="4856"/>
      <c r="Q15" s="4855"/>
      <c r="R15" s="4527"/>
      <c r="S15" s="4526"/>
    </row>
    <row r="16" spans="1:20" ht="18.75" customHeight="1" thickBot="1" x14ac:dyDescent="0.25">
      <c r="A16" s="8022" t="s">
        <v>8</v>
      </c>
      <c r="B16" s="8024" t="s">
        <v>8</v>
      </c>
      <c r="C16" s="8025" t="s">
        <v>10</v>
      </c>
      <c r="D16" s="5874" t="s">
        <v>8</v>
      </c>
      <c r="E16" s="8051"/>
      <c r="F16" s="8047" t="s">
        <v>1852</v>
      </c>
      <c r="G16" s="8054"/>
      <c r="H16" s="8035"/>
      <c r="I16" s="7939"/>
      <c r="J16" s="4858" t="s">
        <v>222</v>
      </c>
      <c r="K16" s="4816">
        <v>9.9</v>
      </c>
      <c r="L16" s="4817">
        <v>9.9</v>
      </c>
      <c r="M16" s="4817">
        <v>9.9</v>
      </c>
      <c r="N16" s="4857"/>
      <c r="O16" s="4681"/>
      <c r="P16" s="4856"/>
      <c r="Q16" s="4855"/>
      <c r="R16" s="4527"/>
      <c r="S16" s="4526"/>
    </row>
    <row r="17" spans="1:19" ht="14.25" customHeight="1" thickBot="1" x14ac:dyDescent="0.25">
      <c r="A17" s="8023"/>
      <c r="B17" s="8023"/>
      <c r="C17" s="8026"/>
      <c r="D17" s="8049"/>
      <c r="E17" s="8052"/>
      <c r="F17" s="8048"/>
      <c r="G17" s="8055"/>
      <c r="H17" s="8035"/>
      <c r="I17" s="7940"/>
      <c r="J17" s="4545" t="s">
        <v>13</v>
      </c>
      <c r="K17" s="4854">
        <f>SUM(K16)</f>
        <v>9.9</v>
      </c>
      <c r="L17" s="4853">
        <f>SUM(L16)</f>
        <v>9.9</v>
      </c>
      <c r="M17" s="4852">
        <f>SUM(M16)</f>
        <v>9.9</v>
      </c>
      <c r="N17" s="4851"/>
      <c r="O17" s="4850"/>
      <c r="P17" s="4632"/>
      <c r="Q17" s="4849"/>
      <c r="R17" s="4524"/>
      <c r="S17" s="4523"/>
    </row>
    <row r="18" spans="1:19" ht="81" customHeight="1" x14ac:dyDescent="0.2">
      <c r="A18" s="7942" t="s">
        <v>8</v>
      </c>
      <c r="B18" s="7943" t="s">
        <v>8</v>
      </c>
      <c r="C18" s="7957" t="s">
        <v>11</v>
      </c>
      <c r="D18" s="4836"/>
      <c r="E18" s="4556"/>
      <c r="F18" s="8028" t="s">
        <v>1851</v>
      </c>
      <c r="G18" s="8031" t="s">
        <v>1850</v>
      </c>
      <c r="H18" s="8034" t="s">
        <v>143</v>
      </c>
      <c r="I18" s="7938" t="s">
        <v>1737</v>
      </c>
      <c r="J18" s="4555" t="s">
        <v>12</v>
      </c>
      <c r="K18" s="4848">
        <f>K23</f>
        <v>132</v>
      </c>
      <c r="L18" s="4559">
        <f>L23</f>
        <v>28.8</v>
      </c>
      <c r="M18" s="4848">
        <f>M23</f>
        <v>28.78</v>
      </c>
      <c r="N18" s="4847" t="s">
        <v>1849</v>
      </c>
      <c r="O18" s="4823" t="s">
        <v>526</v>
      </c>
      <c r="P18" s="4846">
        <v>14400</v>
      </c>
      <c r="Q18" s="4845">
        <v>26395</v>
      </c>
      <c r="R18" s="8070" t="s">
        <v>1848</v>
      </c>
      <c r="S18" s="8071"/>
    </row>
    <row r="19" spans="1:19" ht="20.45" customHeight="1" x14ac:dyDescent="0.2">
      <c r="A19" s="7936"/>
      <c r="B19" s="5792"/>
      <c r="C19" s="7957"/>
      <c r="D19" s="4836"/>
      <c r="E19" s="4553"/>
      <c r="F19" s="8029"/>
      <c r="G19" s="8032"/>
      <c r="H19" s="8035"/>
      <c r="I19" s="7939"/>
      <c r="J19" s="4552" t="s">
        <v>222</v>
      </c>
      <c r="K19" s="4841"/>
      <c r="L19" s="4558"/>
      <c r="M19" s="4841"/>
      <c r="N19" s="4844" t="s">
        <v>1847</v>
      </c>
      <c r="O19" s="4681"/>
      <c r="P19" s="4843" t="s">
        <v>503</v>
      </c>
      <c r="Q19" s="4842" t="s">
        <v>503</v>
      </c>
      <c r="R19" s="8074" t="s">
        <v>1846</v>
      </c>
      <c r="S19" s="8075"/>
    </row>
    <row r="20" spans="1:19" ht="15.6" customHeight="1" x14ac:dyDescent="0.2">
      <c r="A20" s="7936"/>
      <c r="B20" s="5792"/>
      <c r="C20" s="7957"/>
      <c r="D20" s="4836"/>
      <c r="E20" s="4553"/>
      <c r="F20" s="8029"/>
      <c r="G20" s="8032"/>
      <c r="H20" s="8035"/>
      <c r="I20" s="7939"/>
      <c r="J20" s="4552" t="s">
        <v>166</v>
      </c>
      <c r="K20" s="4841">
        <f t="shared" ref="K20:M21" si="0">K25</f>
        <v>0</v>
      </c>
      <c r="L20" s="4558">
        <f t="shared" si="0"/>
        <v>0.3</v>
      </c>
      <c r="M20" s="4841">
        <f t="shared" si="0"/>
        <v>0.3</v>
      </c>
      <c r="N20" s="4840" t="s">
        <v>1845</v>
      </c>
      <c r="O20" s="4839" t="s">
        <v>446</v>
      </c>
      <c r="P20" s="4838">
        <v>100</v>
      </c>
      <c r="Q20" s="4837">
        <v>100</v>
      </c>
      <c r="R20" s="4527"/>
      <c r="S20" s="4526"/>
    </row>
    <row r="21" spans="1:19" x14ac:dyDescent="0.2">
      <c r="A21" s="7936"/>
      <c r="B21" s="5792"/>
      <c r="C21" s="7957"/>
      <c r="D21" s="4836"/>
      <c r="E21" s="4553"/>
      <c r="F21" s="8029"/>
      <c r="G21" s="8032"/>
      <c r="H21" s="8035"/>
      <c r="I21" s="7939"/>
      <c r="J21" s="4552" t="s">
        <v>196</v>
      </c>
      <c r="K21" s="4834">
        <f t="shared" si="0"/>
        <v>5.7</v>
      </c>
      <c r="L21" s="4835">
        <f t="shared" si="0"/>
        <v>5.7</v>
      </c>
      <c r="M21" s="4834">
        <f t="shared" si="0"/>
        <v>2.97</v>
      </c>
      <c r="N21" s="4833"/>
      <c r="O21" s="4832"/>
      <c r="P21" s="4831"/>
      <c r="Q21" s="4830"/>
      <c r="R21" s="4527"/>
      <c r="S21" s="4526"/>
    </row>
    <row r="22" spans="1:19" ht="13.5" thickBot="1" x14ac:dyDescent="0.25">
      <c r="A22" s="8027"/>
      <c r="B22" s="8045"/>
      <c r="C22" s="8046"/>
      <c r="D22" s="4829"/>
      <c r="E22" s="4553"/>
      <c r="F22" s="8029"/>
      <c r="G22" s="8032"/>
      <c r="H22" s="8035"/>
      <c r="I22" s="7939"/>
      <c r="J22" s="4545" t="s">
        <v>13</v>
      </c>
      <c r="K22" s="4828">
        <f>SUM(K18:K21)</f>
        <v>137.69999999999999</v>
      </c>
      <c r="L22" s="4557">
        <f>SUM(L18:L21)</f>
        <v>34.800000000000004</v>
      </c>
      <c r="M22" s="4828">
        <f>SUM(M18:M21)</f>
        <v>32.050000000000004</v>
      </c>
      <c r="N22" s="4827"/>
      <c r="O22" s="4808"/>
      <c r="P22" s="4807"/>
      <c r="Q22" s="4806"/>
      <c r="R22" s="4527"/>
      <c r="S22" s="4526"/>
    </row>
    <row r="23" spans="1:19" x14ac:dyDescent="0.2">
      <c r="A23" s="7935" t="s">
        <v>8</v>
      </c>
      <c r="B23" s="5791" t="s">
        <v>8</v>
      </c>
      <c r="C23" s="7956" t="s">
        <v>11</v>
      </c>
      <c r="D23" s="5874" t="s">
        <v>8</v>
      </c>
      <c r="E23" s="4556"/>
      <c r="F23" s="6521" t="s">
        <v>1844</v>
      </c>
      <c r="G23" s="8032"/>
      <c r="H23" s="8035"/>
      <c r="I23" s="7939"/>
      <c r="J23" s="4555" t="s">
        <v>12</v>
      </c>
      <c r="K23" s="4826">
        <v>132</v>
      </c>
      <c r="L23" s="4825">
        <v>28.8</v>
      </c>
      <c r="M23" s="4825">
        <v>28.78</v>
      </c>
      <c r="N23" s="4824"/>
      <c r="O23" s="4823"/>
      <c r="P23" s="4822"/>
      <c r="Q23" s="4821"/>
      <c r="R23" s="4527"/>
      <c r="S23" s="4526"/>
    </row>
    <row r="24" spans="1:19" x14ac:dyDescent="0.2">
      <c r="A24" s="7936"/>
      <c r="B24" s="5792"/>
      <c r="C24" s="7957"/>
      <c r="D24" s="5875"/>
      <c r="E24" s="4553"/>
      <c r="F24" s="8030"/>
      <c r="G24" s="8032"/>
      <c r="H24" s="8035"/>
      <c r="I24" s="7939"/>
      <c r="J24" s="4552" t="s">
        <v>222</v>
      </c>
      <c r="K24" s="4819"/>
      <c r="L24" s="4818"/>
      <c r="M24" s="4820"/>
      <c r="N24" s="4815"/>
      <c r="O24" s="4814"/>
      <c r="P24" s="4813"/>
      <c r="Q24" s="4812"/>
      <c r="R24" s="4527"/>
      <c r="S24" s="4526"/>
    </row>
    <row r="25" spans="1:19" x14ac:dyDescent="0.2">
      <c r="A25" s="7936"/>
      <c r="B25" s="5792"/>
      <c r="C25" s="7957"/>
      <c r="D25" s="5875"/>
      <c r="E25" s="4553"/>
      <c r="F25" s="8030"/>
      <c r="G25" s="8032"/>
      <c r="H25" s="8035"/>
      <c r="I25" s="7939"/>
      <c r="J25" s="4552" t="s">
        <v>166</v>
      </c>
      <c r="K25" s="4819"/>
      <c r="L25" s="4818">
        <v>0.3</v>
      </c>
      <c r="M25" s="4818">
        <v>0.3</v>
      </c>
      <c r="N25" s="4815"/>
      <c r="O25" s="4814"/>
      <c r="P25" s="4813"/>
      <c r="Q25" s="4812"/>
      <c r="R25" s="4527"/>
      <c r="S25" s="4526"/>
    </row>
    <row r="26" spans="1:19" ht="13.5" thickBot="1" x14ac:dyDescent="0.25">
      <c r="A26" s="7936"/>
      <c r="B26" s="5792"/>
      <c r="C26" s="7957"/>
      <c r="D26" s="5875"/>
      <c r="E26" s="4553"/>
      <c r="F26" s="8030"/>
      <c r="G26" s="8032"/>
      <c r="H26" s="8035"/>
      <c r="I26" s="7939"/>
      <c r="J26" s="4552" t="s">
        <v>196</v>
      </c>
      <c r="K26" s="4816">
        <v>5.7</v>
      </c>
      <c r="L26" s="4817">
        <v>5.7</v>
      </c>
      <c r="M26" s="4816">
        <v>2.97</v>
      </c>
      <c r="N26" s="4815"/>
      <c r="O26" s="4814"/>
      <c r="P26" s="4813"/>
      <c r="Q26" s="4812"/>
      <c r="R26" s="4527"/>
      <c r="S26" s="4526"/>
    </row>
    <row r="27" spans="1:19" ht="13.5" thickBot="1" x14ac:dyDescent="0.25">
      <c r="A27" s="7937"/>
      <c r="B27" s="5793"/>
      <c r="C27" s="7958"/>
      <c r="D27" s="5876"/>
      <c r="E27" s="4546"/>
      <c r="F27" s="6522"/>
      <c r="G27" s="8033"/>
      <c r="H27" s="8036"/>
      <c r="I27" s="7940"/>
      <c r="J27" s="4545" t="s">
        <v>13</v>
      </c>
      <c r="K27" s="4811">
        <f>SUM(K23:K26)</f>
        <v>137.69999999999999</v>
      </c>
      <c r="L27" s="4544">
        <f>SUM(L23:L26)</f>
        <v>34.800000000000004</v>
      </c>
      <c r="M27" s="4810">
        <f>SUM(M23:M26)</f>
        <v>32.050000000000004</v>
      </c>
      <c r="N27" s="4809"/>
      <c r="O27" s="4808"/>
      <c r="P27" s="4807"/>
      <c r="Q27" s="4806"/>
      <c r="R27" s="4524"/>
      <c r="S27" s="4523"/>
    </row>
    <row r="28" spans="1:19" ht="13.9" customHeight="1" thickBot="1" x14ac:dyDescent="0.25">
      <c r="A28" s="1823" t="s">
        <v>8</v>
      </c>
      <c r="B28" s="4539" t="s">
        <v>8</v>
      </c>
      <c r="C28" s="5840" t="s">
        <v>221</v>
      </c>
      <c r="D28" s="5841"/>
      <c r="E28" s="5841"/>
      <c r="F28" s="5841"/>
      <c r="G28" s="5841"/>
      <c r="H28" s="5841"/>
      <c r="I28" s="5841"/>
      <c r="J28" s="4805" t="s">
        <v>13</v>
      </c>
      <c r="K28" s="4804">
        <f>K22+K15</f>
        <v>147.6</v>
      </c>
      <c r="L28" s="4804">
        <f>L22+L15</f>
        <v>44.7</v>
      </c>
      <c r="M28" s="4804">
        <f>M22+M15</f>
        <v>41.95</v>
      </c>
      <c r="N28" s="8056"/>
      <c r="O28" s="8057"/>
      <c r="P28" s="8057"/>
      <c r="Q28" s="8057"/>
      <c r="R28" s="8057"/>
      <c r="S28" s="8058"/>
    </row>
    <row r="29" spans="1:19" ht="13.5" thickBot="1" x14ac:dyDescent="0.25">
      <c r="A29" s="4803" t="s">
        <v>8</v>
      </c>
      <c r="B29" s="7436" t="s">
        <v>742</v>
      </c>
      <c r="C29" s="7437"/>
      <c r="D29" s="7437"/>
      <c r="E29" s="7437"/>
      <c r="F29" s="7437"/>
      <c r="G29" s="7437"/>
      <c r="H29" s="7437"/>
      <c r="I29" s="7437"/>
      <c r="J29" s="7438"/>
      <c r="K29" s="3683">
        <f>K22+K15</f>
        <v>147.6</v>
      </c>
      <c r="L29" s="3683">
        <f>L22+L15</f>
        <v>44.7</v>
      </c>
      <c r="M29" s="3683">
        <f>M22+M15</f>
        <v>41.95</v>
      </c>
      <c r="N29" s="7503"/>
      <c r="O29" s="7504"/>
      <c r="P29" s="7504"/>
      <c r="Q29" s="7504"/>
      <c r="R29" s="7504"/>
      <c r="S29" s="7505"/>
    </row>
    <row r="30" spans="1:19" ht="13.5" thickBot="1" x14ac:dyDescent="0.25">
      <c r="A30" s="5813" t="s">
        <v>218</v>
      </c>
      <c r="B30" s="5814"/>
      <c r="C30" s="5814"/>
      <c r="D30" s="5814"/>
      <c r="E30" s="5814"/>
      <c r="F30" s="5814"/>
      <c r="G30" s="5814"/>
      <c r="H30" s="5814"/>
      <c r="I30" s="5814"/>
      <c r="J30" s="5815"/>
      <c r="K30" s="1621">
        <f>K29*1</f>
        <v>147.6</v>
      </c>
      <c r="L30" s="1621">
        <f>L29*1</f>
        <v>44.7</v>
      </c>
      <c r="M30" s="1621">
        <f>M29*1</f>
        <v>41.95</v>
      </c>
      <c r="N30" s="8059"/>
      <c r="O30" s="8060"/>
      <c r="P30" s="8060"/>
      <c r="Q30" s="8060"/>
      <c r="R30" s="8060"/>
      <c r="S30" s="8061"/>
    </row>
    <row r="31" spans="1:19" x14ac:dyDescent="0.2">
      <c r="A31" s="1617" t="s">
        <v>609</v>
      </c>
      <c r="B31" s="1617"/>
      <c r="C31" s="1617"/>
      <c r="D31" s="1617"/>
      <c r="E31" s="1617"/>
      <c r="F31" s="1617"/>
      <c r="G31" s="1617"/>
      <c r="H31" s="4802"/>
      <c r="I31" s="1617"/>
      <c r="J31" s="1617"/>
      <c r="K31" s="1617"/>
      <c r="L31" s="1617"/>
      <c r="M31" s="1617"/>
      <c r="N31" s="1616"/>
      <c r="O31" s="2591"/>
      <c r="P31" s="2588"/>
      <c r="Q31" s="2588"/>
    </row>
    <row r="32" spans="1:19" ht="43.5" customHeight="1" x14ac:dyDescent="0.2">
      <c r="A32" s="2591"/>
      <c r="B32" s="2591"/>
      <c r="C32" s="2591"/>
      <c r="D32" s="2591"/>
      <c r="E32" s="2591"/>
      <c r="F32" s="2591"/>
      <c r="G32" s="2591"/>
      <c r="H32" s="4801"/>
      <c r="I32" s="2591"/>
      <c r="J32" s="2591"/>
      <c r="K32" s="2591"/>
      <c r="L32" s="2591"/>
      <c r="M32" s="2591"/>
      <c r="N32" s="2591"/>
      <c r="O32" s="2591"/>
      <c r="P32" s="2588"/>
      <c r="Q32" s="2588"/>
    </row>
    <row r="33" spans="1:17" ht="16.149999999999999" customHeight="1" thickBot="1" x14ac:dyDescent="0.25">
      <c r="A33" s="2550"/>
      <c r="B33" s="2564"/>
      <c r="C33" s="2564"/>
      <c r="D33" s="2564"/>
      <c r="E33" s="2564"/>
      <c r="F33" s="6549" t="s">
        <v>17</v>
      </c>
      <c r="G33" s="6549"/>
      <c r="H33" s="6549"/>
      <c r="I33" s="6549"/>
      <c r="J33" s="6549"/>
      <c r="K33" s="6549"/>
      <c r="L33" s="2587"/>
      <c r="M33" s="2587"/>
      <c r="N33" s="2585"/>
      <c r="O33" s="2585"/>
      <c r="P33" s="2559"/>
      <c r="Q33" s="2559"/>
    </row>
    <row r="34" spans="1:17" ht="76.5" customHeight="1" thickBot="1" x14ac:dyDescent="0.25">
      <c r="A34" s="2550"/>
      <c r="B34" s="2564"/>
      <c r="C34" s="2564"/>
      <c r="D34" s="2564"/>
      <c r="E34" s="2564"/>
      <c r="F34" s="2584"/>
      <c r="G34" s="2582"/>
      <c r="H34" s="2583"/>
      <c r="I34" s="2582"/>
      <c r="J34" s="2581"/>
      <c r="K34" s="4800" t="s">
        <v>299</v>
      </c>
      <c r="L34" s="4799" t="s">
        <v>300</v>
      </c>
      <c r="M34" s="2240" t="s">
        <v>202</v>
      </c>
      <c r="N34" s="2239"/>
      <c r="O34" s="2239"/>
      <c r="P34" s="4798"/>
      <c r="Q34" s="2559"/>
    </row>
    <row r="35" spans="1:17" ht="13.9" customHeight="1" thickBot="1" x14ac:dyDescent="0.25">
      <c r="A35" s="2550"/>
      <c r="B35" s="2564"/>
      <c r="C35" s="2564"/>
      <c r="D35" s="2564"/>
      <c r="E35" s="2564"/>
      <c r="F35" s="8004" t="s">
        <v>18</v>
      </c>
      <c r="G35" s="8005"/>
      <c r="H35" s="8005"/>
      <c r="I35" s="8005"/>
      <c r="J35" s="8006"/>
      <c r="K35" s="2552">
        <f>SUM(K36:K46)</f>
        <v>147.6</v>
      </c>
      <c r="L35" s="2552">
        <f>SUM(L36:L46)</f>
        <v>44.7</v>
      </c>
      <c r="M35" s="2552">
        <f>SUM(M36:M46)</f>
        <v>41.95</v>
      </c>
      <c r="N35" s="4792"/>
      <c r="O35" s="2550"/>
      <c r="P35" s="2559"/>
      <c r="Q35" s="2559"/>
    </row>
    <row r="36" spans="1:17" x14ac:dyDescent="0.2">
      <c r="A36" s="2550"/>
      <c r="B36" s="2564"/>
      <c r="C36" s="2564"/>
      <c r="D36" s="2564"/>
      <c r="E36" s="2564"/>
      <c r="F36" s="6531" t="s">
        <v>215</v>
      </c>
      <c r="G36" s="6532"/>
      <c r="H36" s="6532"/>
      <c r="I36" s="6532"/>
      <c r="J36" s="6533"/>
      <c r="K36" s="2573">
        <f>K18</f>
        <v>132</v>
      </c>
      <c r="L36" s="2573">
        <f>L18</f>
        <v>28.8</v>
      </c>
      <c r="M36" s="2573">
        <f>M18</f>
        <v>28.78</v>
      </c>
      <c r="N36" s="4792"/>
      <c r="O36" s="2550"/>
      <c r="P36" s="2559"/>
      <c r="Q36" s="2559"/>
    </row>
    <row r="37" spans="1:17" x14ac:dyDescent="0.2">
      <c r="A37" s="2550"/>
      <c r="B37" s="2564"/>
      <c r="C37" s="2564"/>
      <c r="D37" s="2564"/>
      <c r="E37" s="2564"/>
      <c r="F37" s="6531" t="s">
        <v>608</v>
      </c>
      <c r="G37" s="6532"/>
      <c r="H37" s="6532"/>
      <c r="I37" s="6532"/>
      <c r="J37" s="6533"/>
      <c r="K37" s="4797"/>
      <c r="L37" s="4797"/>
      <c r="M37" s="4797"/>
      <c r="N37" s="4796"/>
      <c r="O37" s="2564"/>
      <c r="P37" s="2564"/>
      <c r="Q37" s="2564"/>
    </row>
    <row r="38" spans="1:17" x14ac:dyDescent="0.2">
      <c r="A38" s="2550"/>
      <c r="B38" s="2564"/>
      <c r="C38" s="2564"/>
      <c r="D38" s="2564"/>
      <c r="E38" s="2564"/>
      <c r="F38" s="6531" t="s">
        <v>213</v>
      </c>
      <c r="G38" s="6532"/>
      <c r="H38" s="6532"/>
      <c r="I38" s="6532"/>
      <c r="J38" s="6533"/>
      <c r="K38" s="4795">
        <f>K20</f>
        <v>0</v>
      </c>
      <c r="L38" s="4795">
        <f>L20</f>
        <v>0.3</v>
      </c>
      <c r="M38" s="4795">
        <f>M20</f>
        <v>0.3</v>
      </c>
      <c r="N38" s="2550"/>
      <c r="O38" s="2550"/>
      <c r="P38" s="2559"/>
      <c r="Q38" s="2559"/>
    </row>
    <row r="39" spans="1:17" ht="25.9" customHeight="1" x14ac:dyDescent="0.2">
      <c r="A39" s="2550"/>
      <c r="B39" s="2564"/>
      <c r="C39" s="2564"/>
      <c r="D39" s="2564"/>
      <c r="E39" s="2564"/>
      <c r="F39" s="6531" t="s">
        <v>212</v>
      </c>
      <c r="G39" s="6532"/>
      <c r="H39" s="6532"/>
      <c r="I39" s="6532"/>
      <c r="J39" s="6533"/>
      <c r="K39" s="4795"/>
      <c r="L39" s="4795"/>
      <c r="M39" s="4795"/>
      <c r="N39" s="2550"/>
      <c r="O39" s="2550"/>
      <c r="P39" s="2559"/>
      <c r="Q39" s="2559"/>
    </row>
    <row r="40" spans="1:17" ht="13.15" customHeight="1" x14ac:dyDescent="0.2">
      <c r="A40" s="2550"/>
      <c r="B40" s="2564"/>
      <c r="C40" s="2564"/>
      <c r="D40" s="2564"/>
      <c r="E40" s="2564"/>
      <c r="F40" s="5067" t="s">
        <v>211</v>
      </c>
      <c r="G40" s="5068"/>
      <c r="H40" s="5068"/>
      <c r="I40" s="5068"/>
      <c r="J40" s="7604"/>
      <c r="K40" s="1607"/>
      <c r="L40" s="1607"/>
      <c r="M40" s="1607"/>
      <c r="N40" s="2550"/>
      <c r="O40" s="2550"/>
      <c r="P40" s="2559"/>
      <c r="Q40" s="2559"/>
    </row>
    <row r="41" spans="1:17" x14ac:dyDescent="0.2">
      <c r="A41" s="2550"/>
      <c r="B41" s="2564"/>
      <c r="C41" s="2564"/>
      <c r="D41" s="2564"/>
      <c r="E41" s="2564"/>
      <c r="F41" s="2571" t="s">
        <v>210</v>
      </c>
      <c r="G41" s="2570"/>
      <c r="H41" s="2569"/>
      <c r="I41" s="2568"/>
      <c r="J41" s="2567"/>
      <c r="K41" s="4795"/>
      <c r="L41" s="4795"/>
      <c r="M41" s="4795"/>
      <c r="N41" s="2550"/>
      <c r="O41" s="2550"/>
      <c r="P41" s="2559"/>
      <c r="Q41" s="2559"/>
    </row>
    <row r="42" spans="1:17" ht="28.15" customHeight="1" x14ac:dyDescent="0.2">
      <c r="A42" s="2550"/>
      <c r="B42" s="2564"/>
      <c r="C42" s="2564"/>
      <c r="D42" s="2564"/>
      <c r="E42" s="2564"/>
      <c r="F42" s="6531" t="s">
        <v>209</v>
      </c>
      <c r="G42" s="6532"/>
      <c r="H42" s="6532"/>
      <c r="I42" s="6532"/>
      <c r="J42" s="6533"/>
      <c r="K42" s="4795">
        <f>K14</f>
        <v>9.9</v>
      </c>
      <c r="L42" s="4795">
        <f>L14</f>
        <v>9.9</v>
      </c>
      <c r="M42" s="4795">
        <f>M14</f>
        <v>9.9</v>
      </c>
      <c r="N42" s="4792"/>
      <c r="O42" s="2550"/>
      <c r="P42" s="2565"/>
      <c r="Q42" s="2565"/>
    </row>
    <row r="43" spans="1:17" ht="13.15" customHeight="1" x14ac:dyDescent="0.2">
      <c r="A43" s="2550"/>
      <c r="B43" s="2564"/>
      <c r="C43" s="2564"/>
      <c r="D43" s="2564"/>
      <c r="E43" s="2564"/>
      <c r="F43" s="6531" t="s">
        <v>607</v>
      </c>
      <c r="G43" s="6532"/>
      <c r="H43" s="6532"/>
      <c r="I43" s="6532"/>
      <c r="J43" s="6533"/>
      <c r="K43" s="4794"/>
      <c r="L43" s="4794"/>
      <c r="M43" s="4794"/>
      <c r="N43" s="2550"/>
      <c r="O43" s="2550"/>
      <c r="P43" s="2559"/>
      <c r="Q43" s="2559"/>
    </row>
    <row r="44" spans="1:17" ht="13.15" customHeight="1" x14ac:dyDescent="0.2">
      <c r="A44" s="2550"/>
      <c r="B44" s="2564"/>
      <c r="C44" s="2564"/>
      <c r="D44" s="2564"/>
      <c r="E44" s="2564"/>
      <c r="F44" s="6531" t="s">
        <v>207</v>
      </c>
      <c r="G44" s="6532"/>
      <c r="H44" s="6532"/>
      <c r="I44" s="6532"/>
      <c r="J44" s="6533"/>
      <c r="K44" s="4794"/>
      <c r="L44" s="4794"/>
      <c r="M44" s="4794"/>
      <c r="N44" s="2550"/>
      <c r="O44" s="2550"/>
      <c r="P44" s="2559"/>
      <c r="Q44" s="2559"/>
    </row>
    <row r="45" spans="1:17" x14ac:dyDescent="0.2">
      <c r="A45" s="2550"/>
      <c r="B45" s="2564"/>
      <c r="C45" s="2564"/>
      <c r="D45" s="2564"/>
      <c r="E45" s="2564"/>
      <c r="F45" s="6531" t="s">
        <v>206</v>
      </c>
      <c r="G45" s="6532"/>
      <c r="H45" s="6532"/>
      <c r="I45" s="6532"/>
      <c r="J45" s="6533"/>
      <c r="K45" s="4794"/>
      <c r="L45" s="4794"/>
      <c r="M45" s="4794"/>
      <c r="N45" s="4792"/>
      <c r="O45" s="2550"/>
      <c r="P45" s="2559"/>
      <c r="Q45" s="2559"/>
    </row>
    <row r="46" spans="1:17" ht="13.5" thickBot="1" x14ac:dyDescent="0.25">
      <c r="F46" s="8042" t="s">
        <v>606</v>
      </c>
      <c r="G46" s="8043"/>
      <c r="H46" s="8043"/>
      <c r="I46" s="8043"/>
      <c r="J46" s="8044"/>
      <c r="K46" s="4793">
        <f>K21</f>
        <v>5.7</v>
      </c>
      <c r="L46" s="4793">
        <f>L21</f>
        <v>5.7</v>
      </c>
      <c r="M46" s="4793">
        <f>M21</f>
        <v>2.97</v>
      </c>
      <c r="N46" s="4792"/>
      <c r="O46" s="2550"/>
    </row>
    <row r="47" spans="1:17" ht="13.5" thickBot="1" x14ac:dyDescent="0.25">
      <c r="F47" s="8037" t="s">
        <v>19</v>
      </c>
      <c r="G47" s="8038"/>
      <c r="H47" s="8038"/>
      <c r="I47" s="8038"/>
      <c r="J47" s="8038"/>
      <c r="K47" s="4791">
        <v>0</v>
      </c>
      <c r="L47" s="4791">
        <v>0</v>
      </c>
      <c r="M47" s="4791">
        <v>0</v>
      </c>
      <c r="N47" s="2550"/>
      <c r="O47" s="2550"/>
    </row>
    <row r="48" spans="1:17" ht="13.15" customHeight="1" thickBot="1" x14ac:dyDescent="0.25">
      <c r="F48" s="8039" t="s">
        <v>605</v>
      </c>
      <c r="G48" s="8040"/>
      <c r="H48" s="8040"/>
      <c r="I48" s="8040"/>
      <c r="J48" s="8041"/>
      <c r="K48" s="4790"/>
      <c r="L48" s="4790"/>
      <c r="M48" s="4790"/>
    </row>
    <row r="49" spans="6:13" ht="13.5" thickBot="1" x14ac:dyDescent="0.25">
      <c r="F49" s="4789"/>
      <c r="G49" s="4788"/>
      <c r="H49" s="4787"/>
      <c r="I49" s="4786"/>
      <c r="J49" s="4785"/>
      <c r="K49" s="4784">
        <f>K35+K47</f>
        <v>147.6</v>
      </c>
      <c r="L49" s="4784">
        <f>L35+L47</f>
        <v>44.7</v>
      </c>
      <c r="M49" s="4784">
        <f>M35+M47</f>
        <v>41.95</v>
      </c>
    </row>
  </sheetData>
  <mergeCells count="79">
    <mergeCell ref="N5:Q5"/>
    <mergeCell ref="R1:S1"/>
    <mergeCell ref="A2:S2"/>
    <mergeCell ref="A3:S3"/>
    <mergeCell ref="R9:S9"/>
    <mergeCell ref="R5:R7"/>
    <mergeCell ref="S5:S7"/>
    <mergeCell ref="K6:K7"/>
    <mergeCell ref="L6:L7"/>
    <mergeCell ref="M6:M7"/>
    <mergeCell ref="G5:G7"/>
    <mergeCell ref="D5:D7"/>
    <mergeCell ref="A5:A7"/>
    <mergeCell ref="B5:B7"/>
    <mergeCell ref="C5:C7"/>
    <mergeCell ref="E5:E7"/>
    <mergeCell ref="N30:S30"/>
    <mergeCell ref="P6:P7"/>
    <mergeCell ref="Q6:Q7"/>
    <mergeCell ref="N6:N7"/>
    <mergeCell ref="O6:O7"/>
    <mergeCell ref="R12:S12"/>
    <mergeCell ref="R13:S13"/>
    <mergeCell ref="R14:S14"/>
    <mergeCell ref="R18:S18"/>
    <mergeCell ref="R10:S10"/>
    <mergeCell ref="R8:S8"/>
    <mergeCell ref="R19:S19"/>
    <mergeCell ref="E14:E17"/>
    <mergeCell ref="G14:G17"/>
    <mergeCell ref="H14:H17"/>
    <mergeCell ref="N28:S28"/>
    <mergeCell ref="N29:S29"/>
    <mergeCell ref="F47:J47"/>
    <mergeCell ref="F48:J48"/>
    <mergeCell ref="F37:J37"/>
    <mergeCell ref="F38:J38"/>
    <mergeCell ref="F39:J39"/>
    <mergeCell ref="F40:J40"/>
    <mergeCell ref="F42:J42"/>
    <mergeCell ref="F43:J43"/>
    <mergeCell ref="F44:J44"/>
    <mergeCell ref="F45:J45"/>
    <mergeCell ref="F46:J46"/>
    <mergeCell ref="D23:D27"/>
    <mergeCell ref="B29:J29"/>
    <mergeCell ref="C28:I28"/>
    <mergeCell ref="G18:G27"/>
    <mergeCell ref="H18:H27"/>
    <mergeCell ref="B18:B22"/>
    <mergeCell ref="C18:C22"/>
    <mergeCell ref="A16:A17"/>
    <mergeCell ref="B16:B17"/>
    <mergeCell ref="C16:C17"/>
    <mergeCell ref="A23:A27"/>
    <mergeCell ref="B23:B27"/>
    <mergeCell ref="C23:C27"/>
    <mergeCell ref="A18:A22"/>
    <mergeCell ref="A9:A10"/>
    <mergeCell ref="A12:A13"/>
    <mergeCell ref="A14:A15"/>
    <mergeCell ref="B14:B15"/>
    <mergeCell ref="C14:C15"/>
    <mergeCell ref="F35:J35"/>
    <mergeCell ref="F36:J36"/>
    <mergeCell ref="F14:F15"/>
    <mergeCell ref="I18:I27"/>
    <mergeCell ref="K5:M5"/>
    <mergeCell ref="J5:J7"/>
    <mergeCell ref="F5:F7"/>
    <mergeCell ref="H5:H7"/>
    <mergeCell ref="I5:I7"/>
    <mergeCell ref="F18:F22"/>
    <mergeCell ref="F33:K33"/>
    <mergeCell ref="F23:F27"/>
    <mergeCell ref="A30:J30"/>
    <mergeCell ref="F16:F17"/>
    <mergeCell ref="D16:D17"/>
    <mergeCell ref="I14:I17"/>
  </mergeCells>
  <pageMargins left="0.70866141732283472" right="0.70866141732283472" top="0.74803149606299213" bottom="0.74803149606299213" header="0.31496062992125984" footer="0.31496062992125984"/>
  <pageSetup paperSize="9" scale="59" firstPageNumber="69" fitToHeight="0" orientation="landscape" useFirstPageNumber="1" r:id="rId1"/>
  <headerFooter>
    <oddHeader>&amp;C&amp;P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24"/>
  <sheetViews>
    <sheetView workbookViewId="0">
      <selection activeCell="E3" sqref="E3"/>
    </sheetView>
  </sheetViews>
  <sheetFormatPr defaultColWidth="9.140625" defaultRowHeight="15" x14ac:dyDescent="0.25"/>
  <cols>
    <col min="1" max="1" width="9.140625" style="477"/>
    <col min="2" max="2" width="9" style="477" customWidth="1"/>
    <col min="3" max="3" width="51.7109375" style="477" customWidth="1"/>
    <col min="4" max="16384" width="9.140625" style="477"/>
  </cols>
  <sheetData>
    <row r="4" spans="2:3" ht="15.75" thickBot="1" x14ac:dyDescent="0.3">
      <c r="C4" s="477" t="s">
        <v>150</v>
      </c>
    </row>
    <row r="5" spans="2:3" ht="59.25" customHeight="1" thickBot="1" x14ac:dyDescent="0.3">
      <c r="B5" s="485" t="s">
        <v>151</v>
      </c>
      <c r="C5" s="484" t="s">
        <v>152</v>
      </c>
    </row>
    <row r="6" spans="2:3" ht="21.75" customHeight="1" x14ac:dyDescent="0.25">
      <c r="B6" s="483">
        <v>0</v>
      </c>
      <c r="C6" s="482" t="s">
        <v>153</v>
      </c>
    </row>
    <row r="7" spans="2:3" ht="23.25" customHeight="1" x14ac:dyDescent="0.25">
      <c r="B7" s="481">
        <v>1</v>
      </c>
      <c r="C7" s="480" t="s">
        <v>310</v>
      </c>
    </row>
    <row r="8" spans="2:3" ht="24.75" customHeight="1" x14ac:dyDescent="0.25">
      <c r="B8" s="481">
        <v>2</v>
      </c>
      <c r="C8" s="480" t="s">
        <v>309</v>
      </c>
    </row>
    <row r="9" spans="2:3" ht="15.75" customHeight="1" x14ac:dyDescent="0.25">
      <c r="B9" s="481">
        <v>3</v>
      </c>
      <c r="C9" s="480" t="s">
        <v>154</v>
      </c>
    </row>
    <row r="10" spans="2:3" ht="24" customHeight="1" x14ac:dyDescent="0.25">
      <c r="B10" s="481">
        <v>4</v>
      </c>
      <c r="C10" s="480" t="s">
        <v>155</v>
      </c>
    </row>
    <row r="11" spans="2:3" ht="15" customHeight="1" x14ac:dyDescent="0.25">
      <c r="B11" s="481">
        <v>5</v>
      </c>
      <c r="C11" s="480" t="s">
        <v>156</v>
      </c>
    </row>
    <row r="12" spans="2:3" ht="30.75" customHeight="1" x14ac:dyDescent="0.25">
      <c r="B12" s="481">
        <v>6</v>
      </c>
      <c r="C12" s="480" t="s">
        <v>157</v>
      </c>
    </row>
    <row r="13" spans="2:3" ht="23.25" customHeight="1" x14ac:dyDescent="0.25">
      <c r="B13" s="481">
        <v>7</v>
      </c>
      <c r="C13" s="480" t="s">
        <v>144</v>
      </c>
    </row>
    <row r="14" spans="2:3" ht="24" customHeight="1" x14ac:dyDescent="0.25">
      <c r="B14" s="481">
        <v>8</v>
      </c>
      <c r="C14" s="480" t="s">
        <v>158</v>
      </c>
    </row>
    <row r="15" spans="2:3" ht="24" customHeight="1" x14ac:dyDescent="0.25">
      <c r="B15" s="481">
        <v>9</v>
      </c>
      <c r="C15" s="480" t="s">
        <v>159</v>
      </c>
    </row>
    <row r="16" spans="2:3" ht="18" customHeight="1" x14ac:dyDescent="0.25">
      <c r="B16" s="481">
        <v>10</v>
      </c>
      <c r="C16" s="480" t="s">
        <v>160</v>
      </c>
    </row>
    <row r="17" spans="2:3" ht="24.75" customHeight="1" x14ac:dyDescent="0.25">
      <c r="B17" s="481">
        <v>11</v>
      </c>
      <c r="C17" s="480" t="s">
        <v>149</v>
      </c>
    </row>
    <row r="18" spans="2:3" ht="22.5" customHeight="1" x14ac:dyDescent="0.25">
      <c r="B18" s="481">
        <v>12</v>
      </c>
      <c r="C18" s="480" t="s">
        <v>161</v>
      </c>
    </row>
    <row r="19" spans="2:3" ht="21" customHeight="1" x14ac:dyDescent="0.25">
      <c r="B19" s="481">
        <v>13</v>
      </c>
      <c r="C19" s="480" t="s">
        <v>308</v>
      </c>
    </row>
    <row r="20" spans="2:3" ht="28.5" customHeight="1" x14ac:dyDescent="0.25">
      <c r="B20" s="481">
        <v>14</v>
      </c>
      <c r="C20" s="480" t="s">
        <v>162</v>
      </c>
    </row>
    <row r="21" spans="2:3" ht="24" customHeight="1" x14ac:dyDescent="0.25">
      <c r="B21" s="481">
        <v>15</v>
      </c>
      <c r="C21" s="480" t="s">
        <v>163</v>
      </c>
    </row>
    <row r="22" spans="2:3" ht="18.75" customHeight="1" x14ac:dyDescent="0.25">
      <c r="B22" s="481">
        <v>16</v>
      </c>
      <c r="C22" s="480" t="s">
        <v>164</v>
      </c>
    </row>
    <row r="23" spans="2:3" ht="21" customHeight="1" x14ac:dyDescent="0.25">
      <c r="B23" s="481">
        <v>17</v>
      </c>
      <c r="C23" s="480" t="s">
        <v>165</v>
      </c>
    </row>
    <row r="24" spans="2:3" ht="26.25" customHeight="1" thickBot="1" x14ac:dyDescent="0.3">
      <c r="B24" s="479">
        <v>18</v>
      </c>
      <c r="C24" s="478" t="s">
        <v>307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42"/>
  <sheetViews>
    <sheetView topLeftCell="A73" workbookViewId="0">
      <selection activeCell="D92" sqref="D92:D93"/>
    </sheetView>
  </sheetViews>
  <sheetFormatPr defaultRowHeight="12.75" x14ac:dyDescent="0.2"/>
  <cols>
    <col min="1" max="1" width="3.140625" customWidth="1"/>
    <col min="2" max="3" width="3.7109375" customWidth="1"/>
    <col min="4" max="4" width="70.85546875" customWidth="1"/>
    <col min="5" max="5" width="4.42578125" customWidth="1"/>
    <col min="6" max="6" width="3.5703125" customWidth="1"/>
    <col min="7" max="7" width="4.140625" customWidth="1"/>
    <col min="8" max="8" width="5.85546875" customWidth="1"/>
    <col min="10" max="10" width="7.85546875" customWidth="1"/>
    <col min="11" max="11" width="7.28515625" customWidth="1"/>
    <col min="12" max="12" width="5.5703125" customWidth="1"/>
    <col min="14" max="14" width="7.28515625" customWidth="1"/>
    <col min="15" max="15" width="7" customWidth="1"/>
    <col min="16" max="16" width="5.42578125" customWidth="1"/>
  </cols>
  <sheetData>
    <row r="1" spans="1:16" ht="13.5" thickBot="1" x14ac:dyDescent="0.25">
      <c r="A1" s="4"/>
      <c r="B1" s="4"/>
      <c r="C1" s="4"/>
      <c r="D1" s="5"/>
      <c r="E1" s="4"/>
      <c r="F1" s="4"/>
      <c r="G1" s="4"/>
      <c r="H1" s="4"/>
      <c r="I1" s="4"/>
      <c r="J1" s="4"/>
      <c r="K1" s="4"/>
      <c r="L1" s="4"/>
      <c r="M1" s="4"/>
      <c r="N1" s="4"/>
      <c r="O1" s="4"/>
      <c r="P1" s="4"/>
    </row>
    <row r="2" spans="1:16" ht="12.75" customHeight="1" x14ac:dyDescent="0.2">
      <c r="A2" s="8092" t="s">
        <v>0</v>
      </c>
      <c r="B2" s="8110" t="s">
        <v>1</v>
      </c>
      <c r="C2" s="8110" t="s">
        <v>2</v>
      </c>
      <c r="D2" s="8113" t="s">
        <v>15</v>
      </c>
      <c r="E2" s="8160" t="s">
        <v>3</v>
      </c>
      <c r="F2" s="8162" t="s">
        <v>22</v>
      </c>
      <c r="G2" s="8115" t="s">
        <v>4</v>
      </c>
      <c r="H2" s="8155" t="s">
        <v>5</v>
      </c>
      <c r="I2" s="8097" t="s">
        <v>27</v>
      </c>
      <c r="J2" s="8098"/>
      <c r="K2" s="8098"/>
      <c r="L2" s="8099"/>
      <c r="M2" s="8097" t="s">
        <v>28</v>
      </c>
      <c r="N2" s="8098"/>
      <c r="O2" s="8098"/>
      <c r="P2" s="8099"/>
    </row>
    <row r="3" spans="1:16" ht="12.75" customHeight="1" x14ac:dyDescent="0.2">
      <c r="A3" s="8093"/>
      <c r="B3" s="8111"/>
      <c r="C3" s="8111"/>
      <c r="D3" s="8114"/>
      <c r="E3" s="8161"/>
      <c r="F3" s="8163"/>
      <c r="G3" s="8116"/>
      <c r="H3" s="8156"/>
      <c r="I3" s="8094" t="s">
        <v>6</v>
      </c>
      <c r="J3" s="8154" t="s">
        <v>7</v>
      </c>
      <c r="K3" s="8154"/>
      <c r="L3" s="8144" t="s">
        <v>21</v>
      </c>
      <c r="M3" s="8094" t="s">
        <v>6</v>
      </c>
      <c r="N3" s="8154" t="s">
        <v>7</v>
      </c>
      <c r="O3" s="8154"/>
      <c r="P3" s="8144" t="s">
        <v>21</v>
      </c>
    </row>
    <row r="4" spans="1:16" ht="114.75" customHeight="1" thickBot="1" x14ac:dyDescent="0.25">
      <c r="A4" s="8094"/>
      <c r="B4" s="8112"/>
      <c r="C4" s="8112"/>
      <c r="D4" s="8114"/>
      <c r="E4" s="8161"/>
      <c r="F4" s="8164"/>
      <c r="G4" s="8116"/>
      <c r="H4" s="8156"/>
      <c r="I4" s="8159"/>
      <c r="J4" s="6" t="s">
        <v>6</v>
      </c>
      <c r="K4" s="20" t="s">
        <v>16</v>
      </c>
      <c r="L4" s="8145"/>
      <c r="M4" s="8159"/>
      <c r="N4" s="6" t="s">
        <v>6</v>
      </c>
      <c r="O4" s="20" t="s">
        <v>16</v>
      </c>
      <c r="P4" s="8145"/>
    </row>
    <row r="5" spans="1:16" ht="14.25" customHeight="1" thickBot="1" x14ac:dyDescent="0.25">
      <c r="A5" s="8148" t="s">
        <v>134</v>
      </c>
      <c r="B5" s="8149"/>
      <c r="C5" s="8149"/>
      <c r="D5" s="8149"/>
      <c r="E5" s="8149"/>
      <c r="F5" s="8149"/>
      <c r="G5" s="8149"/>
      <c r="H5" s="8149"/>
      <c r="I5" s="8149"/>
      <c r="J5" s="8149"/>
      <c r="K5" s="8149"/>
      <c r="L5" s="8149"/>
      <c r="M5" s="8149"/>
      <c r="N5" s="8149"/>
      <c r="O5" s="8149"/>
      <c r="P5" s="8150"/>
    </row>
    <row r="6" spans="1:16" ht="18" customHeight="1" x14ac:dyDescent="0.2">
      <c r="A6" s="10" t="s">
        <v>8</v>
      </c>
      <c r="B6" s="8128" t="s">
        <v>8</v>
      </c>
      <c r="C6" s="8131" t="s">
        <v>8</v>
      </c>
      <c r="D6" s="8134" t="s">
        <v>125</v>
      </c>
      <c r="E6" s="14" t="s">
        <v>8</v>
      </c>
      <c r="F6" s="12"/>
      <c r="G6" s="39"/>
      <c r="H6" s="8141" t="s">
        <v>12</v>
      </c>
      <c r="I6" s="21">
        <v>2078</v>
      </c>
      <c r="J6" s="22">
        <v>2078</v>
      </c>
      <c r="K6" s="22">
        <v>1565.1</v>
      </c>
      <c r="L6" s="115"/>
      <c r="M6" s="21">
        <v>2335.6999999999998</v>
      </c>
      <c r="N6" s="53">
        <v>2335.6999999999998</v>
      </c>
      <c r="O6" s="53">
        <v>1761.9</v>
      </c>
      <c r="P6" s="23"/>
    </row>
    <row r="7" spans="1:16" x14ac:dyDescent="0.2">
      <c r="A7" s="24"/>
      <c r="B7" s="8129"/>
      <c r="C7" s="8132"/>
      <c r="D7" s="8135"/>
      <c r="E7" s="59" t="s">
        <v>9</v>
      </c>
      <c r="F7" s="58"/>
      <c r="G7" s="43"/>
      <c r="H7" s="8142"/>
      <c r="I7" s="49">
        <v>1994.7</v>
      </c>
      <c r="J7" s="41">
        <v>1994.7</v>
      </c>
      <c r="K7" s="41">
        <v>1522.9</v>
      </c>
      <c r="L7" s="116"/>
      <c r="M7" s="49">
        <v>2221.5</v>
      </c>
      <c r="N7" s="54">
        <v>2221.5</v>
      </c>
      <c r="O7" s="54">
        <v>1696</v>
      </c>
      <c r="P7" s="36"/>
    </row>
    <row r="8" spans="1:16" x14ac:dyDescent="0.2">
      <c r="A8" s="24"/>
      <c r="B8" s="8129"/>
      <c r="C8" s="8132"/>
      <c r="D8" s="8135"/>
      <c r="E8" s="59" t="s">
        <v>29</v>
      </c>
      <c r="F8" s="58"/>
      <c r="G8" s="43"/>
      <c r="H8" s="8142"/>
      <c r="I8" s="49">
        <v>985</v>
      </c>
      <c r="J8" s="41">
        <v>985</v>
      </c>
      <c r="K8" s="41">
        <v>752</v>
      </c>
      <c r="L8" s="116"/>
      <c r="M8" s="49">
        <v>1058.0999999999999</v>
      </c>
      <c r="N8" s="54">
        <v>1058.0999999999999</v>
      </c>
      <c r="O8" s="54">
        <v>807.9</v>
      </c>
      <c r="P8" s="36"/>
    </row>
    <row r="9" spans="1:16" x14ac:dyDescent="0.2">
      <c r="A9" s="24"/>
      <c r="B9" s="8129"/>
      <c r="C9" s="8132"/>
      <c r="D9" s="8135"/>
      <c r="E9" s="59" t="s">
        <v>30</v>
      </c>
      <c r="F9" s="58"/>
      <c r="G9" s="43"/>
      <c r="H9" s="8142"/>
      <c r="I9" s="49">
        <v>66.099999999999994</v>
      </c>
      <c r="J9" s="41">
        <v>66.099999999999994</v>
      </c>
      <c r="K9" s="41">
        <v>50.5</v>
      </c>
      <c r="L9" s="116"/>
      <c r="M9" s="49">
        <v>65.8</v>
      </c>
      <c r="N9" s="54">
        <v>65.8</v>
      </c>
      <c r="O9" s="54">
        <v>50.3</v>
      </c>
      <c r="P9" s="36"/>
    </row>
    <row r="10" spans="1:16" x14ac:dyDescent="0.2">
      <c r="A10" s="24"/>
      <c r="B10" s="8129"/>
      <c r="C10" s="8132"/>
      <c r="D10" s="8135"/>
      <c r="E10" s="59" t="s">
        <v>31</v>
      </c>
      <c r="F10" s="58"/>
      <c r="G10" s="43"/>
      <c r="H10" s="8142"/>
      <c r="I10" s="49">
        <v>17.299999999999997</v>
      </c>
      <c r="J10" s="41">
        <v>17.299999999999997</v>
      </c>
      <c r="K10" s="41">
        <v>13.2</v>
      </c>
      <c r="L10" s="116"/>
      <c r="M10" s="49">
        <v>45</v>
      </c>
      <c r="N10" s="54">
        <v>45</v>
      </c>
      <c r="O10" s="54">
        <v>34.4</v>
      </c>
      <c r="P10" s="36"/>
    </row>
    <row r="11" spans="1:16" x14ac:dyDescent="0.2">
      <c r="A11" s="24"/>
      <c r="B11" s="8129"/>
      <c r="C11" s="8132"/>
      <c r="D11" s="8135"/>
      <c r="E11" s="59" t="s">
        <v>25</v>
      </c>
      <c r="F11" s="58"/>
      <c r="G11" s="43"/>
      <c r="H11" s="8142"/>
      <c r="I11" s="49">
        <v>185.5</v>
      </c>
      <c r="J11" s="41">
        <v>185.5</v>
      </c>
      <c r="K11" s="41">
        <v>141.6</v>
      </c>
      <c r="L11" s="116"/>
      <c r="M11" s="49">
        <v>227.7</v>
      </c>
      <c r="N11" s="54">
        <v>227.7</v>
      </c>
      <c r="O11" s="54">
        <v>173.8</v>
      </c>
      <c r="P11" s="36"/>
    </row>
    <row r="12" spans="1:16" x14ac:dyDescent="0.2">
      <c r="A12" s="24"/>
      <c r="B12" s="8129"/>
      <c r="C12" s="8132"/>
      <c r="D12" s="8135"/>
      <c r="E12" s="59" t="s">
        <v>32</v>
      </c>
      <c r="F12" s="58"/>
      <c r="G12" s="43"/>
      <c r="H12" s="8142"/>
      <c r="I12" s="49">
        <v>221.2</v>
      </c>
      <c r="J12" s="41">
        <v>221.2</v>
      </c>
      <c r="K12" s="41">
        <v>168.9</v>
      </c>
      <c r="L12" s="116"/>
      <c r="M12" s="49">
        <v>241.8</v>
      </c>
      <c r="N12" s="54">
        <v>241.8</v>
      </c>
      <c r="O12" s="54">
        <v>184.6</v>
      </c>
      <c r="P12" s="36"/>
    </row>
    <row r="13" spans="1:16" x14ac:dyDescent="0.2">
      <c r="A13" s="24"/>
      <c r="B13" s="8129"/>
      <c r="C13" s="8132"/>
      <c r="D13" s="8135"/>
      <c r="E13" s="59" t="s">
        <v>33</v>
      </c>
      <c r="F13" s="58"/>
      <c r="G13" s="43"/>
      <c r="H13" s="8142"/>
      <c r="I13" s="49">
        <v>1214.0999999999999</v>
      </c>
      <c r="J13" s="41">
        <v>1214.0999999999999</v>
      </c>
      <c r="K13" s="41">
        <v>926.9</v>
      </c>
      <c r="L13" s="116"/>
      <c r="M13" s="49">
        <v>1325.7</v>
      </c>
      <c r="N13" s="54">
        <v>1325.7</v>
      </c>
      <c r="O13" s="54">
        <v>1012.2</v>
      </c>
      <c r="P13" s="36"/>
    </row>
    <row r="14" spans="1:16" x14ac:dyDescent="0.2">
      <c r="A14" s="24"/>
      <c r="B14" s="8129"/>
      <c r="C14" s="8132"/>
      <c r="D14" s="8135"/>
      <c r="E14" s="59" t="s">
        <v>34</v>
      </c>
      <c r="F14" s="58"/>
      <c r="G14" s="43"/>
      <c r="H14" s="8142"/>
      <c r="I14" s="49">
        <v>190.2</v>
      </c>
      <c r="J14" s="41">
        <v>190.2</v>
      </c>
      <c r="K14" s="41">
        <v>145.19999999999999</v>
      </c>
      <c r="L14" s="116"/>
      <c r="M14" s="49">
        <v>203.7</v>
      </c>
      <c r="N14" s="54">
        <v>203.7</v>
      </c>
      <c r="O14" s="54">
        <v>155.5</v>
      </c>
      <c r="P14" s="36"/>
    </row>
    <row r="15" spans="1:16" x14ac:dyDescent="0.2">
      <c r="A15" s="24"/>
      <c r="B15" s="8129"/>
      <c r="C15" s="8132"/>
      <c r="D15" s="8135"/>
      <c r="E15" s="59" t="s">
        <v>35</v>
      </c>
      <c r="F15" s="58"/>
      <c r="G15" s="43"/>
      <c r="H15" s="8142"/>
      <c r="I15" s="49">
        <v>159.30000000000001</v>
      </c>
      <c r="J15" s="41">
        <v>159.30000000000001</v>
      </c>
      <c r="K15" s="41">
        <v>121.6</v>
      </c>
      <c r="L15" s="116"/>
      <c r="M15" s="49">
        <v>151.30000000000001</v>
      </c>
      <c r="N15" s="54">
        <v>151.30000000000001</v>
      </c>
      <c r="O15" s="54">
        <v>115.5</v>
      </c>
      <c r="P15" s="36"/>
    </row>
    <row r="16" spans="1:16" x14ac:dyDescent="0.2">
      <c r="A16" s="24"/>
      <c r="B16" s="8129"/>
      <c r="C16" s="8132"/>
      <c r="D16" s="8135"/>
      <c r="E16" s="59" t="s">
        <v>36</v>
      </c>
      <c r="F16" s="58"/>
      <c r="G16" s="43"/>
      <c r="H16" s="8142"/>
      <c r="I16" s="49">
        <v>1218.4000000000001</v>
      </c>
      <c r="J16" s="41">
        <v>1218.4000000000001</v>
      </c>
      <c r="K16" s="41">
        <v>930.2</v>
      </c>
      <c r="L16" s="116"/>
      <c r="M16" s="49">
        <v>1274.8</v>
      </c>
      <c r="N16" s="54">
        <v>1274.8</v>
      </c>
      <c r="O16" s="54">
        <v>973.3</v>
      </c>
      <c r="P16" s="36"/>
    </row>
    <row r="17" spans="1:16" x14ac:dyDescent="0.2">
      <c r="A17" s="24"/>
      <c r="B17" s="8129"/>
      <c r="C17" s="8132"/>
      <c r="D17" s="8135"/>
      <c r="E17" s="59" t="s">
        <v>37</v>
      </c>
      <c r="F17" s="58"/>
      <c r="G17" s="43"/>
      <c r="H17" s="8142"/>
      <c r="I17" s="49">
        <v>200.7</v>
      </c>
      <c r="J17" s="41">
        <v>200.7</v>
      </c>
      <c r="K17" s="41">
        <v>153.19999999999999</v>
      </c>
      <c r="L17" s="116"/>
      <c r="M17" s="49">
        <v>224.7</v>
      </c>
      <c r="N17" s="54">
        <v>224.7</v>
      </c>
      <c r="O17" s="54">
        <v>171.5</v>
      </c>
      <c r="P17" s="36"/>
    </row>
    <row r="18" spans="1:16" x14ac:dyDescent="0.2">
      <c r="A18" s="24"/>
      <c r="B18" s="8129"/>
      <c r="C18" s="8132"/>
      <c r="D18" s="8135"/>
      <c r="E18" s="59" t="s">
        <v>38</v>
      </c>
      <c r="F18" s="58"/>
      <c r="G18" s="43"/>
      <c r="H18" s="8142"/>
      <c r="I18" s="49">
        <v>165.4</v>
      </c>
      <c r="J18" s="41">
        <v>165.4</v>
      </c>
      <c r="K18" s="41">
        <v>126.3</v>
      </c>
      <c r="L18" s="116"/>
      <c r="M18" s="49">
        <v>161.19999999999999</v>
      </c>
      <c r="N18" s="54">
        <v>161.19999999999999</v>
      </c>
      <c r="O18" s="54">
        <v>123.1</v>
      </c>
      <c r="P18" s="36"/>
    </row>
    <row r="19" spans="1:16" x14ac:dyDescent="0.2">
      <c r="A19" s="24"/>
      <c r="B19" s="8129"/>
      <c r="C19" s="8132"/>
      <c r="D19" s="8135"/>
      <c r="E19" s="59" t="s">
        <v>39</v>
      </c>
      <c r="F19" s="58"/>
      <c r="G19" s="43"/>
      <c r="H19" s="8142"/>
      <c r="I19" s="49">
        <v>185.3</v>
      </c>
      <c r="J19" s="41">
        <v>185.3</v>
      </c>
      <c r="K19" s="41">
        <v>141.5</v>
      </c>
      <c r="L19" s="116"/>
      <c r="M19" s="49">
        <v>198.9</v>
      </c>
      <c r="N19" s="54">
        <v>198.9</v>
      </c>
      <c r="O19" s="54">
        <v>151.80000000000001</v>
      </c>
      <c r="P19" s="36"/>
    </row>
    <row r="20" spans="1:16" x14ac:dyDescent="0.2">
      <c r="A20" s="24"/>
      <c r="B20" s="8129"/>
      <c r="C20" s="8132"/>
      <c r="D20" s="8135"/>
      <c r="E20" s="59" t="s">
        <v>40</v>
      </c>
      <c r="F20" s="58"/>
      <c r="G20" s="43"/>
      <c r="H20" s="8142"/>
      <c r="I20" s="49">
        <v>876.8</v>
      </c>
      <c r="J20" s="41">
        <v>876.8</v>
      </c>
      <c r="K20" s="41">
        <v>669.4</v>
      </c>
      <c r="L20" s="116"/>
      <c r="M20" s="49">
        <v>944.4</v>
      </c>
      <c r="N20" s="54">
        <v>944.4</v>
      </c>
      <c r="O20" s="54">
        <v>721</v>
      </c>
      <c r="P20" s="36"/>
    </row>
    <row r="21" spans="1:16" x14ac:dyDescent="0.2">
      <c r="A21" s="24"/>
      <c r="B21" s="8129"/>
      <c r="C21" s="8132"/>
      <c r="D21" s="8135"/>
      <c r="E21" s="59" t="s">
        <v>41</v>
      </c>
      <c r="F21" s="58"/>
      <c r="G21" s="43"/>
      <c r="H21" s="8142"/>
      <c r="I21" s="49">
        <v>504.5</v>
      </c>
      <c r="J21" s="41">
        <v>504.5</v>
      </c>
      <c r="K21" s="41">
        <v>385.2</v>
      </c>
      <c r="L21" s="116"/>
      <c r="M21" s="49">
        <v>542.9</v>
      </c>
      <c r="N21" s="54">
        <v>542.9</v>
      </c>
      <c r="O21" s="54">
        <v>414.5</v>
      </c>
      <c r="P21" s="36"/>
    </row>
    <row r="22" spans="1:16" x14ac:dyDescent="0.2">
      <c r="A22" s="24"/>
      <c r="B22" s="8129"/>
      <c r="C22" s="8132"/>
      <c r="D22" s="8135"/>
      <c r="E22" s="59" t="s">
        <v>42</v>
      </c>
      <c r="F22" s="58"/>
      <c r="G22" s="43"/>
      <c r="H22" s="8142"/>
      <c r="I22" s="49">
        <v>218.60000000000002</v>
      </c>
      <c r="J22" s="41">
        <v>218.60000000000002</v>
      </c>
      <c r="K22" s="41">
        <v>161.30000000000001</v>
      </c>
      <c r="L22" s="116"/>
      <c r="M22" s="49">
        <v>290.3</v>
      </c>
      <c r="N22" s="54">
        <v>290.3</v>
      </c>
      <c r="O22" s="54">
        <v>221.7</v>
      </c>
      <c r="P22" s="36"/>
    </row>
    <row r="23" spans="1:16" x14ac:dyDescent="0.2">
      <c r="A23" s="24"/>
      <c r="B23" s="8129"/>
      <c r="C23" s="8132"/>
      <c r="D23" s="8135"/>
      <c r="E23" s="59" t="s">
        <v>43</v>
      </c>
      <c r="F23" s="58"/>
      <c r="G23" s="43"/>
      <c r="H23" s="8142"/>
      <c r="I23" s="49">
        <v>49.900000000000006</v>
      </c>
      <c r="J23" s="41">
        <v>49.900000000000006</v>
      </c>
      <c r="K23" s="41">
        <v>38.1</v>
      </c>
      <c r="L23" s="116"/>
      <c r="M23" s="49">
        <v>49.9</v>
      </c>
      <c r="N23" s="54">
        <v>49.9</v>
      </c>
      <c r="O23" s="54">
        <v>38.1</v>
      </c>
      <c r="P23" s="36"/>
    </row>
    <row r="24" spans="1:16" ht="13.5" thickBot="1" x14ac:dyDescent="0.25">
      <c r="A24" s="24"/>
      <c r="B24" s="8129"/>
      <c r="C24" s="8132"/>
      <c r="D24" s="8136"/>
      <c r="E24" s="59" t="s">
        <v>44</v>
      </c>
      <c r="F24" s="58"/>
      <c r="G24" s="44"/>
      <c r="H24" s="8143"/>
      <c r="I24" s="50">
        <v>21.2</v>
      </c>
      <c r="J24" s="45">
        <v>21.2</v>
      </c>
      <c r="K24" s="45">
        <v>16.2</v>
      </c>
      <c r="L24" s="117"/>
      <c r="M24" s="50">
        <v>21.1</v>
      </c>
      <c r="N24" s="55">
        <v>21.1</v>
      </c>
      <c r="O24" s="55">
        <v>16.100000000000001</v>
      </c>
      <c r="P24" s="46"/>
    </row>
    <row r="25" spans="1:16" ht="13.5" thickBot="1" x14ac:dyDescent="0.25">
      <c r="A25" s="24"/>
      <c r="B25" s="8129"/>
      <c r="C25" s="8132"/>
      <c r="D25" s="9"/>
      <c r="E25" s="14" t="s">
        <v>45</v>
      </c>
      <c r="F25" s="12"/>
      <c r="G25" s="48"/>
      <c r="H25" s="67" t="s">
        <v>46</v>
      </c>
      <c r="I25" s="17">
        <v>40.4</v>
      </c>
      <c r="J25" s="51">
        <v>40.4</v>
      </c>
      <c r="K25" s="51">
        <v>0</v>
      </c>
      <c r="L25" s="118">
        <v>0</v>
      </c>
      <c r="M25" s="17">
        <v>40.4</v>
      </c>
      <c r="N25" s="51">
        <v>40.4</v>
      </c>
      <c r="O25" s="51">
        <v>0</v>
      </c>
      <c r="P25" s="52">
        <v>0</v>
      </c>
    </row>
    <row r="26" spans="1:16" ht="15" customHeight="1" thickBot="1" x14ac:dyDescent="0.25">
      <c r="A26" s="25"/>
      <c r="B26" s="8130"/>
      <c r="C26" s="8133"/>
      <c r="D26" s="47"/>
      <c r="E26" s="15"/>
      <c r="F26" s="13"/>
      <c r="G26" s="26"/>
      <c r="H26" s="19" t="s">
        <v>13</v>
      </c>
      <c r="I26" s="18">
        <v>10592.599999999999</v>
      </c>
      <c r="J26" s="18">
        <v>10592.599999999999</v>
      </c>
      <c r="K26" s="18">
        <v>8029.2999999999993</v>
      </c>
      <c r="L26" s="119">
        <v>0</v>
      </c>
      <c r="M26" s="18">
        <v>11624.899999999998</v>
      </c>
      <c r="N26" s="18">
        <v>11624.899999999998</v>
      </c>
      <c r="O26" s="18">
        <v>8823.2000000000025</v>
      </c>
      <c r="P26" s="60">
        <v>0</v>
      </c>
    </row>
    <row r="27" spans="1:16" ht="15" customHeight="1" thickBot="1" x14ac:dyDescent="0.25">
      <c r="A27" s="8151" t="s">
        <v>130</v>
      </c>
      <c r="B27" s="8152"/>
      <c r="C27" s="8152"/>
      <c r="D27" s="8152"/>
      <c r="E27" s="8152"/>
      <c r="F27" s="8152"/>
      <c r="G27" s="8152"/>
      <c r="H27" s="8152"/>
      <c r="I27" s="8152"/>
      <c r="J27" s="8152"/>
      <c r="K27" s="8152"/>
      <c r="L27" s="8152"/>
      <c r="M27" s="8152"/>
      <c r="N27" s="8152"/>
      <c r="O27" s="8152"/>
      <c r="P27" s="8153"/>
    </row>
    <row r="28" spans="1:16" ht="12" customHeight="1" x14ac:dyDescent="0.2">
      <c r="A28" s="8171" t="s">
        <v>8</v>
      </c>
      <c r="B28" s="8129" t="s">
        <v>8</v>
      </c>
      <c r="C28" s="8132" t="s">
        <v>9</v>
      </c>
      <c r="D28" s="8173" t="s">
        <v>47</v>
      </c>
      <c r="E28" s="8174"/>
      <c r="F28" s="8176" t="s">
        <v>8</v>
      </c>
      <c r="G28" s="8165"/>
      <c r="H28" s="40" t="s">
        <v>12</v>
      </c>
      <c r="I28" s="34" t="e">
        <f>#N/A</f>
        <v>#N/A</v>
      </c>
      <c r="J28" s="35">
        <v>60</v>
      </c>
      <c r="K28" s="35"/>
      <c r="L28" s="120"/>
      <c r="M28" s="61">
        <f>N28+P28</f>
        <v>147</v>
      </c>
      <c r="N28" s="56">
        <v>147</v>
      </c>
      <c r="O28" s="56"/>
      <c r="P28" s="42"/>
    </row>
    <row r="29" spans="1:16" ht="15.75" customHeight="1" thickBot="1" x14ac:dyDescent="0.25">
      <c r="A29" s="8172"/>
      <c r="B29" s="8130"/>
      <c r="C29" s="8133"/>
      <c r="D29" s="8167"/>
      <c r="E29" s="8175"/>
      <c r="F29" s="8138"/>
      <c r="G29" s="8140"/>
      <c r="H29" s="30" t="s">
        <v>13</v>
      </c>
      <c r="I29" s="29" t="e">
        <f>#N/A</f>
        <v>#N/A</v>
      </c>
      <c r="J29" s="31">
        <f>J28</f>
        <v>60</v>
      </c>
      <c r="K29" s="31"/>
      <c r="L29" s="16"/>
      <c r="M29" s="29">
        <f>N29+P29</f>
        <v>147</v>
      </c>
      <c r="N29" s="31">
        <f>N28</f>
        <v>147</v>
      </c>
      <c r="O29" s="31"/>
      <c r="P29" s="32"/>
    </row>
    <row r="30" spans="1:16" ht="14.25" customHeight="1" x14ac:dyDescent="0.2">
      <c r="A30" s="10" t="s">
        <v>8</v>
      </c>
      <c r="B30" s="7" t="s">
        <v>8</v>
      </c>
      <c r="C30" s="8131" t="s">
        <v>10</v>
      </c>
      <c r="D30" s="8166" t="s">
        <v>48</v>
      </c>
      <c r="E30" s="8157"/>
      <c r="F30" s="8137" t="s">
        <v>8</v>
      </c>
      <c r="G30" s="8139"/>
      <c r="H30" s="33" t="s">
        <v>12</v>
      </c>
      <c r="I30" s="34" t="e">
        <f>#N/A</f>
        <v>#N/A</v>
      </c>
      <c r="J30" s="35">
        <v>10.5</v>
      </c>
      <c r="K30" s="35"/>
      <c r="L30" s="120"/>
      <c r="M30" s="62">
        <f>N30+P30</f>
        <v>10.5</v>
      </c>
      <c r="N30" s="57">
        <v>10.5</v>
      </c>
      <c r="O30" s="57"/>
      <c r="P30" s="36"/>
    </row>
    <row r="31" spans="1:16" ht="15" customHeight="1" thickBot="1" x14ac:dyDescent="0.25">
      <c r="A31" s="11"/>
      <c r="B31" s="8"/>
      <c r="C31" s="8133"/>
      <c r="D31" s="8167"/>
      <c r="E31" s="8158"/>
      <c r="F31" s="8138"/>
      <c r="G31" s="8140"/>
      <c r="H31" s="37" t="s">
        <v>13</v>
      </c>
      <c r="I31" s="28" t="e">
        <f>#N/A</f>
        <v>#N/A</v>
      </c>
      <c r="J31" s="27">
        <f>J30</f>
        <v>10.5</v>
      </c>
      <c r="K31" s="27"/>
      <c r="L31" s="121"/>
      <c r="M31" s="28">
        <f>N31+P31</f>
        <v>10.5</v>
      </c>
      <c r="N31" s="27">
        <f>N30</f>
        <v>10.5</v>
      </c>
      <c r="O31" s="27"/>
      <c r="P31" s="38"/>
    </row>
    <row r="32" spans="1:16" s="3" customFormat="1" ht="13.5" customHeight="1" thickBot="1" x14ac:dyDescent="0.25">
      <c r="A32" s="69" t="s">
        <v>8</v>
      </c>
      <c r="B32" s="70" t="s">
        <v>8</v>
      </c>
      <c r="C32" s="8125" t="s">
        <v>14</v>
      </c>
      <c r="D32" s="8126"/>
      <c r="E32" s="8126"/>
      <c r="F32" s="8126"/>
      <c r="G32" s="8126"/>
      <c r="H32" s="8127"/>
      <c r="I32" s="73">
        <f>L32+J32</f>
        <v>70.5</v>
      </c>
      <c r="J32" s="71">
        <f>J31+J29</f>
        <v>70.5</v>
      </c>
      <c r="K32" s="71">
        <f>K27+K29+K31</f>
        <v>0</v>
      </c>
      <c r="L32" s="72">
        <f>L27+L29+L31</f>
        <v>0</v>
      </c>
      <c r="M32" s="73">
        <f>P32+N32</f>
        <v>157.5</v>
      </c>
      <c r="N32" s="71">
        <f>N27+N29+N31</f>
        <v>157.5</v>
      </c>
      <c r="O32" s="71">
        <f>O27+O29+O31</f>
        <v>0</v>
      </c>
      <c r="P32" s="72">
        <f>P27+P29+P31</f>
        <v>0</v>
      </c>
    </row>
    <row r="33" spans="1:16" ht="11.25" customHeight="1" thickBot="1" x14ac:dyDescent="0.25">
      <c r="A33" s="8122" t="s">
        <v>131</v>
      </c>
      <c r="B33" s="8123"/>
      <c r="C33" s="8123"/>
      <c r="D33" s="8123"/>
      <c r="E33" s="8123"/>
      <c r="F33" s="8123"/>
      <c r="G33" s="8123"/>
      <c r="H33" s="8123"/>
      <c r="I33" s="8123"/>
      <c r="J33" s="8123"/>
      <c r="K33" s="8123"/>
      <c r="L33" s="8123"/>
      <c r="M33" s="8123"/>
      <c r="N33" s="8123"/>
      <c r="O33" s="8123"/>
      <c r="P33" s="8124"/>
    </row>
    <row r="34" spans="1:16" s="1" customFormat="1" ht="20.25" customHeight="1" x14ac:dyDescent="0.2">
      <c r="A34" s="8100" t="s">
        <v>9</v>
      </c>
      <c r="B34" s="8102" t="s">
        <v>8</v>
      </c>
      <c r="C34" s="8104" t="s">
        <v>11</v>
      </c>
      <c r="D34" s="8106" t="s">
        <v>126</v>
      </c>
      <c r="E34" s="8108"/>
      <c r="F34" s="8168"/>
      <c r="G34" s="8120"/>
      <c r="H34" s="68" t="s">
        <v>12</v>
      </c>
      <c r="I34" s="64" t="e">
        <f>#N/A</f>
        <v>#N/A</v>
      </c>
      <c r="J34" s="81">
        <f>147.3+863.4</f>
        <v>1010.7</v>
      </c>
      <c r="K34" s="81"/>
      <c r="L34" s="66">
        <v>162.80000000000001</v>
      </c>
      <c r="M34" s="64">
        <v>160</v>
      </c>
      <c r="N34" s="81">
        <v>160</v>
      </c>
      <c r="O34" s="81"/>
      <c r="P34" s="65">
        <v>162.80000000000001</v>
      </c>
    </row>
    <row r="35" spans="1:16" s="1" customFormat="1" ht="20.25" customHeight="1" thickBot="1" x14ac:dyDescent="0.25">
      <c r="A35" s="8101"/>
      <c r="B35" s="8103"/>
      <c r="C35" s="8105"/>
      <c r="D35" s="8107"/>
      <c r="E35" s="8109"/>
      <c r="F35" s="8121"/>
      <c r="G35" s="8121"/>
      <c r="H35" s="63" t="s">
        <v>13</v>
      </c>
      <c r="I35" s="108" t="e">
        <f>#N/A</f>
        <v>#N/A</v>
      </c>
      <c r="J35" s="80">
        <f>J34</f>
        <v>1010.7</v>
      </c>
      <c r="K35" s="80"/>
      <c r="L35" s="109">
        <f>L34</f>
        <v>162.80000000000001</v>
      </c>
      <c r="M35" s="108">
        <f>M34</f>
        <v>160</v>
      </c>
      <c r="N35" s="80">
        <f>N34</f>
        <v>160</v>
      </c>
      <c r="O35" s="80"/>
      <c r="P35" s="110">
        <f>P34</f>
        <v>162.80000000000001</v>
      </c>
    </row>
    <row r="36" spans="1:16" s="3" customFormat="1" ht="13.5" customHeight="1" thickBot="1" x14ac:dyDescent="0.25">
      <c r="A36" s="69" t="s">
        <v>8</v>
      </c>
      <c r="B36" s="70" t="s">
        <v>8</v>
      </c>
      <c r="C36" s="8125" t="s">
        <v>14</v>
      </c>
      <c r="D36" s="8126"/>
      <c r="E36" s="8126"/>
      <c r="F36" s="8126"/>
      <c r="G36" s="8126"/>
      <c r="H36" s="8127"/>
      <c r="I36" s="73">
        <f>L36+J36</f>
        <v>1173.5</v>
      </c>
      <c r="J36" s="71">
        <f>J35+J33</f>
        <v>1010.7</v>
      </c>
      <c r="K36" s="71">
        <f>K31+K33+K35</f>
        <v>0</v>
      </c>
      <c r="L36" s="72">
        <f>L31+L33+L35</f>
        <v>162.80000000000001</v>
      </c>
      <c r="M36" s="73">
        <f>P36+N36</f>
        <v>333.3</v>
      </c>
      <c r="N36" s="71">
        <f>N31+N33+N35</f>
        <v>170.5</v>
      </c>
      <c r="O36" s="71">
        <f>O31+O33+O35</f>
        <v>0</v>
      </c>
      <c r="P36" s="72">
        <f>P31+P33+P35</f>
        <v>162.80000000000001</v>
      </c>
    </row>
    <row r="37" spans="1:16" s="3" customFormat="1" ht="13.5" customHeight="1" thickBot="1" x14ac:dyDescent="0.25">
      <c r="A37" s="8117" t="s">
        <v>132</v>
      </c>
      <c r="B37" s="8118"/>
      <c r="C37" s="8118"/>
      <c r="D37" s="8118"/>
      <c r="E37" s="8118"/>
      <c r="F37" s="8118"/>
      <c r="G37" s="8118"/>
      <c r="H37" s="8118"/>
      <c r="I37" s="8118"/>
      <c r="J37" s="8118"/>
      <c r="K37" s="8118"/>
      <c r="L37" s="8118"/>
      <c r="M37" s="8118"/>
      <c r="N37" s="8118"/>
      <c r="O37" s="8118"/>
      <c r="P37" s="8119"/>
    </row>
    <row r="38" spans="1:16" s="1" customFormat="1" ht="13.5" customHeight="1" x14ac:dyDescent="0.2">
      <c r="A38" s="8100" t="s">
        <v>9</v>
      </c>
      <c r="B38" s="8102" t="s">
        <v>8</v>
      </c>
      <c r="C38" s="8104" t="s">
        <v>24</v>
      </c>
      <c r="D38" s="8106" t="s">
        <v>127</v>
      </c>
      <c r="E38" s="8108"/>
      <c r="F38" s="8168"/>
      <c r="G38" s="8120"/>
      <c r="H38" s="68" t="s">
        <v>12</v>
      </c>
      <c r="I38" s="64">
        <f>J38+L38</f>
        <v>8.4</v>
      </c>
      <c r="J38" s="81">
        <v>8.4</v>
      </c>
      <c r="K38" s="81"/>
      <c r="L38" s="66"/>
      <c r="M38" s="64">
        <f>N38+P38</f>
        <v>79.900000000000006</v>
      </c>
      <c r="N38" s="81">
        <v>79.900000000000006</v>
      </c>
      <c r="O38" s="81"/>
      <c r="P38" s="65"/>
    </row>
    <row r="39" spans="1:16" s="1" customFormat="1" ht="12" customHeight="1" thickBot="1" x14ac:dyDescent="0.25">
      <c r="A39" s="8101"/>
      <c r="B39" s="8103"/>
      <c r="C39" s="8105"/>
      <c r="D39" s="8107"/>
      <c r="E39" s="8109"/>
      <c r="F39" s="8121"/>
      <c r="G39" s="8121"/>
      <c r="H39" s="63" t="s">
        <v>13</v>
      </c>
      <c r="I39" s="108">
        <f>J39+L39</f>
        <v>8.4</v>
      </c>
      <c r="J39" s="80">
        <f>J38</f>
        <v>8.4</v>
      </c>
      <c r="K39" s="80"/>
      <c r="L39" s="109">
        <f>L38</f>
        <v>0</v>
      </c>
      <c r="M39" s="108">
        <f>M38</f>
        <v>79.900000000000006</v>
      </c>
      <c r="N39" s="80">
        <f>N38</f>
        <v>79.900000000000006</v>
      </c>
      <c r="O39" s="80"/>
      <c r="P39" s="110">
        <f>P38</f>
        <v>0</v>
      </c>
    </row>
    <row r="40" spans="1:16" s="1" customFormat="1" ht="13.5" customHeight="1" x14ac:dyDescent="0.2">
      <c r="A40" s="8100" t="s">
        <v>9</v>
      </c>
      <c r="B40" s="8102" t="s">
        <v>8</v>
      </c>
      <c r="C40" s="8104" t="s">
        <v>26</v>
      </c>
      <c r="D40" s="8106" t="s">
        <v>129</v>
      </c>
      <c r="E40" s="8108"/>
      <c r="F40" s="8168"/>
      <c r="G40" s="8120"/>
      <c r="H40" s="68" t="s">
        <v>12</v>
      </c>
      <c r="I40" s="64">
        <f>J40+L40</f>
        <v>71.599999999999994</v>
      </c>
      <c r="J40" s="81">
        <v>71.599999999999994</v>
      </c>
      <c r="K40" s="81"/>
      <c r="L40" s="66"/>
      <c r="M40" s="64">
        <f>N40+P40</f>
        <v>71.599999999999994</v>
      </c>
      <c r="N40" s="81">
        <v>71.599999999999994</v>
      </c>
      <c r="O40" s="81"/>
      <c r="P40" s="65"/>
    </row>
    <row r="41" spans="1:16" s="1" customFormat="1" ht="16.5" customHeight="1" thickBot="1" x14ac:dyDescent="0.25">
      <c r="A41" s="8101"/>
      <c r="B41" s="8103"/>
      <c r="C41" s="8105"/>
      <c r="D41" s="8107"/>
      <c r="E41" s="8109"/>
      <c r="F41" s="8121"/>
      <c r="G41" s="8121"/>
      <c r="H41" s="63" t="s">
        <v>13</v>
      </c>
      <c r="I41" s="108">
        <f>J41+L41</f>
        <v>71.599999999999994</v>
      </c>
      <c r="J41" s="80">
        <f>J40</f>
        <v>71.599999999999994</v>
      </c>
      <c r="K41" s="80"/>
      <c r="L41" s="109">
        <f>L40</f>
        <v>0</v>
      </c>
      <c r="M41" s="108">
        <f>M40</f>
        <v>71.599999999999994</v>
      </c>
      <c r="N41" s="80">
        <f>N40</f>
        <v>71.599999999999994</v>
      </c>
      <c r="O41" s="80"/>
      <c r="P41" s="110">
        <f>P40</f>
        <v>0</v>
      </c>
    </row>
    <row r="42" spans="1:16" s="3" customFormat="1" ht="13.5" customHeight="1" thickBot="1" x14ac:dyDescent="0.25">
      <c r="A42" s="69" t="s">
        <v>8</v>
      </c>
      <c r="B42" s="70" t="s">
        <v>8</v>
      </c>
      <c r="C42" s="8125" t="s">
        <v>14</v>
      </c>
      <c r="D42" s="8126"/>
      <c r="E42" s="8126"/>
      <c r="F42" s="8126"/>
      <c r="G42" s="8126"/>
      <c r="H42" s="8127"/>
      <c r="I42" s="73">
        <f>L42+J42</f>
        <v>80</v>
      </c>
      <c r="J42" s="71">
        <f>J41+J39</f>
        <v>80</v>
      </c>
      <c r="K42" s="71">
        <f>K37+K39+K41</f>
        <v>0</v>
      </c>
      <c r="L42" s="72">
        <f>L37+L39+L41</f>
        <v>0</v>
      </c>
      <c r="M42" s="73">
        <f>P42+N42</f>
        <v>151.5</v>
      </c>
      <c r="N42" s="71">
        <f>N37+N39+N41</f>
        <v>151.5</v>
      </c>
      <c r="O42" s="71">
        <f>O37+O39+O41</f>
        <v>0</v>
      </c>
      <c r="P42" s="72">
        <f>P37+P39+P41</f>
        <v>0</v>
      </c>
    </row>
    <row r="43" spans="1:16" s="3" customFormat="1" ht="13.5" customHeight="1" thickBot="1" x14ac:dyDescent="0.25">
      <c r="A43" s="8117" t="s">
        <v>133</v>
      </c>
      <c r="B43" s="8118"/>
      <c r="C43" s="8118"/>
      <c r="D43" s="8118"/>
      <c r="E43" s="8118"/>
      <c r="F43" s="8118"/>
      <c r="G43" s="8118"/>
      <c r="H43" s="8118"/>
      <c r="I43" s="8118"/>
      <c r="J43" s="8118"/>
      <c r="K43" s="8118"/>
      <c r="L43" s="8118"/>
      <c r="M43" s="8118"/>
      <c r="N43" s="8118"/>
      <c r="O43" s="8118"/>
      <c r="P43" s="8119"/>
    </row>
    <row r="44" spans="1:16" ht="13.5" customHeight="1" x14ac:dyDescent="0.2">
      <c r="A44" s="8146" t="s">
        <v>8</v>
      </c>
      <c r="B44" s="8182" t="s">
        <v>8</v>
      </c>
      <c r="C44" s="8179" t="s">
        <v>24</v>
      </c>
      <c r="D44" s="8177" t="s">
        <v>49</v>
      </c>
      <c r="E44" s="8204"/>
      <c r="F44" s="8169" t="s">
        <v>8</v>
      </c>
      <c r="G44" s="8187" t="s">
        <v>50</v>
      </c>
      <c r="H44" s="77" t="s">
        <v>12</v>
      </c>
      <c r="I44" s="84">
        <v>70</v>
      </c>
      <c r="J44" s="85">
        <v>70</v>
      </c>
      <c r="K44" s="85"/>
      <c r="L44" s="122"/>
      <c r="M44" s="128">
        <f>N44</f>
        <v>75</v>
      </c>
      <c r="N44" s="85">
        <v>75</v>
      </c>
      <c r="O44" s="85"/>
      <c r="P44" s="129">
        <v>0</v>
      </c>
    </row>
    <row r="45" spans="1:16" ht="12" customHeight="1" thickBot="1" x14ac:dyDescent="0.25">
      <c r="A45" s="8147"/>
      <c r="B45" s="8183"/>
      <c r="C45" s="8180"/>
      <c r="D45" s="8178"/>
      <c r="E45" s="8205"/>
      <c r="F45" s="8170"/>
      <c r="G45" s="8188"/>
      <c r="H45" s="78" t="s">
        <v>13</v>
      </c>
      <c r="I45" s="86">
        <v>70</v>
      </c>
      <c r="J45" s="87">
        <v>70</v>
      </c>
      <c r="K45" s="87"/>
      <c r="L45" s="123">
        <v>0</v>
      </c>
      <c r="M45" s="130">
        <v>75</v>
      </c>
      <c r="N45" s="87">
        <v>75</v>
      </c>
      <c r="O45" s="87"/>
      <c r="P45" s="131">
        <v>0</v>
      </c>
    </row>
    <row r="46" spans="1:16" s="1" customFormat="1" ht="14.25" customHeight="1" x14ac:dyDescent="0.2">
      <c r="A46" s="8100" t="s">
        <v>9</v>
      </c>
      <c r="B46" s="8181" t="s">
        <v>8</v>
      </c>
      <c r="C46" s="8104" t="s">
        <v>26</v>
      </c>
      <c r="D46" s="8189" t="s">
        <v>51</v>
      </c>
      <c r="E46" s="8108"/>
      <c r="F46" s="8168" t="s">
        <v>8</v>
      </c>
      <c r="G46" s="8095"/>
      <c r="H46" s="83" t="s">
        <v>12</v>
      </c>
      <c r="I46" s="82">
        <v>266.8</v>
      </c>
      <c r="J46" s="81">
        <v>266.8</v>
      </c>
      <c r="K46" s="81"/>
      <c r="L46" s="66"/>
      <c r="M46" s="64">
        <v>266.82499999999999</v>
      </c>
      <c r="N46" s="81">
        <v>266.8</v>
      </c>
      <c r="O46" s="81"/>
      <c r="P46" s="65"/>
    </row>
    <row r="47" spans="1:16" s="1" customFormat="1" ht="14.25" customHeight="1" thickBot="1" x14ac:dyDescent="0.25">
      <c r="A47" s="8101"/>
      <c r="B47" s="8105"/>
      <c r="C47" s="8105"/>
      <c r="D47" s="8190"/>
      <c r="E47" s="8109"/>
      <c r="F47" s="8121"/>
      <c r="G47" s="8096"/>
      <c r="H47" s="78" t="s">
        <v>13</v>
      </c>
      <c r="I47" s="79">
        <v>266.8</v>
      </c>
      <c r="J47" s="80">
        <v>266.8</v>
      </c>
      <c r="K47" s="80"/>
      <c r="L47" s="109">
        <v>0</v>
      </c>
      <c r="M47" s="108">
        <v>266.82499999999999</v>
      </c>
      <c r="N47" s="80">
        <v>266.8</v>
      </c>
      <c r="O47" s="80"/>
      <c r="P47" s="110">
        <v>0</v>
      </c>
    </row>
    <row r="48" spans="1:16" s="2" customFormat="1" ht="14.25" customHeight="1" x14ac:dyDescent="0.2">
      <c r="A48" s="8100" t="s">
        <v>9</v>
      </c>
      <c r="B48" s="8181" t="s">
        <v>8</v>
      </c>
      <c r="C48" s="8104" t="s">
        <v>29</v>
      </c>
      <c r="D48" s="8197" t="s">
        <v>52</v>
      </c>
      <c r="E48" s="8108"/>
      <c r="F48" s="8168" t="s">
        <v>8</v>
      </c>
      <c r="G48" s="8095"/>
      <c r="H48" s="83" t="s">
        <v>12</v>
      </c>
      <c r="I48" s="82">
        <v>98.53</v>
      </c>
      <c r="J48" s="81">
        <v>98.5</v>
      </c>
      <c r="K48" s="81"/>
      <c r="L48" s="66"/>
      <c r="M48" s="64">
        <v>116</v>
      </c>
      <c r="N48" s="81">
        <v>116</v>
      </c>
      <c r="O48" s="81"/>
      <c r="P48" s="65"/>
    </row>
    <row r="49" spans="1:16" ht="13.5" thickBot="1" x14ac:dyDescent="0.25">
      <c r="A49" s="8101"/>
      <c r="B49" s="8105"/>
      <c r="C49" s="8105"/>
      <c r="D49" s="8198"/>
      <c r="E49" s="8109"/>
      <c r="F49" s="8121"/>
      <c r="G49" s="8096"/>
      <c r="H49" s="78" t="s">
        <v>13</v>
      </c>
      <c r="I49" s="79">
        <v>98.53</v>
      </c>
      <c r="J49" s="80">
        <v>98.5</v>
      </c>
      <c r="K49" s="80"/>
      <c r="L49" s="109">
        <v>0</v>
      </c>
      <c r="M49" s="108">
        <v>116</v>
      </c>
      <c r="N49" s="80">
        <v>116</v>
      </c>
      <c r="O49" s="80"/>
      <c r="P49" s="110">
        <v>0</v>
      </c>
    </row>
    <row r="50" spans="1:16" x14ac:dyDescent="0.2">
      <c r="A50" s="8100" t="s">
        <v>9</v>
      </c>
      <c r="B50" s="8181" t="s">
        <v>8</v>
      </c>
      <c r="C50" s="8104" t="s">
        <v>31</v>
      </c>
      <c r="D50" s="8189" t="s">
        <v>54</v>
      </c>
      <c r="E50" s="8108"/>
      <c r="F50" s="8168" t="s">
        <v>8</v>
      </c>
      <c r="G50" s="8095"/>
      <c r="H50" s="83" t="s">
        <v>12</v>
      </c>
      <c r="I50" s="82">
        <v>1.86</v>
      </c>
      <c r="J50" s="81">
        <v>1.9</v>
      </c>
      <c r="K50" s="81"/>
      <c r="L50" s="66"/>
      <c r="M50" s="64">
        <v>2.8</v>
      </c>
      <c r="N50" s="81">
        <v>2.8</v>
      </c>
      <c r="O50" s="81"/>
      <c r="P50" s="65"/>
    </row>
    <row r="51" spans="1:16" ht="13.5" thickBot="1" x14ac:dyDescent="0.25">
      <c r="A51" s="8101"/>
      <c r="B51" s="8105"/>
      <c r="C51" s="8105"/>
      <c r="D51" s="8190"/>
      <c r="E51" s="8109"/>
      <c r="F51" s="8121"/>
      <c r="G51" s="8096"/>
      <c r="H51" s="78" t="s">
        <v>13</v>
      </c>
      <c r="I51" s="79">
        <v>1.86</v>
      </c>
      <c r="J51" s="80">
        <v>1.9</v>
      </c>
      <c r="K51" s="80"/>
      <c r="L51" s="109">
        <v>0</v>
      </c>
      <c r="M51" s="108">
        <v>2.8</v>
      </c>
      <c r="N51" s="80">
        <v>2.8</v>
      </c>
      <c r="O51" s="80"/>
      <c r="P51" s="110">
        <v>0</v>
      </c>
    </row>
    <row r="52" spans="1:16" x14ac:dyDescent="0.2">
      <c r="A52" s="8100" t="s">
        <v>9</v>
      </c>
      <c r="B52" s="8181" t="s">
        <v>8</v>
      </c>
      <c r="C52" s="8104" t="s">
        <v>25</v>
      </c>
      <c r="D52" s="8197" t="s">
        <v>55</v>
      </c>
      <c r="E52" s="8108"/>
      <c r="F52" s="8168" t="s">
        <v>8</v>
      </c>
      <c r="G52" s="8095"/>
      <c r="H52" s="83" t="s">
        <v>12</v>
      </c>
      <c r="I52" s="82">
        <v>24</v>
      </c>
      <c r="J52" s="81">
        <v>24</v>
      </c>
      <c r="K52" s="81"/>
      <c r="L52" s="66"/>
      <c r="M52" s="64">
        <v>43.9</v>
      </c>
      <c r="N52" s="81">
        <v>43.9</v>
      </c>
      <c r="O52" s="81"/>
      <c r="P52" s="65"/>
    </row>
    <row r="53" spans="1:16" ht="13.5" thickBot="1" x14ac:dyDescent="0.25">
      <c r="A53" s="8101"/>
      <c r="B53" s="8105"/>
      <c r="C53" s="8105"/>
      <c r="D53" s="8198"/>
      <c r="E53" s="8109"/>
      <c r="F53" s="8121"/>
      <c r="G53" s="8096"/>
      <c r="H53" s="78" t="s">
        <v>13</v>
      </c>
      <c r="I53" s="79">
        <v>24</v>
      </c>
      <c r="J53" s="80">
        <v>24</v>
      </c>
      <c r="K53" s="80"/>
      <c r="L53" s="109">
        <v>0</v>
      </c>
      <c r="M53" s="108">
        <v>43.9</v>
      </c>
      <c r="N53" s="80">
        <v>43.9</v>
      </c>
      <c r="O53" s="80"/>
      <c r="P53" s="110">
        <v>0</v>
      </c>
    </row>
    <row r="54" spans="1:16" x14ac:dyDescent="0.2">
      <c r="A54" s="8100" t="s">
        <v>9</v>
      </c>
      <c r="B54" s="8181" t="s">
        <v>8</v>
      </c>
      <c r="C54" s="8104" t="s">
        <v>32</v>
      </c>
      <c r="D54" s="8197" t="s">
        <v>56</v>
      </c>
      <c r="E54" s="8108"/>
      <c r="F54" s="8168" t="s">
        <v>8</v>
      </c>
      <c r="G54" s="8095"/>
      <c r="H54" s="92" t="s">
        <v>12</v>
      </c>
      <c r="I54" s="82">
        <v>49.8</v>
      </c>
      <c r="J54" s="81">
        <v>49.8</v>
      </c>
      <c r="K54" s="81"/>
      <c r="L54" s="66"/>
      <c r="M54" s="133">
        <v>57</v>
      </c>
      <c r="N54" s="104">
        <v>57</v>
      </c>
      <c r="O54" s="81"/>
      <c r="P54" s="65"/>
    </row>
    <row r="55" spans="1:16" ht="13.5" thickBot="1" x14ac:dyDescent="0.25">
      <c r="A55" s="8101"/>
      <c r="B55" s="8105"/>
      <c r="C55" s="8105"/>
      <c r="D55" s="8198"/>
      <c r="E55" s="8109"/>
      <c r="F55" s="8121"/>
      <c r="G55" s="8096"/>
      <c r="H55" s="78" t="s">
        <v>13</v>
      </c>
      <c r="I55" s="79">
        <v>49.8</v>
      </c>
      <c r="J55" s="80">
        <v>49.8</v>
      </c>
      <c r="K55" s="80"/>
      <c r="L55" s="109">
        <v>0</v>
      </c>
      <c r="M55" s="108">
        <v>57</v>
      </c>
      <c r="N55" s="80">
        <v>57</v>
      </c>
      <c r="O55" s="80"/>
      <c r="P55" s="110">
        <v>0</v>
      </c>
    </row>
    <row r="56" spans="1:16" x14ac:dyDescent="0.2">
      <c r="A56" s="8100" t="s">
        <v>9</v>
      </c>
      <c r="B56" s="8181" t="s">
        <v>8</v>
      </c>
      <c r="C56" s="8104" t="s">
        <v>33</v>
      </c>
      <c r="D56" s="8189" t="s">
        <v>57</v>
      </c>
      <c r="E56" s="8108"/>
      <c r="F56" s="8168" t="s">
        <v>8</v>
      </c>
      <c r="G56" s="8095"/>
      <c r="H56" s="83" t="s">
        <v>12</v>
      </c>
      <c r="I56" s="82">
        <v>4</v>
      </c>
      <c r="J56" s="81">
        <v>4</v>
      </c>
      <c r="K56" s="81"/>
      <c r="L56" s="66"/>
      <c r="M56" s="64">
        <v>4</v>
      </c>
      <c r="N56" s="81">
        <v>4</v>
      </c>
      <c r="O56" s="81"/>
      <c r="P56" s="65"/>
    </row>
    <row r="57" spans="1:16" ht="13.5" thickBot="1" x14ac:dyDescent="0.25">
      <c r="A57" s="8101"/>
      <c r="B57" s="8105"/>
      <c r="C57" s="8105"/>
      <c r="D57" s="8190"/>
      <c r="E57" s="8109"/>
      <c r="F57" s="8121"/>
      <c r="G57" s="8096"/>
      <c r="H57" s="78" t="s">
        <v>13</v>
      </c>
      <c r="I57" s="79">
        <v>4</v>
      </c>
      <c r="J57" s="80">
        <v>4</v>
      </c>
      <c r="K57" s="80"/>
      <c r="L57" s="109">
        <v>0</v>
      </c>
      <c r="M57" s="108">
        <v>4</v>
      </c>
      <c r="N57" s="80">
        <v>4</v>
      </c>
      <c r="O57" s="80"/>
      <c r="P57" s="110">
        <v>0</v>
      </c>
    </row>
    <row r="58" spans="1:16" ht="13.5" customHeight="1" thickBot="1" x14ac:dyDescent="0.25">
      <c r="A58" s="8208" t="s">
        <v>9</v>
      </c>
      <c r="B58" s="8181" t="s">
        <v>8</v>
      </c>
      <c r="C58" s="8104" t="s">
        <v>34</v>
      </c>
      <c r="D58" s="146" t="s">
        <v>58</v>
      </c>
      <c r="E58" s="8207"/>
      <c r="F58" s="8168" t="s">
        <v>8</v>
      </c>
      <c r="G58" s="8206"/>
      <c r="H58" s="93"/>
      <c r="I58" s="95">
        <v>25.5</v>
      </c>
      <c r="J58" s="103">
        <v>25.5</v>
      </c>
      <c r="K58" s="94"/>
      <c r="L58" s="124"/>
      <c r="M58" s="145">
        <v>30</v>
      </c>
      <c r="N58" s="103">
        <v>30</v>
      </c>
      <c r="O58" s="94"/>
      <c r="P58" s="134"/>
    </row>
    <row r="59" spans="1:16" ht="13.5" thickBot="1" x14ac:dyDescent="0.25">
      <c r="A59" s="8109"/>
      <c r="B59" s="8209"/>
      <c r="C59" s="8209"/>
      <c r="D59" s="147"/>
      <c r="E59" s="8121"/>
      <c r="F59" s="8121"/>
      <c r="G59" s="8096"/>
      <c r="H59" s="100" t="s">
        <v>13</v>
      </c>
      <c r="I59" s="101">
        <v>25.5</v>
      </c>
      <c r="J59" s="102">
        <v>25.5</v>
      </c>
      <c r="K59" s="102"/>
      <c r="L59" s="125">
        <v>0</v>
      </c>
      <c r="M59" s="101">
        <v>30</v>
      </c>
      <c r="N59" s="102">
        <v>30</v>
      </c>
      <c r="O59" s="102"/>
      <c r="P59" s="135"/>
    </row>
    <row r="60" spans="1:16" x14ac:dyDescent="0.2">
      <c r="A60" s="8100" t="s">
        <v>9</v>
      </c>
      <c r="B60" s="8181" t="s">
        <v>8</v>
      </c>
      <c r="C60" s="8104" t="s">
        <v>64</v>
      </c>
      <c r="D60" s="8197" t="s">
        <v>59</v>
      </c>
      <c r="E60" s="8108"/>
      <c r="F60" s="8168" t="s">
        <v>8</v>
      </c>
      <c r="G60" s="8095"/>
      <c r="H60" s="83" t="s">
        <v>12</v>
      </c>
      <c r="I60" s="82">
        <v>3.47</v>
      </c>
      <c r="J60" s="81">
        <v>3.5</v>
      </c>
      <c r="K60" s="81"/>
      <c r="L60" s="66"/>
      <c r="M60" s="64">
        <v>4.3</v>
      </c>
      <c r="N60" s="81">
        <v>4.32</v>
      </c>
      <c r="O60" s="81"/>
      <c r="P60" s="65"/>
    </row>
    <row r="61" spans="1:16" ht="13.5" thickBot="1" x14ac:dyDescent="0.25">
      <c r="A61" s="8101"/>
      <c r="B61" s="8105"/>
      <c r="C61" s="8105"/>
      <c r="D61" s="8198"/>
      <c r="E61" s="8109"/>
      <c r="F61" s="8121"/>
      <c r="G61" s="8096"/>
      <c r="H61" s="78" t="s">
        <v>13</v>
      </c>
      <c r="I61" s="79">
        <v>3.47</v>
      </c>
      <c r="J61" s="80">
        <v>3.5</v>
      </c>
      <c r="K61" s="80"/>
      <c r="L61" s="109">
        <v>0</v>
      </c>
      <c r="M61" s="108">
        <v>4.3</v>
      </c>
      <c r="N61" s="80">
        <v>4.32</v>
      </c>
      <c r="O61" s="80"/>
      <c r="P61" s="110">
        <v>0</v>
      </c>
    </row>
    <row r="62" spans="1:16" x14ac:dyDescent="0.2">
      <c r="A62" s="8100" t="s">
        <v>9</v>
      </c>
      <c r="B62" s="8181" t="s">
        <v>8</v>
      </c>
      <c r="C62" s="8104" t="s">
        <v>35</v>
      </c>
      <c r="D62" s="8189" t="s">
        <v>60</v>
      </c>
      <c r="E62" s="8108"/>
      <c r="F62" s="8168" t="s">
        <v>8</v>
      </c>
      <c r="G62" s="8095"/>
      <c r="H62" s="83" t="s">
        <v>12</v>
      </c>
      <c r="I62" s="82">
        <v>1.2</v>
      </c>
      <c r="J62" s="81">
        <v>1.2</v>
      </c>
      <c r="K62" s="81"/>
      <c r="L62" s="66"/>
      <c r="M62" s="64">
        <v>1.2</v>
      </c>
      <c r="N62" s="81">
        <v>1.2</v>
      </c>
      <c r="O62" s="81"/>
      <c r="P62" s="65"/>
    </row>
    <row r="63" spans="1:16" ht="13.5" thickBot="1" x14ac:dyDescent="0.25">
      <c r="A63" s="8101"/>
      <c r="B63" s="8105"/>
      <c r="C63" s="8105"/>
      <c r="D63" s="8190"/>
      <c r="E63" s="8109"/>
      <c r="F63" s="8121"/>
      <c r="G63" s="8096"/>
      <c r="H63" s="78" t="s">
        <v>13</v>
      </c>
      <c r="I63" s="79">
        <v>1.2</v>
      </c>
      <c r="J63" s="80">
        <v>1.2</v>
      </c>
      <c r="K63" s="80"/>
      <c r="L63" s="109">
        <v>0</v>
      </c>
      <c r="M63" s="108">
        <v>1.2</v>
      </c>
      <c r="N63" s="80">
        <v>1.2</v>
      </c>
      <c r="O63" s="80"/>
      <c r="P63" s="110">
        <v>0</v>
      </c>
    </row>
    <row r="64" spans="1:16" x14ac:dyDescent="0.2">
      <c r="A64" s="8146" t="s">
        <v>9</v>
      </c>
      <c r="B64" s="8182" t="s">
        <v>8</v>
      </c>
      <c r="C64" s="8179" t="s">
        <v>36</v>
      </c>
      <c r="D64" s="8177" t="s">
        <v>61</v>
      </c>
      <c r="E64" s="8204"/>
      <c r="F64" s="8169" t="s">
        <v>8</v>
      </c>
      <c r="G64" s="8187"/>
      <c r="H64" s="77" t="s">
        <v>12</v>
      </c>
      <c r="I64" s="84">
        <v>5.49</v>
      </c>
      <c r="J64" s="85">
        <v>5.5</v>
      </c>
      <c r="K64" s="85"/>
      <c r="L64" s="122"/>
      <c r="M64" s="132">
        <v>10.08</v>
      </c>
      <c r="N64" s="85">
        <v>10.1</v>
      </c>
      <c r="O64" s="85"/>
      <c r="P64" s="129"/>
    </row>
    <row r="65" spans="1:16" ht="13.5" thickBot="1" x14ac:dyDescent="0.25">
      <c r="A65" s="8147"/>
      <c r="B65" s="8183"/>
      <c r="C65" s="8180"/>
      <c r="D65" s="8178"/>
      <c r="E65" s="8205"/>
      <c r="F65" s="8170"/>
      <c r="G65" s="8188"/>
      <c r="H65" s="78" t="s">
        <v>13</v>
      </c>
      <c r="I65" s="86">
        <v>5.49</v>
      </c>
      <c r="J65" s="87">
        <v>5.5</v>
      </c>
      <c r="K65" s="87"/>
      <c r="L65" s="123">
        <v>0</v>
      </c>
      <c r="M65" s="130">
        <v>10.08</v>
      </c>
      <c r="N65" s="87">
        <v>10.1</v>
      </c>
      <c r="O65" s="87"/>
      <c r="P65" s="131">
        <v>0</v>
      </c>
    </row>
    <row r="66" spans="1:16" x14ac:dyDescent="0.2">
      <c r="A66" s="8100" t="s">
        <v>9</v>
      </c>
      <c r="B66" s="8181" t="s">
        <v>8</v>
      </c>
      <c r="C66" s="8104" t="s">
        <v>39</v>
      </c>
      <c r="D66" s="8197" t="s">
        <v>65</v>
      </c>
      <c r="E66" s="8108"/>
      <c r="F66" s="8168" t="s">
        <v>8</v>
      </c>
      <c r="G66" s="8095"/>
      <c r="H66" s="148" t="s">
        <v>12</v>
      </c>
      <c r="I66" s="82">
        <v>18</v>
      </c>
      <c r="J66" s="81">
        <v>18</v>
      </c>
      <c r="K66" s="81"/>
      <c r="L66" s="66"/>
      <c r="M66" s="133">
        <v>29.25</v>
      </c>
      <c r="N66" s="104">
        <v>29.3</v>
      </c>
      <c r="O66" s="81"/>
      <c r="P66" s="65"/>
    </row>
    <row r="67" spans="1:16" ht="13.5" thickBot="1" x14ac:dyDescent="0.25">
      <c r="A67" s="8101"/>
      <c r="B67" s="8105"/>
      <c r="C67" s="8105"/>
      <c r="D67" s="8198"/>
      <c r="E67" s="8109"/>
      <c r="F67" s="8121"/>
      <c r="G67" s="8096"/>
      <c r="H67" s="78" t="s">
        <v>13</v>
      </c>
      <c r="I67" s="79">
        <v>18</v>
      </c>
      <c r="J67" s="80">
        <v>18</v>
      </c>
      <c r="K67" s="80"/>
      <c r="L67" s="109">
        <v>0</v>
      </c>
      <c r="M67" s="108">
        <v>29.25</v>
      </c>
      <c r="N67" s="80">
        <v>29.3</v>
      </c>
      <c r="O67" s="80"/>
      <c r="P67" s="110">
        <v>0</v>
      </c>
    </row>
    <row r="68" spans="1:16" x14ac:dyDescent="0.2">
      <c r="A68" s="8100" t="s">
        <v>9</v>
      </c>
      <c r="B68" s="8181" t="s">
        <v>8</v>
      </c>
      <c r="C68" s="8104" t="s">
        <v>41</v>
      </c>
      <c r="D68" s="8189" t="s">
        <v>67</v>
      </c>
      <c r="E68" s="8108"/>
      <c r="F68" s="8168" t="s">
        <v>8</v>
      </c>
      <c r="G68" s="8095"/>
      <c r="H68" s="83" t="s">
        <v>12</v>
      </c>
      <c r="I68" s="82">
        <v>21</v>
      </c>
      <c r="J68" s="81">
        <v>21</v>
      </c>
      <c r="K68" s="81"/>
      <c r="L68" s="66"/>
      <c r="M68" s="64">
        <v>20.12</v>
      </c>
      <c r="N68" s="81">
        <v>20.100000000000001</v>
      </c>
      <c r="O68" s="81"/>
      <c r="P68" s="65"/>
    </row>
    <row r="69" spans="1:16" ht="13.5" thickBot="1" x14ac:dyDescent="0.25">
      <c r="A69" s="8101"/>
      <c r="B69" s="8105"/>
      <c r="C69" s="8105"/>
      <c r="D69" s="8190"/>
      <c r="E69" s="8109"/>
      <c r="F69" s="8121"/>
      <c r="G69" s="8096"/>
      <c r="H69" s="78" t="s">
        <v>13</v>
      </c>
      <c r="I69" s="79">
        <v>21</v>
      </c>
      <c r="J69" s="80">
        <v>21</v>
      </c>
      <c r="K69" s="80"/>
      <c r="L69" s="109">
        <v>0</v>
      </c>
      <c r="M69" s="108">
        <v>20.12</v>
      </c>
      <c r="N69" s="80">
        <v>20.100000000000001</v>
      </c>
      <c r="O69" s="80"/>
      <c r="P69" s="110">
        <v>0</v>
      </c>
    </row>
    <row r="70" spans="1:16" x14ac:dyDescent="0.2">
      <c r="A70" s="8100" t="s">
        <v>9</v>
      </c>
      <c r="B70" s="8181" t="s">
        <v>8</v>
      </c>
      <c r="C70" s="8104" t="s">
        <v>73</v>
      </c>
      <c r="D70" s="8189" t="s">
        <v>68</v>
      </c>
      <c r="E70" s="8108"/>
      <c r="F70" s="8168" t="s">
        <v>8</v>
      </c>
      <c r="G70" s="8095"/>
      <c r="H70" s="83" t="s">
        <v>12</v>
      </c>
      <c r="I70" s="82">
        <v>10.1</v>
      </c>
      <c r="J70" s="81">
        <v>10.1</v>
      </c>
      <c r="K70" s="81"/>
      <c r="L70" s="66"/>
      <c r="M70" s="64">
        <v>5.8</v>
      </c>
      <c r="N70" s="81">
        <v>5.8</v>
      </c>
      <c r="O70" s="81"/>
      <c r="P70" s="65"/>
    </row>
    <row r="71" spans="1:16" ht="13.5" thickBot="1" x14ac:dyDescent="0.25">
      <c r="A71" s="8101"/>
      <c r="B71" s="8105"/>
      <c r="C71" s="8105"/>
      <c r="D71" s="8190"/>
      <c r="E71" s="8109"/>
      <c r="F71" s="8121"/>
      <c r="G71" s="8096"/>
      <c r="H71" s="78" t="s">
        <v>13</v>
      </c>
      <c r="I71" s="79">
        <v>10.1</v>
      </c>
      <c r="J71" s="80">
        <v>10.1</v>
      </c>
      <c r="K71" s="80"/>
      <c r="L71" s="109">
        <v>0</v>
      </c>
      <c r="M71" s="108">
        <v>5.8</v>
      </c>
      <c r="N71" s="80">
        <v>5.8</v>
      </c>
      <c r="O71" s="80"/>
      <c r="P71" s="110">
        <v>0</v>
      </c>
    </row>
    <row r="72" spans="1:16" x14ac:dyDescent="0.2">
      <c r="A72" s="8100" t="s">
        <v>9</v>
      </c>
      <c r="B72" s="8181" t="s">
        <v>8</v>
      </c>
      <c r="C72" s="8104" t="s">
        <v>42</v>
      </c>
      <c r="D72" s="8189" t="s">
        <v>71</v>
      </c>
      <c r="E72" s="8108"/>
      <c r="F72" s="8168" t="s">
        <v>8</v>
      </c>
      <c r="G72" s="8095"/>
      <c r="H72" s="83" t="s">
        <v>12</v>
      </c>
      <c r="I72" s="82">
        <v>4.3559999999999999</v>
      </c>
      <c r="J72" s="81">
        <v>4.4000000000000004</v>
      </c>
      <c r="K72" s="81"/>
      <c r="L72" s="66"/>
      <c r="M72" s="64">
        <v>4.74</v>
      </c>
      <c r="N72" s="81">
        <v>4.7</v>
      </c>
      <c r="O72" s="81"/>
      <c r="P72" s="65"/>
    </row>
    <row r="73" spans="1:16" ht="13.5" thickBot="1" x14ac:dyDescent="0.25">
      <c r="A73" s="8101"/>
      <c r="B73" s="8105"/>
      <c r="C73" s="8105"/>
      <c r="D73" s="8190"/>
      <c r="E73" s="8109"/>
      <c r="F73" s="8121"/>
      <c r="G73" s="8096"/>
      <c r="H73" s="78" t="s">
        <v>13</v>
      </c>
      <c r="I73" s="79">
        <v>4.3559999999999999</v>
      </c>
      <c r="J73" s="80">
        <v>4.4000000000000004</v>
      </c>
      <c r="K73" s="80"/>
      <c r="L73" s="109">
        <v>0</v>
      </c>
      <c r="M73" s="108">
        <v>4.74</v>
      </c>
      <c r="N73" s="80">
        <v>4.7</v>
      </c>
      <c r="O73" s="80"/>
      <c r="P73" s="110">
        <v>0</v>
      </c>
    </row>
    <row r="74" spans="1:16" x14ac:dyDescent="0.2">
      <c r="A74" s="8100" t="s">
        <v>9</v>
      </c>
      <c r="B74" s="8181" t="s">
        <v>8</v>
      </c>
      <c r="C74" s="8104" t="s">
        <v>43</v>
      </c>
      <c r="D74" s="8189" t="s">
        <v>72</v>
      </c>
      <c r="E74" s="8108"/>
      <c r="F74" s="8168" t="s">
        <v>8</v>
      </c>
      <c r="G74" s="8095"/>
      <c r="H74" s="92" t="s">
        <v>12</v>
      </c>
      <c r="I74" s="82">
        <v>142.6</v>
      </c>
      <c r="J74" s="81">
        <v>142.6</v>
      </c>
      <c r="K74" s="81"/>
      <c r="L74" s="66"/>
      <c r="M74" s="133">
        <v>74.355000000000004</v>
      </c>
      <c r="N74" s="104">
        <v>74.400000000000006</v>
      </c>
      <c r="O74" s="81"/>
      <c r="P74" s="65"/>
    </row>
    <row r="75" spans="1:16" ht="13.5" thickBot="1" x14ac:dyDescent="0.25">
      <c r="A75" s="8101"/>
      <c r="B75" s="8105"/>
      <c r="C75" s="8105"/>
      <c r="D75" s="8190"/>
      <c r="E75" s="8109"/>
      <c r="F75" s="8121"/>
      <c r="G75" s="8096"/>
      <c r="H75" s="78" t="s">
        <v>13</v>
      </c>
      <c r="I75" s="79">
        <v>142.6</v>
      </c>
      <c r="J75" s="80">
        <v>142.6</v>
      </c>
      <c r="K75" s="80"/>
      <c r="L75" s="109">
        <v>0</v>
      </c>
      <c r="M75" s="108">
        <v>74.355000000000004</v>
      </c>
      <c r="N75" s="80">
        <v>74.400000000000006</v>
      </c>
      <c r="O75" s="80"/>
      <c r="P75" s="110">
        <v>0</v>
      </c>
    </row>
    <row r="76" spans="1:16" x14ac:dyDescent="0.2">
      <c r="A76" s="8100" t="s">
        <v>9</v>
      </c>
      <c r="B76" s="8181" t="s">
        <v>8</v>
      </c>
      <c r="C76" s="8104" t="s">
        <v>44</v>
      </c>
      <c r="D76" s="8189" t="s">
        <v>74</v>
      </c>
      <c r="E76" s="8108"/>
      <c r="F76" s="8168" t="s">
        <v>8</v>
      </c>
      <c r="G76" s="8095"/>
      <c r="H76" s="83" t="s">
        <v>12</v>
      </c>
      <c r="I76" s="82">
        <v>40.700000000000003</v>
      </c>
      <c r="J76" s="81">
        <v>40.700000000000003</v>
      </c>
      <c r="K76" s="81"/>
      <c r="L76" s="66"/>
      <c r="M76" s="64">
        <v>40.700000000000003</v>
      </c>
      <c r="N76" s="81">
        <v>40.700000000000003</v>
      </c>
      <c r="O76" s="81"/>
      <c r="P76" s="65"/>
    </row>
    <row r="77" spans="1:16" ht="13.5" thickBot="1" x14ac:dyDescent="0.25">
      <c r="A77" s="8101"/>
      <c r="B77" s="8105"/>
      <c r="C77" s="8105"/>
      <c r="D77" s="8190"/>
      <c r="E77" s="8109"/>
      <c r="F77" s="8121"/>
      <c r="G77" s="8096"/>
      <c r="H77" s="78" t="s">
        <v>13</v>
      </c>
      <c r="I77" s="79">
        <v>40.700000000000003</v>
      </c>
      <c r="J77" s="80">
        <v>40.700000000000003</v>
      </c>
      <c r="K77" s="80"/>
      <c r="L77" s="109">
        <v>0</v>
      </c>
      <c r="M77" s="108">
        <v>40.700000000000003</v>
      </c>
      <c r="N77" s="80">
        <v>40.700000000000003</v>
      </c>
      <c r="O77" s="80"/>
      <c r="P77" s="110">
        <v>0</v>
      </c>
    </row>
    <row r="78" spans="1:16" x14ac:dyDescent="0.2">
      <c r="A78" s="8100" t="s">
        <v>9</v>
      </c>
      <c r="B78" s="8181" t="s">
        <v>8</v>
      </c>
      <c r="C78" s="8104" t="s">
        <v>45</v>
      </c>
      <c r="D78" s="8189" t="s">
        <v>76</v>
      </c>
      <c r="E78" s="8108"/>
      <c r="F78" s="8168" t="s">
        <v>8</v>
      </c>
      <c r="G78" s="8095"/>
      <c r="H78" s="83" t="s">
        <v>12</v>
      </c>
      <c r="I78" s="82">
        <v>6.95</v>
      </c>
      <c r="J78" s="81">
        <v>7</v>
      </c>
      <c r="K78" s="81"/>
      <c r="L78" s="66"/>
      <c r="M78" s="64">
        <v>7</v>
      </c>
      <c r="N78" s="81">
        <v>7</v>
      </c>
      <c r="O78" s="81"/>
      <c r="P78" s="65"/>
    </row>
    <row r="79" spans="1:16" ht="13.5" thickBot="1" x14ac:dyDescent="0.25">
      <c r="A79" s="8101"/>
      <c r="B79" s="8105"/>
      <c r="C79" s="8105"/>
      <c r="D79" s="8190"/>
      <c r="E79" s="8109"/>
      <c r="F79" s="8121"/>
      <c r="G79" s="8096"/>
      <c r="H79" s="78" t="s">
        <v>13</v>
      </c>
      <c r="I79" s="79">
        <v>6.95</v>
      </c>
      <c r="J79" s="80">
        <v>7</v>
      </c>
      <c r="K79" s="80"/>
      <c r="L79" s="109">
        <v>0</v>
      </c>
      <c r="M79" s="108">
        <v>7</v>
      </c>
      <c r="N79" s="80">
        <v>7</v>
      </c>
      <c r="O79" s="80"/>
      <c r="P79" s="110">
        <v>0</v>
      </c>
    </row>
    <row r="80" spans="1:16" x14ac:dyDescent="0.2">
      <c r="A80" s="8100" t="s">
        <v>9</v>
      </c>
      <c r="B80" s="8181" t="s">
        <v>8</v>
      </c>
      <c r="C80" s="8104" t="s">
        <v>84</v>
      </c>
      <c r="D80" s="8197" t="s">
        <v>79</v>
      </c>
      <c r="E80" s="8108"/>
      <c r="F80" s="8168" t="s">
        <v>8</v>
      </c>
      <c r="G80" s="8095"/>
      <c r="H80" s="83" t="s">
        <v>12</v>
      </c>
      <c r="I80" s="82">
        <v>176</v>
      </c>
      <c r="J80" s="81">
        <v>176</v>
      </c>
      <c r="K80" s="81"/>
      <c r="L80" s="66"/>
      <c r="M80" s="64">
        <v>200</v>
      </c>
      <c r="N80" s="81">
        <v>200</v>
      </c>
      <c r="O80" s="81"/>
      <c r="P80" s="65"/>
    </row>
    <row r="81" spans="1:31" ht="13.5" thickBot="1" x14ac:dyDescent="0.25">
      <c r="A81" s="8101"/>
      <c r="B81" s="8105"/>
      <c r="C81" s="8105"/>
      <c r="D81" s="8198"/>
      <c r="E81" s="8109"/>
      <c r="F81" s="8121"/>
      <c r="G81" s="8096"/>
      <c r="H81" s="78" t="s">
        <v>13</v>
      </c>
      <c r="I81" s="79">
        <v>176</v>
      </c>
      <c r="J81" s="80">
        <v>176</v>
      </c>
      <c r="K81" s="80"/>
      <c r="L81" s="109">
        <v>0</v>
      </c>
      <c r="M81" s="108">
        <v>200</v>
      </c>
      <c r="N81" s="80">
        <v>200</v>
      </c>
      <c r="O81" s="80"/>
      <c r="P81" s="110">
        <v>0</v>
      </c>
    </row>
    <row r="82" spans="1:31" x14ac:dyDescent="0.2">
      <c r="A82" s="8100" t="s">
        <v>9</v>
      </c>
      <c r="B82" s="8181" t="s">
        <v>8</v>
      </c>
      <c r="C82" s="8104" t="s">
        <v>86</v>
      </c>
      <c r="D82" s="8197" t="s">
        <v>80</v>
      </c>
      <c r="E82" s="8108"/>
      <c r="F82" s="8168" t="s">
        <v>8</v>
      </c>
      <c r="G82" s="8095"/>
      <c r="H82" s="83" t="s">
        <v>12</v>
      </c>
      <c r="I82" s="82">
        <v>173</v>
      </c>
      <c r="J82" s="81">
        <v>173</v>
      </c>
      <c r="K82" s="81"/>
      <c r="L82" s="66"/>
      <c r="M82" s="64">
        <v>200</v>
      </c>
      <c r="N82" s="81">
        <v>200</v>
      </c>
      <c r="O82" s="81"/>
      <c r="P82" s="65"/>
    </row>
    <row r="83" spans="1:31" ht="13.5" thickBot="1" x14ac:dyDescent="0.25">
      <c r="A83" s="8101"/>
      <c r="B83" s="8105"/>
      <c r="C83" s="8105"/>
      <c r="D83" s="8198"/>
      <c r="E83" s="8109"/>
      <c r="F83" s="8121"/>
      <c r="G83" s="8096"/>
      <c r="H83" s="78" t="s">
        <v>13</v>
      </c>
      <c r="I83" s="79">
        <v>173</v>
      </c>
      <c r="J83" s="80">
        <v>173</v>
      </c>
      <c r="K83" s="80"/>
      <c r="L83" s="109">
        <v>0</v>
      </c>
      <c r="M83" s="108">
        <v>200</v>
      </c>
      <c r="N83" s="80">
        <v>200</v>
      </c>
      <c r="O83" s="80"/>
      <c r="P83" s="110">
        <v>0</v>
      </c>
    </row>
    <row r="84" spans="1:31" x14ac:dyDescent="0.2">
      <c r="A84" s="8100" t="s">
        <v>9</v>
      </c>
      <c r="B84" s="8181" t="s">
        <v>8</v>
      </c>
      <c r="C84" s="8104" t="s">
        <v>88</v>
      </c>
      <c r="D84" s="8197" t="s">
        <v>81</v>
      </c>
      <c r="E84" s="8108"/>
      <c r="F84" s="8168" t="s">
        <v>8</v>
      </c>
      <c r="G84" s="8095"/>
      <c r="H84" s="83" t="s">
        <v>12</v>
      </c>
      <c r="I84" s="82">
        <v>25.65</v>
      </c>
      <c r="J84" s="81">
        <v>25.65</v>
      </c>
      <c r="K84" s="81"/>
      <c r="L84" s="66"/>
      <c r="M84" s="64">
        <v>30</v>
      </c>
      <c r="N84" s="81">
        <v>30</v>
      </c>
      <c r="O84" s="81"/>
      <c r="P84" s="65"/>
    </row>
    <row r="85" spans="1:31" ht="13.5" thickBot="1" x14ac:dyDescent="0.25">
      <c r="A85" s="8101"/>
      <c r="B85" s="8105"/>
      <c r="C85" s="8105"/>
      <c r="D85" s="8198"/>
      <c r="E85" s="8109"/>
      <c r="F85" s="8121"/>
      <c r="G85" s="8096"/>
      <c r="H85" s="78" t="s">
        <v>13</v>
      </c>
      <c r="I85" s="79">
        <v>25.65</v>
      </c>
      <c r="J85" s="80">
        <v>25.65</v>
      </c>
      <c r="K85" s="80"/>
      <c r="L85" s="109">
        <v>0</v>
      </c>
      <c r="M85" s="108">
        <v>30</v>
      </c>
      <c r="N85" s="80">
        <v>30</v>
      </c>
      <c r="O85" s="80"/>
      <c r="P85" s="110">
        <v>0</v>
      </c>
    </row>
    <row r="86" spans="1:31" x14ac:dyDescent="0.2">
      <c r="A86" s="8146" t="s">
        <v>9</v>
      </c>
      <c r="B86" s="8182" t="s">
        <v>8</v>
      </c>
      <c r="C86" s="8179" t="s">
        <v>90</v>
      </c>
      <c r="D86" s="8177" t="s">
        <v>83</v>
      </c>
      <c r="E86" s="8204"/>
      <c r="F86" s="8169" t="s">
        <v>8</v>
      </c>
      <c r="G86" s="8187"/>
      <c r="H86" s="77" t="s">
        <v>12</v>
      </c>
      <c r="I86" s="84">
        <v>5.09</v>
      </c>
      <c r="J86" s="85">
        <v>5.0999999999999996</v>
      </c>
      <c r="K86" s="85"/>
      <c r="L86" s="122"/>
      <c r="M86" s="132">
        <v>6</v>
      </c>
      <c r="N86" s="85">
        <v>6</v>
      </c>
      <c r="O86" s="85"/>
      <c r="P86" s="129"/>
    </row>
    <row r="87" spans="1:31" ht="13.5" thickBot="1" x14ac:dyDescent="0.25">
      <c r="A87" s="8147"/>
      <c r="B87" s="8183"/>
      <c r="C87" s="8180"/>
      <c r="D87" s="8178"/>
      <c r="E87" s="8205"/>
      <c r="F87" s="8170"/>
      <c r="G87" s="8188"/>
      <c r="H87" s="78" t="s">
        <v>13</v>
      </c>
      <c r="I87" s="86">
        <v>5.09</v>
      </c>
      <c r="J87" s="87">
        <v>5.0999999999999996</v>
      </c>
      <c r="K87" s="87"/>
      <c r="L87" s="123">
        <v>0</v>
      </c>
      <c r="M87" s="130">
        <v>6</v>
      </c>
      <c r="N87" s="87">
        <v>6</v>
      </c>
      <c r="O87" s="87"/>
      <c r="P87" s="131">
        <v>0</v>
      </c>
    </row>
    <row r="88" spans="1:31" x14ac:dyDescent="0.2">
      <c r="A88" s="8100" t="s">
        <v>9</v>
      </c>
      <c r="B88" s="8181" t="s">
        <v>8</v>
      </c>
      <c r="C88" s="8104" t="s">
        <v>92</v>
      </c>
      <c r="D88" s="8210" t="s">
        <v>85</v>
      </c>
      <c r="E88" s="8108"/>
      <c r="F88" s="8168" t="s">
        <v>8</v>
      </c>
      <c r="G88" s="8095"/>
      <c r="H88" s="83" t="s">
        <v>12</v>
      </c>
      <c r="I88" s="82">
        <v>36</v>
      </c>
      <c r="J88" s="81">
        <v>36</v>
      </c>
      <c r="K88" s="81"/>
      <c r="L88" s="66"/>
      <c r="M88" s="64">
        <v>36.6</v>
      </c>
      <c r="N88" s="81">
        <v>36.6</v>
      </c>
      <c r="O88" s="81"/>
      <c r="P88" s="65"/>
    </row>
    <row r="89" spans="1:31" ht="13.5" thickBot="1" x14ac:dyDescent="0.25">
      <c r="A89" s="8101"/>
      <c r="B89" s="8105"/>
      <c r="C89" s="8105"/>
      <c r="D89" s="8211"/>
      <c r="E89" s="8109"/>
      <c r="F89" s="8121"/>
      <c r="G89" s="8096"/>
      <c r="H89" s="78" t="s">
        <v>13</v>
      </c>
      <c r="I89" s="79">
        <v>36</v>
      </c>
      <c r="J89" s="80">
        <v>36</v>
      </c>
      <c r="K89" s="80"/>
      <c r="L89" s="109">
        <v>0</v>
      </c>
      <c r="M89" s="108">
        <v>36.6</v>
      </c>
      <c r="N89" s="80">
        <v>36.6</v>
      </c>
      <c r="O89" s="80"/>
      <c r="P89" s="110">
        <v>0</v>
      </c>
    </row>
    <row r="90" spans="1:31" x14ac:dyDescent="0.2">
      <c r="A90" s="8100" t="s">
        <v>9</v>
      </c>
      <c r="B90" s="8181" t="s">
        <v>8</v>
      </c>
      <c r="C90" s="8104" t="s">
        <v>94</v>
      </c>
      <c r="D90" s="8189" t="s">
        <v>87</v>
      </c>
      <c r="E90" s="8108"/>
      <c r="F90" s="8168" t="s">
        <v>8</v>
      </c>
      <c r="G90" s="8095"/>
      <c r="H90" s="83" t="s">
        <v>12</v>
      </c>
      <c r="I90" s="82">
        <v>0.5</v>
      </c>
      <c r="J90" s="81">
        <v>0.5</v>
      </c>
      <c r="K90" s="81"/>
      <c r="L90" s="66"/>
      <c r="M90" s="64">
        <v>1</v>
      </c>
      <c r="N90" s="81">
        <v>1</v>
      </c>
      <c r="O90" s="81"/>
      <c r="P90" s="65"/>
    </row>
    <row r="91" spans="1:31" ht="13.5" thickBot="1" x14ac:dyDescent="0.25">
      <c r="A91" s="8101"/>
      <c r="B91" s="8105"/>
      <c r="C91" s="8105"/>
      <c r="D91" s="8190"/>
      <c r="E91" s="8109"/>
      <c r="F91" s="8121"/>
      <c r="G91" s="8096"/>
      <c r="H91" s="78" t="s">
        <v>13</v>
      </c>
      <c r="I91" s="79">
        <v>0.5</v>
      </c>
      <c r="J91" s="80">
        <v>0.5</v>
      </c>
      <c r="K91" s="80"/>
      <c r="L91" s="109">
        <v>0</v>
      </c>
      <c r="M91" s="108">
        <v>1</v>
      </c>
      <c r="N91" s="80">
        <v>1</v>
      </c>
      <c r="O91" s="80"/>
      <c r="P91" s="110">
        <v>0</v>
      </c>
    </row>
    <row r="92" spans="1:31" x14ac:dyDescent="0.2">
      <c r="A92" s="8100" t="s">
        <v>9</v>
      </c>
      <c r="B92" s="8181" t="s">
        <v>8</v>
      </c>
      <c r="C92" s="8104" t="s">
        <v>96</v>
      </c>
      <c r="D92" s="8189" t="s">
        <v>89</v>
      </c>
      <c r="E92" s="8108"/>
      <c r="F92" s="8168" t="s">
        <v>8</v>
      </c>
      <c r="G92" s="8095"/>
      <c r="H92" s="92" t="s">
        <v>12</v>
      </c>
      <c r="I92" s="82">
        <v>9.6</v>
      </c>
      <c r="J92" s="81">
        <v>9.6</v>
      </c>
      <c r="K92" s="81"/>
      <c r="L92" s="66"/>
      <c r="M92" s="133">
        <v>9.6</v>
      </c>
      <c r="N92" s="104">
        <v>9.6</v>
      </c>
      <c r="O92" s="81"/>
      <c r="P92" s="65"/>
    </row>
    <row r="93" spans="1:31" ht="13.5" thickBot="1" x14ac:dyDescent="0.25">
      <c r="A93" s="8101"/>
      <c r="B93" s="8105"/>
      <c r="C93" s="8105"/>
      <c r="D93" s="8190"/>
      <c r="E93" s="8109"/>
      <c r="F93" s="8121"/>
      <c r="G93" s="8096"/>
      <c r="H93" s="78" t="s">
        <v>13</v>
      </c>
      <c r="I93" s="79">
        <v>9.6</v>
      </c>
      <c r="J93" s="80">
        <v>9.6</v>
      </c>
      <c r="K93" s="80"/>
      <c r="L93" s="109">
        <v>0</v>
      </c>
      <c r="M93" s="108">
        <v>9.6</v>
      </c>
      <c r="N93" s="80">
        <v>9.6</v>
      </c>
      <c r="O93" s="80"/>
      <c r="P93" s="110">
        <v>0</v>
      </c>
    </row>
    <row r="94" spans="1:31" x14ac:dyDescent="0.2">
      <c r="A94" s="8100" t="s">
        <v>9</v>
      </c>
      <c r="B94" s="8181" t="s">
        <v>8</v>
      </c>
      <c r="C94" s="8104" t="s">
        <v>98</v>
      </c>
      <c r="D94" s="8189" t="s">
        <v>91</v>
      </c>
      <c r="E94" s="8108"/>
      <c r="F94" s="8168" t="s">
        <v>8</v>
      </c>
      <c r="G94" s="8095"/>
      <c r="H94" s="83" t="s">
        <v>12</v>
      </c>
      <c r="I94" s="82">
        <v>1.8</v>
      </c>
      <c r="J94" s="81">
        <v>1.8</v>
      </c>
      <c r="K94" s="81"/>
      <c r="L94" s="66"/>
      <c r="M94" s="64">
        <v>2.4</v>
      </c>
      <c r="N94" s="81">
        <v>2.4</v>
      </c>
      <c r="O94" s="81"/>
      <c r="P94" s="65"/>
    </row>
    <row r="95" spans="1:31" ht="13.5" thickBot="1" x14ac:dyDescent="0.25">
      <c r="A95" s="8101"/>
      <c r="B95" s="8105"/>
      <c r="C95" s="8105"/>
      <c r="D95" s="8190"/>
      <c r="E95" s="8109"/>
      <c r="F95" s="8121"/>
      <c r="G95" s="8096"/>
      <c r="H95" s="78" t="s">
        <v>13</v>
      </c>
      <c r="I95" s="79">
        <v>1.8</v>
      </c>
      <c r="J95" s="80">
        <v>1.8</v>
      </c>
      <c r="K95" s="80"/>
      <c r="L95" s="109">
        <v>0</v>
      </c>
      <c r="M95" s="108">
        <v>2.4</v>
      </c>
      <c r="N95" s="80">
        <v>2.4</v>
      </c>
      <c r="O95" s="80"/>
      <c r="P95" s="110">
        <v>0</v>
      </c>
    </row>
    <row r="96" spans="1:31" x14ac:dyDescent="0.2">
      <c r="A96" s="8100" t="s">
        <v>9</v>
      </c>
      <c r="B96" s="8181" t="s">
        <v>8</v>
      </c>
      <c r="C96" s="8104" t="s">
        <v>100</v>
      </c>
      <c r="D96" s="8189" t="s">
        <v>93</v>
      </c>
      <c r="E96" s="8108"/>
      <c r="F96" s="8168" t="s">
        <v>8</v>
      </c>
      <c r="G96" s="8095"/>
      <c r="H96" s="96" t="s">
        <v>12</v>
      </c>
      <c r="I96" s="97">
        <v>0.34799999999999998</v>
      </c>
      <c r="J96" s="98">
        <v>0.3</v>
      </c>
      <c r="K96" s="98"/>
      <c r="L96" s="126">
        <v>0</v>
      </c>
      <c r="M96" s="149">
        <v>0.3</v>
      </c>
      <c r="N96" s="150">
        <v>0.3</v>
      </c>
      <c r="O96" s="98"/>
      <c r="P96" s="137"/>
      <c r="Q96" s="91"/>
      <c r="R96" s="91"/>
      <c r="S96" s="91"/>
      <c r="T96" s="91"/>
      <c r="U96" s="91"/>
      <c r="V96" s="91"/>
      <c r="W96" s="91"/>
      <c r="X96" s="91"/>
      <c r="Y96" s="91"/>
      <c r="Z96" s="91"/>
      <c r="AA96" s="91"/>
      <c r="AB96" s="91"/>
      <c r="AC96" s="91"/>
      <c r="AD96" s="91"/>
      <c r="AE96" s="91"/>
    </row>
    <row r="97" spans="1:31" ht="13.5" thickBot="1" x14ac:dyDescent="0.25">
      <c r="A97" s="8101"/>
      <c r="B97" s="8105"/>
      <c r="C97" s="8105"/>
      <c r="D97" s="8190"/>
      <c r="E97" s="8109"/>
      <c r="F97" s="8121"/>
      <c r="G97" s="8096"/>
      <c r="H97" s="78" t="s">
        <v>13</v>
      </c>
      <c r="I97" s="79">
        <v>0.34799999999999998</v>
      </c>
      <c r="J97" s="80">
        <v>0.3</v>
      </c>
      <c r="K97" s="80"/>
      <c r="L97" s="109">
        <v>0</v>
      </c>
      <c r="M97" s="108">
        <v>0.3</v>
      </c>
      <c r="N97" s="80">
        <v>0.3</v>
      </c>
      <c r="O97" s="80"/>
      <c r="P97" s="110">
        <v>0</v>
      </c>
      <c r="Q97" s="91"/>
      <c r="R97" s="91"/>
      <c r="S97" s="91"/>
      <c r="T97" s="91"/>
      <c r="U97" s="91"/>
      <c r="V97" s="91"/>
      <c r="W97" s="91"/>
      <c r="X97" s="91"/>
      <c r="Y97" s="91"/>
      <c r="Z97" s="91"/>
      <c r="AA97" s="91"/>
      <c r="AB97" s="91"/>
      <c r="AC97" s="91"/>
      <c r="AD97" s="91"/>
      <c r="AE97" s="91"/>
    </row>
    <row r="98" spans="1:31" x14ac:dyDescent="0.2">
      <c r="A98" s="8100" t="s">
        <v>9</v>
      </c>
      <c r="B98" s="8181" t="s">
        <v>8</v>
      </c>
      <c r="C98" s="8104" t="s">
        <v>102</v>
      </c>
      <c r="D98" s="8189" t="s">
        <v>95</v>
      </c>
      <c r="E98" s="8108"/>
      <c r="F98" s="8168" t="s">
        <v>8</v>
      </c>
      <c r="G98" s="8095"/>
      <c r="H98" s="83" t="s">
        <v>12</v>
      </c>
      <c r="I98" s="82">
        <v>2</v>
      </c>
      <c r="J98" s="81">
        <v>2</v>
      </c>
      <c r="K98" s="81"/>
      <c r="L98" s="66"/>
      <c r="M98" s="64">
        <v>2</v>
      </c>
      <c r="N98" s="81">
        <v>2</v>
      </c>
      <c r="O98" s="81"/>
      <c r="P98" s="65"/>
    </row>
    <row r="99" spans="1:31" ht="13.5" thickBot="1" x14ac:dyDescent="0.25">
      <c r="A99" s="8101"/>
      <c r="B99" s="8105"/>
      <c r="C99" s="8105"/>
      <c r="D99" s="8190"/>
      <c r="E99" s="8109"/>
      <c r="F99" s="8121"/>
      <c r="G99" s="8096"/>
      <c r="H99" s="78" t="s">
        <v>13</v>
      </c>
      <c r="I99" s="79">
        <v>2</v>
      </c>
      <c r="J99" s="80">
        <v>2</v>
      </c>
      <c r="K99" s="80"/>
      <c r="L99" s="109">
        <v>0</v>
      </c>
      <c r="M99" s="108">
        <v>2</v>
      </c>
      <c r="N99" s="80">
        <v>2</v>
      </c>
      <c r="O99" s="80"/>
      <c r="P99" s="110">
        <v>0</v>
      </c>
    </row>
    <row r="100" spans="1:31" x14ac:dyDescent="0.2">
      <c r="A100" s="8100" t="s">
        <v>9</v>
      </c>
      <c r="B100" s="8181" t="s">
        <v>8</v>
      </c>
      <c r="C100" s="8104" t="s">
        <v>104</v>
      </c>
      <c r="D100" s="8189" t="s">
        <v>97</v>
      </c>
      <c r="E100" s="8108"/>
      <c r="F100" s="8168" t="s">
        <v>8</v>
      </c>
      <c r="G100" s="8095"/>
      <c r="H100" s="83" t="s">
        <v>12</v>
      </c>
      <c r="I100" s="82">
        <v>109.771</v>
      </c>
      <c r="J100" s="81">
        <v>109.8</v>
      </c>
      <c r="K100" s="81"/>
      <c r="L100" s="66"/>
      <c r="M100" s="64">
        <v>135.738</v>
      </c>
      <c r="N100" s="81">
        <v>135.69999999999999</v>
      </c>
      <c r="O100" s="81"/>
      <c r="P100" s="65"/>
    </row>
    <row r="101" spans="1:31" ht="13.5" thickBot="1" x14ac:dyDescent="0.25">
      <c r="A101" s="8101"/>
      <c r="B101" s="8105"/>
      <c r="C101" s="8105"/>
      <c r="D101" s="8190"/>
      <c r="E101" s="8109"/>
      <c r="F101" s="8121"/>
      <c r="G101" s="8096"/>
      <c r="H101" s="78" t="s">
        <v>13</v>
      </c>
      <c r="I101" s="79">
        <v>109.771</v>
      </c>
      <c r="J101" s="80">
        <v>109.8</v>
      </c>
      <c r="K101" s="80"/>
      <c r="L101" s="109">
        <v>0</v>
      </c>
      <c r="M101" s="108">
        <v>135.738</v>
      </c>
      <c r="N101" s="80">
        <v>135.69999999999999</v>
      </c>
      <c r="O101" s="80"/>
      <c r="P101" s="110">
        <v>0</v>
      </c>
    </row>
    <row r="102" spans="1:31" x14ac:dyDescent="0.2">
      <c r="A102" s="8100" t="s">
        <v>9</v>
      </c>
      <c r="B102" s="8181" t="s">
        <v>8</v>
      </c>
      <c r="C102" s="8104" t="s">
        <v>106</v>
      </c>
      <c r="D102" s="8189" t="s">
        <v>99</v>
      </c>
      <c r="E102" s="8108"/>
      <c r="F102" s="8168" t="s">
        <v>8</v>
      </c>
      <c r="G102" s="8095"/>
      <c r="H102" s="83" t="s">
        <v>12</v>
      </c>
      <c r="I102" s="82">
        <v>3.3</v>
      </c>
      <c r="J102" s="81">
        <v>3.3</v>
      </c>
      <c r="K102" s="81"/>
      <c r="L102" s="66"/>
      <c r="M102" s="64">
        <v>3.3</v>
      </c>
      <c r="N102" s="81">
        <v>3.3</v>
      </c>
      <c r="O102" s="81"/>
      <c r="P102" s="65"/>
    </row>
    <row r="103" spans="1:31" ht="13.5" thickBot="1" x14ac:dyDescent="0.25">
      <c r="A103" s="8101"/>
      <c r="B103" s="8105"/>
      <c r="C103" s="8105"/>
      <c r="D103" s="8190"/>
      <c r="E103" s="8109"/>
      <c r="F103" s="8121"/>
      <c r="G103" s="8096"/>
      <c r="H103" s="78" t="s">
        <v>13</v>
      </c>
      <c r="I103" s="79">
        <v>3.3</v>
      </c>
      <c r="J103" s="80">
        <v>3.3</v>
      </c>
      <c r="K103" s="80"/>
      <c r="L103" s="109">
        <v>0</v>
      </c>
      <c r="M103" s="108">
        <v>3.3</v>
      </c>
      <c r="N103" s="80">
        <v>3.3</v>
      </c>
      <c r="O103" s="80"/>
      <c r="P103" s="110">
        <v>0</v>
      </c>
    </row>
    <row r="104" spans="1:31" x14ac:dyDescent="0.2">
      <c r="A104" s="8146" t="s">
        <v>9</v>
      </c>
      <c r="B104" s="8182" t="s">
        <v>8</v>
      </c>
      <c r="C104" s="8179" t="s">
        <v>108</v>
      </c>
      <c r="D104" s="8200" t="s">
        <v>101</v>
      </c>
      <c r="E104" s="8204"/>
      <c r="F104" s="8169" t="s">
        <v>8</v>
      </c>
      <c r="G104" s="8187"/>
      <c r="H104" s="77" t="s">
        <v>12</v>
      </c>
      <c r="I104" s="84">
        <v>29.058</v>
      </c>
      <c r="J104" s="85">
        <v>29.1</v>
      </c>
      <c r="K104" s="85"/>
      <c r="L104" s="122"/>
      <c r="M104" s="132">
        <v>27.8</v>
      </c>
      <c r="N104" s="85">
        <v>27.8</v>
      </c>
      <c r="O104" s="85"/>
      <c r="P104" s="129"/>
    </row>
    <row r="105" spans="1:31" x14ac:dyDescent="0.2">
      <c r="A105" s="8193"/>
      <c r="B105" s="8194"/>
      <c r="C105" s="8199"/>
      <c r="D105" s="8201"/>
      <c r="E105" s="8212"/>
      <c r="F105" s="8213"/>
      <c r="G105" s="8214"/>
      <c r="H105" s="88"/>
      <c r="I105" s="89"/>
      <c r="J105" s="90"/>
      <c r="K105" s="90"/>
      <c r="L105" s="127"/>
      <c r="M105" s="138"/>
      <c r="N105" s="90"/>
      <c r="O105" s="90"/>
      <c r="P105" s="139"/>
    </row>
    <row r="106" spans="1:31" ht="13.5" thickBot="1" x14ac:dyDescent="0.25">
      <c r="A106" s="8147"/>
      <c r="B106" s="8183"/>
      <c r="C106" s="8180"/>
      <c r="D106" s="8202"/>
      <c r="E106" s="8205"/>
      <c r="F106" s="8170"/>
      <c r="G106" s="8188"/>
      <c r="H106" s="78" t="s">
        <v>13</v>
      </c>
      <c r="I106" s="86">
        <v>29.058</v>
      </c>
      <c r="J106" s="87">
        <v>29.1</v>
      </c>
      <c r="K106" s="87"/>
      <c r="L106" s="123">
        <v>0</v>
      </c>
      <c r="M106" s="130">
        <v>27.8</v>
      </c>
      <c r="N106" s="87">
        <v>27.8</v>
      </c>
      <c r="O106" s="87"/>
      <c r="P106" s="131">
        <v>0</v>
      </c>
    </row>
    <row r="107" spans="1:31" x14ac:dyDescent="0.2">
      <c r="A107" s="8100" t="s">
        <v>9</v>
      </c>
      <c r="B107" s="8181" t="s">
        <v>8</v>
      </c>
      <c r="C107" s="8104" t="s">
        <v>110</v>
      </c>
      <c r="D107" s="8189" t="s">
        <v>103</v>
      </c>
      <c r="E107" s="8108"/>
      <c r="F107" s="8168" t="s">
        <v>8</v>
      </c>
      <c r="G107" s="8095"/>
      <c r="H107" s="83" t="s">
        <v>12</v>
      </c>
      <c r="I107" s="82">
        <v>7.99</v>
      </c>
      <c r="J107" s="81">
        <v>8</v>
      </c>
      <c r="K107" s="81"/>
      <c r="L107" s="66"/>
      <c r="M107" s="64">
        <v>8</v>
      </c>
      <c r="N107" s="81">
        <v>8</v>
      </c>
      <c r="O107" s="81"/>
      <c r="P107" s="65"/>
    </row>
    <row r="108" spans="1:31" ht="13.5" thickBot="1" x14ac:dyDescent="0.25">
      <c r="A108" s="8101"/>
      <c r="B108" s="8105"/>
      <c r="C108" s="8105"/>
      <c r="D108" s="8190"/>
      <c r="E108" s="8109"/>
      <c r="F108" s="8121"/>
      <c r="G108" s="8096"/>
      <c r="H108" s="78" t="s">
        <v>13</v>
      </c>
      <c r="I108" s="79">
        <v>7.99</v>
      </c>
      <c r="J108" s="80">
        <v>8</v>
      </c>
      <c r="K108" s="80"/>
      <c r="L108" s="109">
        <v>0</v>
      </c>
      <c r="M108" s="108">
        <v>8</v>
      </c>
      <c r="N108" s="80">
        <v>8</v>
      </c>
      <c r="O108" s="80"/>
      <c r="P108" s="110">
        <v>0</v>
      </c>
    </row>
    <row r="109" spans="1:31" x14ac:dyDescent="0.2">
      <c r="A109" s="8100" t="s">
        <v>9</v>
      </c>
      <c r="B109" s="8181" t="s">
        <v>8</v>
      </c>
      <c r="C109" s="8104" t="s">
        <v>116</v>
      </c>
      <c r="D109" s="8189" t="s">
        <v>109</v>
      </c>
      <c r="E109" s="8108"/>
      <c r="F109" s="8168" t="s">
        <v>8</v>
      </c>
      <c r="G109" s="8095"/>
      <c r="H109" s="83" t="s">
        <v>12</v>
      </c>
      <c r="I109" s="82">
        <v>49.5</v>
      </c>
      <c r="J109" s="81">
        <v>49.5</v>
      </c>
      <c r="K109" s="81"/>
      <c r="L109" s="66"/>
      <c r="M109" s="64">
        <v>50</v>
      </c>
      <c r="N109" s="81">
        <v>50</v>
      </c>
      <c r="O109" s="81"/>
      <c r="P109" s="65"/>
    </row>
    <row r="110" spans="1:31" ht="13.5" thickBot="1" x14ac:dyDescent="0.25">
      <c r="A110" s="8101"/>
      <c r="B110" s="8105"/>
      <c r="C110" s="8105"/>
      <c r="D110" s="8190"/>
      <c r="E110" s="8109"/>
      <c r="F110" s="8121"/>
      <c r="G110" s="8096"/>
      <c r="H110" s="78" t="s">
        <v>13</v>
      </c>
      <c r="I110" s="79">
        <v>49.5</v>
      </c>
      <c r="J110" s="80">
        <v>49.5</v>
      </c>
      <c r="K110" s="80"/>
      <c r="L110" s="109">
        <v>0</v>
      </c>
      <c r="M110" s="108">
        <v>50</v>
      </c>
      <c r="N110" s="80">
        <v>50</v>
      </c>
      <c r="O110" s="80"/>
      <c r="P110" s="110">
        <v>0</v>
      </c>
    </row>
    <row r="111" spans="1:31" x14ac:dyDescent="0.2">
      <c r="A111" s="8100" t="s">
        <v>9</v>
      </c>
      <c r="B111" s="8181" t="s">
        <v>8</v>
      </c>
      <c r="C111" s="8104" t="s">
        <v>118</v>
      </c>
      <c r="D111" s="8210" t="s">
        <v>111</v>
      </c>
      <c r="E111" s="8108"/>
      <c r="F111" s="8168" t="s">
        <v>8</v>
      </c>
      <c r="G111" s="8095"/>
      <c r="H111" s="96" t="s">
        <v>12</v>
      </c>
      <c r="I111" s="97">
        <v>8.86</v>
      </c>
      <c r="J111" s="98">
        <v>8.9</v>
      </c>
      <c r="K111" s="98"/>
      <c r="L111" s="126">
        <v>0</v>
      </c>
      <c r="M111" s="136">
        <v>8.9</v>
      </c>
      <c r="N111" s="99">
        <v>8.9</v>
      </c>
      <c r="O111" s="98"/>
      <c r="P111" s="137"/>
      <c r="Q111" s="91"/>
      <c r="R111" s="91"/>
      <c r="S111" s="91"/>
      <c r="T111" s="91"/>
      <c r="U111" s="91"/>
      <c r="V111" s="91"/>
      <c r="W111" s="91"/>
      <c r="X111" s="91"/>
      <c r="Y111" s="91"/>
      <c r="Z111" s="91"/>
      <c r="AA111" s="91"/>
      <c r="AB111" s="91"/>
      <c r="AC111" s="91"/>
      <c r="AD111" s="91"/>
      <c r="AE111" s="91"/>
    </row>
    <row r="112" spans="1:31" ht="13.5" thickBot="1" x14ac:dyDescent="0.25">
      <c r="A112" s="8101"/>
      <c r="B112" s="8105"/>
      <c r="C112" s="8105"/>
      <c r="D112" s="8211"/>
      <c r="E112" s="8109"/>
      <c r="F112" s="8121"/>
      <c r="G112" s="8096"/>
      <c r="H112" s="78" t="s">
        <v>13</v>
      </c>
      <c r="I112" s="79">
        <v>8.86</v>
      </c>
      <c r="J112" s="80">
        <v>8.9</v>
      </c>
      <c r="K112" s="80"/>
      <c r="L112" s="109">
        <v>0</v>
      </c>
      <c r="M112" s="108">
        <v>8.9</v>
      </c>
      <c r="N112" s="80">
        <v>8.9</v>
      </c>
      <c r="O112" s="80"/>
      <c r="P112" s="110">
        <v>0</v>
      </c>
      <c r="Q112" s="91"/>
      <c r="R112" s="91"/>
      <c r="S112" s="91"/>
      <c r="T112" s="91"/>
      <c r="U112" s="91"/>
      <c r="V112" s="91"/>
      <c r="W112" s="91"/>
      <c r="X112" s="91"/>
      <c r="Y112" s="91"/>
      <c r="Z112" s="91"/>
      <c r="AA112" s="91"/>
      <c r="AB112" s="91"/>
      <c r="AC112" s="91"/>
      <c r="AD112" s="91"/>
      <c r="AE112" s="91"/>
    </row>
    <row r="113" spans="1:31" x14ac:dyDescent="0.2">
      <c r="A113" s="8100" t="s">
        <v>9</v>
      </c>
      <c r="B113" s="8181" t="s">
        <v>8</v>
      </c>
      <c r="C113" s="8104" t="s">
        <v>121</v>
      </c>
      <c r="D113" s="8189" t="s">
        <v>115</v>
      </c>
      <c r="E113" s="8108"/>
      <c r="F113" s="8168" t="s">
        <v>8</v>
      </c>
      <c r="G113" s="8095"/>
      <c r="H113" s="83" t="s">
        <v>12</v>
      </c>
      <c r="I113" s="82">
        <v>5.89</v>
      </c>
      <c r="J113" s="81">
        <v>5.9</v>
      </c>
      <c r="K113" s="81"/>
      <c r="L113" s="66"/>
      <c r="M113" s="64">
        <v>5.13</v>
      </c>
      <c r="N113" s="81">
        <v>5.0999999999999996</v>
      </c>
      <c r="O113" s="81"/>
      <c r="P113" s="65"/>
    </row>
    <row r="114" spans="1:31" ht="13.5" thickBot="1" x14ac:dyDescent="0.25">
      <c r="A114" s="8101"/>
      <c r="B114" s="8105"/>
      <c r="C114" s="8105"/>
      <c r="D114" s="8190"/>
      <c r="E114" s="8109"/>
      <c r="F114" s="8121"/>
      <c r="G114" s="8096"/>
      <c r="H114" s="78" t="s">
        <v>13</v>
      </c>
      <c r="I114" s="79">
        <v>5.89</v>
      </c>
      <c r="J114" s="80">
        <v>5.9</v>
      </c>
      <c r="K114" s="80"/>
      <c r="L114" s="109">
        <v>0</v>
      </c>
      <c r="M114" s="108">
        <v>5.13</v>
      </c>
      <c r="N114" s="80">
        <v>5.0999999999999996</v>
      </c>
      <c r="O114" s="80"/>
      <c r="P114" s="110">
        <v>0</v>
      </c>
    </row>
    <row r="115" spans="1:31" x14ac:dyDescent="0.2">
      <c r="A115" s="8100" t="s">
        <v>9</v>
      </c>
      <c r="B115" s="8181" t="s">
        <v>8</v>
      </c>
      <c r="C115" s="8104" t="s">
        <v>122</v>
      </c>
      <c r="D115" s="8189" t="s">
        <v>117</v>
      </c>
      <c r="E115" s="8108"/>
      <c r="F115" s="8168" t="s">
        <v>8</v>
      </c>
      <c r="G115" s="8095"/>
      <c r="H115" s="96" t="s">
        <v>12</v>
      </c>
      <c r="I115" s="97">
        <v>16.29</v>
      </c>
      <c r="J115" s="98">
        <v>16.3</v>
      </c>
      <c r="K115" s="98"/>
      <c r="L115" s="126">
        <v>0</v>
      </c>
      <c r="M115" s="149">
        <v>17</v>
      </c>
      <c r="N115" s="150">
        <v>17</v>
      </c>
      <c r="O115" s="98"/>
      <c r="P115" s="137"/>
      <c r="Q115" s="91"/>
      <c r="R115" s="91"/>
      <c r="S115" s="91"/>
      <c r="T115" s="91"/>
      <c r="U115" s="91"/>
      <c r="V115" s="91"/>
      <c r="W115" s="91"/>
      <c r="X115" s="91"/>
      <c r="Y115" s="91"/>
      <c r="Z115" s="91"/>
      <c r="AA115" s="91"/>
      <c r="AB115" s="91"/>
      <c r="AC115" s="91"/>
      <c r="AD115" s="91"/>
      <c r="AE115" s="91"/>
    </row>
    <row r="116" spans="1:31" ht="13.5" thickBot="1" x14ac:dyDescent="0.25">
      <c r="A116" s="8101"/>
      <c r="B116" s="8105"/>
      <c r="C116" s="8105"/>
      <c r="D116" s="8190"/>
      <c r="E116" s="8109"/>
      <c r="F116" s="8121"/>
      <c r="G116" s="8096"/>
      <c r="H116" s="78" t="s">
        <v>13</v>
      </c>
      <c r="I116" s="79">
        <v>16.29</v>
      </c>
      <c r="J116" s="80">
        <v>16.3</v>
      </c>
      <c r="K116" s="80"/>
      <c r="L116" s="109">
        <v>0</v>
      </c>
      <c r="M116" s="101">
        <v>17</v>
      </c>
      <c r="N116" s="102">
        <v>17</v>
      </c>
      <c r="O116" s="102"/>
      <c r="P116" s="135">
        <v>0</v>
      </c>
      <c r="Q116" s="91"/>
      <c r="R116" s="91"/>
      <c r="S116" s="91"/>
      <c r="T116" s="91"/>
      <c r="U116" s="91"/>
      <c r="V116" s="91"/>
      <c r="W116" s="91"/>
      <c r="X116" s="91"/>
      <c r="Y116" s="91"/>
      <c r="Z116" s="91"/>
      <c r="AA116" s="91"/>
      <c r="AB116" s="91"/>
      <c r="AC116" s="91"/>
      <c r="AD116" s="91"/>
      <c r="AE116" s="91"/>
    </row>
    <row r="117" spans="1:31" x14ac:dyDescent="0.2">
      <c r="A117" s="8146" t="s">
        <v>9</v>
      </c>
      <c r="B117" s="8182" t="s">
        <v>8</v>
      </c>
      <c r="C117" s="8179" t="s">
        <v>30</v>
      </c>
      <c r="D117" s="8191" t="s">
        <v>53</v>
      </c>
      <c r="E117" s="8204"/>
      <c r="F117" s="8169" t="s">
        <v>8</v>
      </c>
      <c r="G117" s="8187"/>
      <c r="H117" s="77" t="s">
        <v>12</v>
      </c>
      <c r="I117" s="84"/>
      <c r="J117" s="85"/>
      <c r="K117" s="85"/>
      <c r="L117" s="122"/>
      <c r="M117" s="132">
        <v>42.9</v>
      </c>
      <c r="N117" s="85">
        <v>42.9</v>
      </c>
      <c r="O117" s="85"/>
      <c r="P117" s="129"/>
    </row>
    <row r="118" spans="1:31" ht="13.5" thickBot="1" x14ac:dyDescent="0.25">
      <c r="A118" s="8147"/>
      <c r="B118" s="8183"/>
      <c r="C118" s="8180"/>
      <c r="D118" s="8192"/>
      <c r="E118" s="8205"/>
      <c r="F118" s="8170"/>
      <c r="G118" s="8188"/>
      <c r="H118" s="78" t="s">
        <v>13</v>
      </c>
      <c r="I118" s="86">
        <v>0</v>
      </c>
      <c r="J118" s="87">
        <v>0</v>
      </c>
      <c r="K118" s="87"/>
      <c r="L118" s="123">
        <v>0</v>
      </c>
      <c r="M118" s="130">
        <v>42.9</v>
      </c>
      <c r="N118" s="87">
        <v>42.9</v>
      </c>
      <c r="O118" s="87"/>
      <c r="P118" s="131">
        <v>0</v>
      </c>
    </row>
    <row r="119" spans="1:31" x14ac:dyDescent="0.2">
      <c r="A119" s="8100" t="s">
        <v>9</v>
      </c>
      <c r="B119" s="8181" t="s">
        <v>8</v>
      </c>
      <c r="C119" s="8104" t="s">
        <v>37</v>
      </c>
      <c r="D119" s="8195" t="s">
        <v>62</v>
      </c>
      <c r="E119" s="8108"/>
      <c r="F119" s="8168" t="s">
        <v>8</v>
      </c>
      <c r="G119" s="8095"/>
      <c r="H119" s="83" t="s">
        <v>12</v>
      </c>
      <c r="I119" s="82"/>
      <c r="J119" s="81"/>
      <c r="K119" s="81"/>
      <c r="L119" s="66"/>
      <c r="M119" s="64">
        <v>2.5</v>
      </c>
      <c r="N119" s="81">
        <v>2.5</v>
      </c>
      <c r="O119" s="81"/>
      <c r="P119" s="65"/>
    </row>
    <row r="120" spans="1:31" ht="13.5" thickBot="1" x14ac:dyDescent="0.25">
      <c r="A120" s="8101"/>
      <c r="B120" s="8105"/>
      <c r="C120" s="8105"/>
      <c r="D120" s="8196"/>
      <c r="E120" s="8109"/>
      <c r="F120" s="8121"/>
      <c r="G120" s="8096"/>
      <c r="H120" s="78" t="s">
        <v>13</v>
      </c>
      <c r="I120" s="79">
        <v>0</v>
      </c>
      <c r="J120" s="80">
        <v>0</v>
      </c>
      <c r="K120" s="80"/>
      <c r="L120" s="109">
        <v>0</v>
      </c>
      <c r="M120" s="108">
        <v>2.5</v>
      </c>
      <c r="N120" s="80">
        <v>2.5</v>
      </c>
      <c r="O120" s="80"/>
      <c r="P120" s="110">
        <v>0</v>
      </c>
    </row>
    <row r="121" spans="1:31" x14ac:dyDescent="0.2">
      <c r="A121" s="8100" t="s">
        <v>9</v>
      </c>
      <c r="B121" s="8181" t="s">
        <v>8</v>
      </c>
      <c r="C121" s="8104" t="s">
        <v>38</v>
      </c>
      <c r="D121" s="8195" t="s">
        <v>63</v>
      </c>
      <c r="E121" s="8108"/>
      <c r="F121" s="8168" t="s">
        <v>8</v>
      </c>
      <c r="G121" s="8095"/>
      <c r="H121" s="83" t="s">
        <v>12</v>
      </c>
      <c r="I121" s="82"/>
      <c r="J121" s="81"/>
      <c r="K121" s="81"/>
      <c r="L121" s="66"/>
      <c r="M121" s="64">
        <v>79.2</v>
      </c>
      <c r="N121" s="81">
        <v>79.2</v>
      </c>
      <c r="O121" s="81"/>
      <c r="P121" s="65"/>
    </row>
    <row r="122" spans="1:31" ht="13.5" thickBot="1" x14ac:dyDescent="0.25">
      <c r="A122" s="8101"/>
      <c r="B122" s="8105"/>
      <c r="C122" s="8105"/>
      <c r="D122" s="8196"/>
      <c r="E122" s="8109"/>
      <c r="F122" s="8121"/>
      <c r="G122" s="8096"/>
      <c r="H122" s="78" t="s">
        <v>13</v>
      </c>
      <c r="I122" s="79">
        <v>0</v>
      </c>
      <c r="J122" s="80">
        <v>0</v>
      </c>
      <c r="K122" s="80"/>
      <c r="L122" s="109">
        <v>0</v>
      </c>
      <c r="M122" s="108">
        <v>79.2</v>
      </c>
      <c r="N122" s="80">
        <v>79.2</v>
      </c>
      <c r="O122" s="80"/>
      <c r="P122" s="110">
        <v>0</v>
      </c>
    </row>
    <row r="123" spans="1:31" x14ac:dyDescent="0.2">
      <c r="A123" s="8100" t="s">
        <v>9</v>
      </c>
      <c r="B123" s="8181" t="s">
        <v>8</v>
      </c>
      <c r="C123" s="8104" t="s">
        <v>40</v>
      </c>
      <c r="D123" s="8195" t="s">
        <v>66</v>
      </c>
      <c r="E123" s="8108"/>
      <c r="F123" s="8168" t="s">
        <v>8</v>
      </c>
      <c r="G123" s="8095"/>
      <c r="H123" s="83" t="s">
        <v>12</v>
      </c>
      <c r="I123" s="82"/>
      <c r="J123" s="81"/>
      <c r="K123" s="81"/>
      <c r="L123" s="66"/>
      <c r="M123" s="64">
        <v>1.1200000000000001</v>
      </c>
      <c r="N123" s="81">
        <v>1.1000000000000001</v>
      </c>
      <c r="O123" s="81"/>
      <c r="P123" s="65"/>
    </row>
    <row r="124" spans="1:31" ht="13.5" thickBot="1" x14ac:dyDescent="0.25">
      <c r="A124" s="8101"/>
      <c r="B124" s="8105"/>
      <c r="C124" s="8105"/>
      <c r="D124" s="8196"/>
      <c r="E124" s="8109"/>
      <c r="F124" s="8121"/>
      <c r="G124" s="8096"/>
      <c r="H124" s="78" t="s">
        <v>13</v>
      </c>
      <c r="I124" s="79">
        <v>0</v>
      </c>
      <c r="J124" s="80">
        <v>0</v>
      </c>
      <c r="K124" s="80"/>
      <c r="L124" s="109">
        <v>0</v>
      </c>
      <c r="M124" s="108">
        <v>1.1200000000000001</v>
      </c>
      <c r="N124" s="80">
        <v>1.1000000000000001</v>
      </c>
      <c r="O124" s="80"/>
      <c r="P124" s="110">
        <v>0</v>
      </c>
    </row>
    <row r="125" spans="1:31" x14ac:dyDescent="0.2">
      <c r="A125" s="8146" t="s">
        <v>9</v>
      </c>
      <c r="B125" s="8182" t="s">
        <v>8</v>
      </c>
      <c r="C125" s="8179" t="s">
        <v>75</v>
      </c>
      <c r="D125" s="8191" t="s">
        <v>69</v>
      </c>
      <c r="E125" s="8204"/>
      <c r="F125" s="8169" t="s">
        <v>8</v>
      </c>
      <c r="G125" s="8187"/>
      <c r="H125" s="77" t="s">
        <v>12</v>
      </c>
      <c r="I125" s="84"/>
      <c r="J125" s="85"/>
      <c r="K125" s="85"/>
      <c r="L125" s="122"/>
      <c r="M125" s="132">
        <v>26</v>
      </c>
      <c r="N125" s="85">
        <v>26</v>
      </c>
      <c r="O125" s="85"/>
      <c r="P125" s="129"/>
    </row>
    <row r="126" spans="1:31" ht="13.5" thickBot="1" x14ac:dyDescent="0.25">
      <c r="A126" s="8147"/>
      <c r="B126" s="8183"/>
      <c r="C126" s="8180"/>
      <c r="D126" s="8192"/>
      <c r="E126" s="8205"/>
      <c r="F126" s="8170"/>
      <c r="G126" s="8188"/>
      <c r="H126" s="78" t="s">
        <v>13</v>
      </c>
      <c r="I126" s="86">
        <v>0</v>
      </c>
      <c r="J126" s="87">
        <v>0</v>
      </c>
      <c r="K126" s="87"/>
      <c r="L126" s="123">
        <v>0</v>
      </c>
      <c r="M126" s="130">
        <v>26</v>
      </c>
      <c r="N126" s="87">
        <v>26</v>
      </c>
      <c r="O126" s="87"/>
      <c r="P126" s="131">
        <v>0</v>
      </c>
    </row>
    <row r="127" spans="1:31" x14ac:dyDescent="0.2">
      <c r="A127" s="8100" t="s">
        <v>9</v>
      </c>
      <c r="B127" s="8181" t="s">
        <v>8</v>
      </c>
      <c r="C127" s="8104" t="s">
        <v>82</v>
      </c>
      <c r="D127" s="8195" t="s">
        <v>78</v>
      </c>
      <c r="E127" s="8108"/>
      <c r="F127" s="8168" t="s">
        <v>8</v>
      </c>
      <c r="G127" s="8095"/>
      <c r="H127" s="148" t="s">
        <v>12</v>
      </c>
      <c r="I127" s="82"/>
      <c r="J127" s="81"/>
      <c r="K127" s="81"/>
      <c r="L127" s="66"/>
      <c r="M127" s="133">
        <v>168</v>
      </c>
      <c r="N127" s="104">
        <v>168</v>
      </c>
      <c r="O127" s="81"/>
      <c r="P127" s="65"/>
    </row>
    <row r="128" spans="1:31" ht="13.5" thickBot="1" x14ac:dyDescent="0.25">
      <c r="A128" s="8101"/>
      <c r="B128" s="8105"/>
      <c r="C128" s="8105"/>
      <c r="D128" s="8196"/>
      <c r="E128" s="8109"/>
      <c r="F128" s="8121"/>
      <c r="G128" s="8096"/>
      <c r="H128" s="78" t="s">
        <v>13</v>
      </c>
      <c r="I128" s="79">
        <v>0</v>
      </c>
      <c r="J128" s="80">
        <v>0</v>
      </c>
      <c r="K128" s="80"/>
      <c r="L128" s="109">
        <v>0</v>
      </c>
      <c r="M128" s="108">
        <v>168</v>
      </c>
      <c r="N128" s="80">
        <v>168</v>
      </c>
      <c r="O128" s="80"/>
      <c r="P128" s="110">
        <v>0</v>
      </c>
    </row>
    <row r="129" spans="1:31" x14ac:dyDescent="0.2">
      <c r="A129" s="8100" t="s">
        <v>9</v>
      </c>
      <c r="B129" s="8181" t="s">
        <v>8</v>
      </c>
      <c r="C129" s="8104" t="s">
        <v>112</v>
      </c>
      <c r="D129" s="8195" t="s">
        <v>105</v>
      </c>
      <c r="E129" s="8108"/>
      <c r="F129" s="8168" t="s">
        <v>8</v>
      </c>
      <c r="G129" s="8095"/>
      <c r="H129" s="83" t="s">
        <v>12</v>
      </c>
      <c r="I129" s="82"/>
      <c r="J129" s="81"/>
      <c r="K129" s="81"/>
      <c r="L129" s="66"/>
      <c r="M129" s="64">
        <v>9.1999999999999993</v>
      </c>
      <c r="N129" s="81">
        <v>9.1999999999999993</v>
      </c>
      <c r="O129" s="81"/>
      <c r="P129" s="65"/>
    </row>
    <row r="130" spans="1:31" ht="13.5" thickBot="1" x14ac:dyDescent="0.25">
      <c r="A130" s="8101"/>
      <c r="B130" s="8105"/>
      <c r="C130" s="8105"/>
      <c r="D130" s="8196"/>
      <c r="E130" s="8109"/>
      <c r="F130" s="8121"/>
      <c r="G130" s="8096"/>
      <c r="H130" s="78" t="s">
        <v>13</v>
      </c>
      <c r="I130" s="79">
        <v>0</v>
      </c>
      <c r="J130" s="80">
        <v>0</v>
      </c>
      <c r="K130" s="80"/>
      <c r="L130" s="109">
        <v>0</v>
      </c>
      <c r="M130" s="108">
        <v>9.1999999999999993</v>
      </c>
      <c r="N130" s="80">
        <v>9.1999999999999993</v>
      </c>
      <c r="O130" s="80"/>
      <c r="P130" s="110">
        <v>0</v>
      </c>
    </row>
    <row r="131" spans="1:31" x14ac:dyDescent="0.2">
      <c r="A131" s="8100" t="s">
        <v>9</v>
      </c>
      <c r="B131" s="8181" t="s">
        <v>8</v>
      </c>
      <c r="C131" s="8104" t="s">
        <v>114</v>
      </c>
      <c r="D131" s="8195" t="s">
        <v>107</v>
      </c>
      <c r="E131" s="8108"/>
      <c r="F131" s="8168" t="s">
        <v>8</v>
      </c>
      <c r="G131" s="8095"/>
      <c r="H131" s="148" t="s">
        <v>12</v>
      </c>
      <c r="I131" s="82"/>
      <c r="J131" s="81"/>
      <c r="K131" s="81"/>
      <c r="L131" s="66"/>
      <c r="M131" s="133">
        <v>2</v>
      </c>
      <c r="N131" s="104">
        <v>2</v>
      </c>
      <c r="O131" s="81"/>
      <c r="P131" s="65"/>
    </row>
    <row r="132" spans="1:31" ht="13.5" thickBot="1" x14ac:dyDescent="0.25">
      <c r="A132" s="8101"/>
      <c r="B132" s="8105"/>
      <c r="C132" s="8105"/>
      <c r="D132" s="8196"/>
      <c r="E132" s="8109"/>
      <c r="F132" s="8121"/>
      <c r="G132" s="8096"/>
      <c r="H132" s="78" t="s">
        <v>13</v>
      </c>
      <c r="I132" s="79">
        <v>0</v>
      </c>
      <c r="J132" s="80">
        <v>0</v>
      </c>
      <c r="K132" s="80"/>
      <c r="L132" s="109">
        <v>0</v>
      </c>
      <c r="M132" s="108">
        <v>2</v>
      </c>
      <c r="N132" s="80">
        <v>2</v>
      </c>
      <c r="O132" s="80"/>
      <c r="P132" s="110">
        <v>0</v>
      </c>
    </row>
    <row r="133" spans="1:31" x14ac:dyDescent="0.2">
      <c r="A133" s="8100" t="s">
        <v>9</v>
      </c>
      <c r="B133" s="8181" t="s">
        <v>8</v>
      </c>
      <c r="C133" s="8104" t="s">
        <v>119</v>
      </c>
      <c r="D133" s="8195" t="s">
        <v>113</v>
      </c>
      <c r="E133" s="8108"/>
      <c r="F133" s="8168" t="s">
        <v>8</v>
      </c>
      <c r="G133" s="8095"/>
      <c r="H133" s="148" t="s">
        <v>12</v>
      </c>
      <c r="I133" s="82"/>
      <c r="J133" s="81"/>
      <c r="K133" s="81"/>
      <c r="L133" s="66"/>
      <c r="M133" s="133">
        <v>1.5</v>
      </c>
      <c r="N133" s="104">
        <v>1.5</v>
      </c>
      <c r="O133" s="81"/>
      <c r="P133" s="65"/>
    </row>
    <row r="134" spans="1:31" ht="13.5" thickBot="1" x14ac:dyDescent="0.25">
      <c r="A134" s="8101"/>
      <c r="B134" s="8105"/>
      <c r="C134" s="8105"/>
      <c r="D134" s="8196"/>
      <c r="E134" s="8109"/>
      <c r="F134" s="8121"/>
      <c r="G134" s="8096"/>
      <c r="H134" s="78" t="s">
        <v>13</v>
      </c>
      <c r="I134" s="79">
        <v>0</v>
      </c>
      <c r="J134" s="80">
        <v>0</v>
      </c>
      <c r="K134" s="80"/>
      <c r="L134" s="109">
        <v>0</v>
      </c>
      <c r="M134" s="108">
        <v>1.5</v>
      </c>
      <c r="N134" s="80">
        <v>1.5</v>
      </c>
      <c r="O134" s="80"/>
      <c r="P134" s="110">
        <v>0</v>
      </c>
    </row>
    <row r="135" spans="1:31" x14ac:dyDescent="0.2">
      <c r="A135" s="8100" t="s">
        <v>9</v>
      </c>
      <c r="B135" s="8181" t="s">
        <v>8</v>
      </c>
      <c r="C135" s="8104" t="s">
        <v>123</v>
      </c>
      <c r="D135" s="140" t="s">
        <v>128</v>
      </c>
      <c r="E135" s="8207"/>
      <c r="F135" s="8207"/>
      <c r="G135" s="8206"/>
      <c r="H135" s="153" t="s">
        <v>12</v>
      </c>
      <c r="I135" s="106"/>
      <c r="J135" s="107"/>
      <c r="K135" s="107"/>
      <c r="L135" s="111"/>
      <c r="M135" s="151">
        <v>2</v>
      </c>
      <c r="N135" s="152">
        <v>2</v>
      </c>
      <c r="O135" s="113"/>
      <c r="P135" s="114"/>
      <c r="Q135" s="91"/>
      <c r="R135" s="91"/>
      <c r="S135" s="91"/>
      <c r="T135" s="91"/>
      <c r="U135" s="91"/>
      <c r="V135" s="91"/>
      <c r="W135" s="91"/>
      <c r="X135" s="91"/>
      <c r="Y135" s="91"/>
      <c r="Z135" s="91"/>
      <c r="AA135" s="91"/>
      <c r="AB135" s="91"/>
      <c r="AC135" s="91"/>
      <c r="AD135" s="91"/>
      <c r="AE135" s="91"/>
    </row>
    <row r="136" spans="1:31" ht="13.5" thickBot="1" x14ac:dyDescent="0.25">
      <c r="A136" s="8217"/>
      <c r="B136" s="8218"/>
      <c r="C136" s="8219"/>
      <c r="D136" s="141"/>
      <c r="E136" s="8121"/>
      <c r="F136" s="8121"/>
      <c r="G136" s="8096"/>
      <c r="H136" s="105" t="s">
        <v>13</v>
      </c>
      <c r="I136" s="108"/>
      <c r="J136" s="80"/>
      <c r="K136" s="80"/>
      <c r="L136" s="112"/>
      <c r="M136" s="108"/>
      <c r="N136" s="80"/>
      <c r="O136" s="80"/>
      <c r="P136" s="110"/>
      <c r="Q136" s="91"/>
      <c r="R136" s="91"/>
      <c r="S136" s="91"/>
      <c r="T136" s="91"/>
      <c r="U136" s="91"/>
      <c r="V136" s="91"/>
      <c r="W136" s="91"/>
      <c r="X136" s="91"/>
      <c r="Y136" s="91"/>
      <c r="Z136" s="91"/>
      <c r="AA136" s="91"/>
      <c r="AB136" s="91"/>
      <c r="AC136" s="91"/>
      <c r="AD136" s="91"/>
      <c r="AE136" s="91"/>
    </row>
    <row r="137" spans="1:31" ht="12.75" customHeight="1" x14ac:dyDescent="0.2">
      <c r="A137" s="8100" t="s">
        <v>9</v>
      </c>
      <c r="B137" s="8181" t="s">
        <v>8</v>
      </c>
      <c r="C137" s="8104" t="s">
        <v>124</v>
      </c>
      <c r="D137" s="8195" t="s">
        <v>120</v>
      </c>
      <c r="E137" s="8221"/>
      <c r="F137" s="8168" t="s">
        <v>8</v>
      </c>
      <c r="G137" s="8095"/>
      <c r="H137" s="96" t="s">
        <v>12</v>
      </c>
      <c r="I137" s="97"/>
      <c r="J137" s="98"/>
      <c r="K137" s="98"/>
      <c r="L137" s="126">
        <v>0</v>
      </c>
      <c r="M137" s="149">
        <v>36.15</v>
      </c>
      <c r="N137" s="150">
        <v>36.200000000000003</v>
      </c>
      <c r="O137" s="98"/>
      <c r="P137" s="137"/>
      <c r="Q137" s="91"/>
      <c r="R137" s="91"/>
      <c r="S137" s="91"/>
      <c r="T137" s="91"/>
      <c r="U137" s="91"/>
      <c r="V137" s="91"/>
      <c r="W137" s="91"/>
      <c r="X137" s="91"/>
      <c r="Y137" s="91"/>
      <c r="Z137" s="91"/>
      <c r="AA137" s="91"/>
      <c r="AB137" s="91"/>
      <c r="AC137" s="91"/>
      <c r="AD137" s="91"/>
      <c r="AE137" s="91"/>
    </row>
    <row r="138" spans="1:31" ht="13.5" thickBot="1" x14ac:dyDescent="0.25">
      <c r="A138" s="8217"/>
      <c r="B138" s="8218"/>
      <c r="C138" s="8219"/>
      <c r="D138" s="8220"/>
      <c r="E138" s="8222"/>
      <c r="F138" s="8216"/>
      <c r="G138" s="8215"/>
      <c r="H138" s="78" t="s">
        <v>13</v>
      </c>
      <c r="I138" s="79">
        <v>0</v>
      </c>
      <c r="J138" s="80">
        <v>0</v>
      </c>
      <c r="K138" s="80"/>
      <c r="L138" s="109">
        <v>0</v>
      </c>
      <c r="M138" s="108">
        <v>36.15</v>
      </c>
      <c r="N138" s="80">
        <v>36.200000000000003</v>
      </c>
      <c r="O138" s="80"/>
      <c r="P138" s="110">
        <v>0</v>
      </c>
      <c r="Q138" s="91"/>
      <c r="R138" s="91"/>
      <c r="S138" s="91"/>
      <c r="T138" s="91"/>
      <c r="U138" s="91"/>
      <c r="V138" s="91"/>
      <c r="W138" s="91"/>
      <c r="X138" s="91"/>
      <c r="Y138" s="91"/>
      <c r="Z138" s="91"/>
      <c r="AA138" s="91"/>
      <c r="AB138" s="91"/>
      <c r="AC138" s="91"/>
      <c r="AD138" s="91"/>
      <c r="AE138" s="91"/>
    </row>
    <row r="139" spans="1:31" x14ac:dyDescent="0.2">
      <c r="A139" s="8100" t="s">
        <v>9</v>
      </c>
      <c r="B139" s="8181" t="s">
        <v>8</v>
      </c>
      <c r="C139" s="8104" t="s">
        <v>77</v>
      </c>
      <c r="D139" s="8195" t="s">
        <v>70</v>
      </c>
      <c r="E139" s="8108"/>
      <c r="F139" s="8168" t="s">
        <v>8</v>
      </c>
      <c r="G139" s="8095"/>
      <c r="H139" s="83" t="s">
        <v>12</v>
      </c>
      <c r="I139" s="82"/>
      <c r="J139" s="81"/>
      <c r="K139" s="81"/>
      <c r="L139" s="66"/>
      <c r="M139" s="64">
        <v>10</v>
      </c>
      <c r="N139" s="81">
        <v>10</v>
      </c>
      <c r="O139" s="81"/>
      <c r="P139" s="65"/>
    </row>
    <row r="140" spans="1:31" ht="13.5" thickBot="1" x14ac:dyDescent="0.25">
      <c r="A140" s="8101"/>
      <c r="B140" s="8105"/>
      <c r="C140" s="8105"/>
      <c r="D140" s="8196"/>
      <c r="E140" s="8109"/>
      <c r="F140" s="8121"/>
      <c r="G140" s="8096"/>
      <c r="H140" s="78" t="s">
        <v>13</v>
      </c>
      <c r="I140" s="79">
        <v>0</v>
      </c>
      <c r="J140" s="80">
        <v>0</v>
      </c>
      <c r="K140" s="80"/>
      <c r="L140" s="109">
        <v>0</v>
      </c>
      <c r="M140" s="108">
        <v>10</v>
      </c>
      <c r="N140" s="80">
        <v>10</v>
      </c>
      <c r="O140" s="80"/>
      <c r="P140" s="110">
        <v>0</v>
      </c>
    </row>
    <row r="141" spans="1:31" s="3" customFormat="1" ht="15.75" customHeight="1" thickBot="1" x14ac:dyDescent="0.25">
      <c r="A141" s="69" t="s">
        <v>8</v>
      </c>
      <c r="B141" s="70" t="s">
        <v>9</v>
      </c>
      <c r="C141" s="8125" t="s">
        <v>14</v>
      </c>
      <c r="D141" s="8126"/>
      <c r="E141" s="8126"/>
      <c r="F141" s="8126"/>
      <c r="G141" s="8126"/>
      <c r="H141" s="8203"/>
      <c r="I141" s="74">
        <f>J141+L141</f>
        <v>1455.25</v>
      </c>
      <c r="J141" s="75">
        <f>J138+J136+J134+J132+J130+J128+J126+J124+J122+J120+J118+J116+J114+J112+J110+J108+J106+J103+J101+J99+J97+J95+J93+J91+J89+J87+J85+J83+J81+J79+J77+J75+J73+J140+J71+J69+J67+J65+J63+J61+J59+J57+J55+J53+J51+J49+J47+J45</f>
        <v>1455.25</v>
      </c>
      <c r="K141" s="75">
        <f>K138+K136+K134+K132+K130+K128+K126+K124+K122+K120+K118+K116+K114+K112+K110+K108+K106+K103+K101+K99+K97+K95+K93+K91+K89+K87+K85+K83+K81+K79+K77+K75+K73+K140+K71+K69+K67+K65+K63+K61+K59+K57+K55+K53+K51+K49+K47+K45</f>
        <v>0</v>
      </c>
      <c r="L141" s="75">
        <f>L138+L136+L134+L132+L130+L128+L126+L124+L122+L120+L118+L116+L114+L112+L110+L108+L106+L103+L101+L99+L97+L95+L93+L91+L89+L87+L85+L83+L81+L79+L77+L75+L73+L140+L71+L69+L67+L65+L63+L61+L59+L57+L55+L53+L51+L49+L47+L45</f>
        <v>0</v>
      </c>
      <c r="M141" s="74">
        <f>N141+P141</f>
        <v>1915.4199999999998</v>
      </c>
      <c r="N141" s="75">
        <f>N138+N136+N134+N132+N130+N128+N126+N124+N122+N120+N118+N116+N114+N112+N110+N108+N106+N103+N101+N99+N97+N95+N93+N91+N89+N87+N85+N83+N81+N79+N77+N75+N73+N140+N71+N69+N67+N65+N63+N61+N59+N57+N55+N53+N51+N49+N47+N45</f>
        <v>1915.4199999999998</v>
      </c>
      <c r="O141" s="75">
        <f>O138+O136+O134+O132+O130+O128+O126+O124+O122+O120+O118+O116+O114+O112+O110+O108+O106+O103+O101+O99+O97+O95+O93+O91+O89+O87+O85+O83+O81+O79+O77+O75+O73+O140+O71+O69+O67+O65+O63+O61+O59+O57+O55+O53+O51+O49+O47+O45</f>
        <v>0</v>
      </c>
      <c r="P141" s="75">
        <f>P138+P136+P134+P132+P130+P128+P126+P124+P122+P120+P118+P116+P114+P112+P110+P108+P106+P103+P101+P99+P97+P95+P93+P91+P89+P87+P85+P83+P81+P79+P77+P75+P73+P140+P71+P69+P67+P65+P63+P61+P59+P57+P55+P53+P51+P49+P47+P45</f>
        <v>0</v>
      </c>
    </row>
    <row r="142" spans="1:31" s="3" customFormat="1" ht="15.75" customHeight="1" thickBot="1" x14ac:dyDescent="0.25">
      <c r="A142" s="76" t="s">
        <v>8</v>
      </c>
      <c r="B142" s="142" t="s">
        <v>9</v>
      </c>
      <c r="C142" s="8184" t="s">
        <v>135</v>
      </c>
      <c r="D142" s="8185"/>
      <c r="E142" s="8185"/>
      <c r="F142" s="8185"/>
      <c r="G142" s="8185"/>
      <c r="H142" s="8186"/>
      <c r="I142" s="143">
        <f>J142+L142</f>
        <v>13209.05</v>
      </c>
      <c r="J142" s="144">
        <f>J141+J42+J36+J32+J26</f>
        <v>13209.05</v>
      </c>
      <c r="K142" s="144">
        <f>K141+K137+K135+K133+K131+K129+K127+K125+K123+K121+K119+K117+K115+K113+K111+K109+K107+K104+K102+K100+K98+K96+K94+K92+K90+K88+K86+K84+K82+K80+K78+K76+K74+K72+K139+K70+K68+K66+K64+K62+K60+K58+K56+K54+K52+K50+K48+K46</f>
        <v>0</v>
      </c>
      <c r="L142" s="144">
        <f>L141+L137+L135+L133+L131+L129+L127+L125+L123+L121+L119+L117+L115+L113+L111+L109+L107+L104+L102+L100+L98+L96+L94+L92+L90+L88+L86+L84+L82+L80+L78+L76+L74+L72+L139+L70+L68+L66+L64+L62+L60+L58+L56+L54+L52+L50+L48+L46</f>
        <v>0</v>
      </c>
      <c r="M142" s="143">
        <f>N142+P142</f>
        <v>14182.619999999997</v>
      </c>
      <c r="N142" s="144">
        <f>N141+N42+N36+N32+N26</f>
        <v>14019.819999999998</v>
      </c>
      <c r="O142" s="144">
        <f>O141+O42+O36+O32+O26</f>
        <v>8823.2000000000025</v>
      </c>
      <c r="P142" s="144">
        <f>P141+P42+P36+P32+P26</f>
        <v>162.80000000000001</v>
      </c>
    </row>
  </sheetData>
  <mergeCells count="397">
    <mergeCell ref="E135:E136"/>
    <mergeCell ref="A131:A132"/>
    <mergeCell ref="C125:C126"/>
    <mergeCell ref="D125:D126"/>
    <mergeCell ref="A109:A110"/>
    <mergeCell ref="B109:B110"/>
    <mergeCell ref="C109:C110"/>
    <mergeCell ref="B111:B112"/>
    <mergeCell ref="C111:C112"/>
    <mergeCell ref="D111:D112"/>
    <mergeCell ref="B115:B116"/>
    <mergeCell ref="A115:A116"/>
    <mergeCell ref="G137:G138"/>
    <mergeCell ref="F135:F136"/>
    <mergeCell ref="G135:G136"/>
    <mergeCell ref="F137:F138"/>
    <mergeCell ref="G129:G130"/>
    <mergeCell ref="G125:G126"/>
    <mergeCell ref="A137:A138"/>
    <mergeCell ref="B137:B138"/>
    <mergeCell ref="C137:C138"/>
    <mergeCell ref="D137:D138"/>
    <mergeCell ref="E137:E138"/>
    <mergeCell ref="B131:B132"/>
    <mergeCell ref="C131:C132"/>
    <mergeCell ref="D131:D132"/>
    <mergeCell ref="F133:F134"/>
    <mergeCell ref="A135:A136"/>
    <mergeCell ref="A127:A128"/>
    <mergeCell ref="B127:B128"/>
    <mergeCell ref="C127:C128"/>
    <mergeCell ref="D127:D128"/>
    <mergeCell ref="A125:A126"/>
    <mergeCell ref="B125:B126"/>
    <mergeCell ref="B135:B136"/>
    <mergeCell ref="C135:C136"/>
    <mergeCell ref="G94:G95"/>
    <mergeCell ref="F94:F95"/>
    <mergeCell ref="E94:E95"/>
    <mergeCell ref="D129:D130"/>
    <mergeCell ref="E129:E130"/>
    <mergeCell ref="E127:E128"/>
    <mergeCell ref="C123:C124"/>
    <mergeCell ref="D123:D124"/>
    <mergeCell ref="E125:E126"/>
    <mergeCell ref="C121:C122"/>
    <mergeCell ref="E104:E106"/>
    <mergeCell ref="F104:F106"/>
    <mergeCell ref="F129:F130"/>
    <mergeCell ref="G127:G128"/>
    <mergeCell ref="F127:F128"/>
    <mergeCell ref="F125:F126"/>
    <mergeCell ref="G104:G106"/>
    <mergeCell ref="F111:F112"/>
    <mergeCell ref="G111:G112"/>
    <mergeCell ref="E121:E122"/>
    <mergeCell ref="D121:D122"/>
    <mergeCell ref="E115:E116"/>
    <mergeCell ref="E111:E112"/>
    <mergeCell ref="F115:F116"/>
    <mergeCell ref="E68:E69"/>
    <mergeCell ref="D68:D69"/>
    <mergeCell ref="E72:E73"/>
    <mergeCell ref="F72:F73"/>
    <mergeCell ref="F68:F69"/>
    <mergeCell ref="D96:D97"/>
    <mergeCell ref="F96:F97"/>
    <mergeCell ref="E90:E91"/>
    <mergeCell ref="E96:E97"/>
    <mergeCell ref="E92:E93"/>
    <mergeCell ref="F92:F93"/>
    <mergeCell ref="D90:D91"/>
    <mergeCell ref="E88:E89"/>
    <mergeCell ref="F76:F77"/>
    <mergeCell ref="D72:D73"/>
    <mergeCell ref="D80:D81"/>
    <mergeCell ref="D88:D89"/>
    <mergeCell ref="D94:D95"/>
    <mergeCell ref="E74:E75"/>
    <mergeCell ref="G100:G101"/>
    <mergeCell ref="E98:E99"/>
    <mergeCell ref="F98:F99"/>
    <mergeCell ref="E119:E120"/>
    <mergeCell ref="F119:F120"/>
    <mergeCell ref="G98:G99"/>
    <mergeCell ref="E100:E101"/>
    <mergeCell ref="F100:F101"/>
    <mergeCell ref="G102:G103"/>
    <mergeCell ref="E107:E108"/>
    <mergeCell ref="E102:E103"/>
    <mergeCell ref="F107:F108"/>
    <mergeCell ref="G107:G108"/>
    <mergeCell ref="G119:G120"/>
    <mergeCell ref="G115:G116"/>
    <mergeCell ref="E117:E118"/>
    <mergeCell ref="G96:G97"/>
    <mergeCell ref="C96:C97"/>
    <mergeCell ref="D52:D53"/>
    <mergeCell ref="B68:B69"/>
    <mergeCell ref="C68:C69"/>
    <mergeCell ref="A52:A53"/>
    <mergeCell ref="G66:G67"/>
    <mergeCell ref="A96:A97"/>
    <mergeCell ref="B96:B97"/>
    <mergeCell ref="E70:E71"/>
    <mergeCell ref="D66:D67"/>
    <mergeCell ref="E66:E67"/>
    <mergeCell ref="F66:F67"/>
    <mergeCell ref="G68:G69"/>
    <mergeCell ref="E86:E87"/>
    <mergeCell ref="F70:F71"/>
    <mergeCell ref="G70:G71"/>
    <mergeCell ref="G78:G79"/>
    <mergeCell ref="E80:E81"/>
    <mergeCell ref="D86:D87"/>
    <mergeCell ref="C82:C83"/>
    <mergeCell ref="D82:D83"/>
    <mergeCell ref="F80:F81"/>
    <mergeCell ref="G80:G81"/>
    <mergeCell ref="F64:F65"/>
    <mergeCell ref="G64:G65"/>
    <mergeCell ref="D60:D61"/>
    <mergeCell ref="C54:C55"/>
    <mergeCell ref="D54:D55"/>
    <mergeCell ref="A62:A63"/>
    <mergeCell ref="C62:C63"/>
    <mergeCell ref="D56:D57"/>
    <mergeCell ref="D62:D63"/>
    <mergeCell ref="E58:E59"/>
    <mergeCell ref="F58:F59"/>
    <mergeCell ref="E54:E55"/>
    <mergeCell ref="B64:B65"/>
    <mergeCell ref="C64:C65"/>
    <mergeCell ref="B62:B63"/>
    <mergeCell ref="A58:A59"/>
    <mergeCell ref="B60:B61"/>
    <mergeCell ref="C60:C61"/>
    <mergeCell ref="C58:C59"/>
    <mergeCell ref="B58:B59"/>
    <mergeCell ref="A48:A49"/>
    <mergeCell ref="B48:B49"/>
    <mergeCell ref="C48:C49"/>
    <mergeCell ref="G62:G63"/>
    <mergeCell ref="A56:A57"/>
    <mergeCell ref="B56:B57"/>
    <mergeCell ref="C56:C57"/>
    <mergeCell ref="G56:G57"/>
    <mergeCell ref="D48:D49"/>
    <mergeCell ref="A50:A51"/>
    <mergeCell ref="B50:B51"/>
    <mergeCell ref="G54:G55"/>
    <mergeCell ref="E48:E49"/>
    <mergeCell ref="F48:F49"/>
    <mergeCell ref="G48:G49"/>
    <mergeCell ref="G52:G53"/>
    <mergeCell ref="G50:G51"/>
    <mergeCell ref="E52:E53"/>
    <mergeCell ref="F52:F53"/>
    <mergeCell ref="F54:F55"/>
    <mergeCell ref="B52:B53"/>
    <mergeCell ref="C52:C53"/>
    <mergeCell ref="A54:A55"/>
    <mergeCell ref="B54:B55"/>
    <mergeCell ref="G72:G73"/>
    <mergeCell ref="E109:E110"/>
    <mergeCell ref="F109:F110"/>
    <mergeCell ref="G109:G110"/>
    <mergeCell ref="G131:G132"/>
    <mergeCell ref="F102:F103"/>
    <mergeCell ref="C50:C51"/>
    <mergeCell ref="E44:E45"/>
    <mergeCell ref="G44:G45"/>
    <mergeCell ref="F46:F47"/>
    <mergeCell ref="C46:C47"/>
    <mergeCell ref="D46:D47"/>
    <mergeCell ref="E64:E65"/>
    <mergeCell ref="D50:D51"/>
    <mergeCell ref="E50:E51"/>
    <mergeCell ref="F50:F51"/>
    <mergeCell ref="G58:G59"/>
    <mergeCell ref="G60:G61"/>
    <mergeCell ref="F60:F61"/>
    <mergeCell ref="E60:E61"/>
    <mergeCell ref="F62:F63"/>
    <mergeCell ref="F56:F57"/>
    <mergeCell ref="E62:E63"/>
    <mergeCell ref="E56:E57"/>
    <mergeCell ref="C141:H141"/>
    <mergeCell ref="A113:A114"/>
    <mergeCell ref="B113:B114"/>
    <mergeCell ref="C113:C114"/>
    <mergeCell ref="D113:D114"/>
    <mergeCell ref="E113:E114"/>
    <mergeCell ref="F113:F114"/>
    <mergeCell ref="G113:G114"/>
    <mergeCell ref="E131:E132"/>
    <mergeCell ref="F131:F132"/>
    <mergeCell ref="E139:E140"/>
    <mergeCell ref="F139:F140"/>
    <mergeCell ref="G139:G140"/>
    <mergeCell ref="F123:F124"/>
    <mergeCell ref="G123:G124"/>
    <mergeCell ref="E123:E124"/>
    <mergeCell ref="F121:F122"/>
    <mergeCell ref="G133:G134"/>
    <mergeCell ref="A133:A134"/>
    <mergeCell ref="B133:B134"/>
    <mergeCell ref="C133:C134"/>
    <mergeCell ref="D133:D134"/>
    <mergeCell ref="E133:E134"/>
    <mergeCell ref="A129:A130"/>
    <mergeCell ref="G82:G83"/>
    <mergeCell ref="E84:E85"/>
    <mergeCell ref="F84:F85"/>
    <mergeCell ref="G84:G85"/>
    <mergeCell ref="E82:E83"/>
    <mergeCell ref="F82:F83"/>
    <mergeCell ref="A86:A87"/>
    <mergeCell ref="A92:A93"/>
    <mergeCell ref="B92:B93"/>
    <mergeCell ref="C92:C93"/>
    <mergeCell ref="D92:D93"/>
    <mergeCell ref="B86:B87"/>
    <mergeCell ref="B88:B89"/>
    <mergeCell ref="C88:C89"/>
    <mergeCell ref="A88:A89"/>
    <mergeCell ref="C86:C87"/>
    <mergeCell ref="G90:G91"/>
    <mergeCell ref="G86:G87"/>
    <mergeCell ref="G88:G89"/>
    <mergeCell ref="F88:F89"/>
    <mergeCell ref="F86:F87"/>
    <mergeCell ref="F90:F91"/>
    <mergeCell ref="G92:G93"/>
    <mergeCell ref="A90:A91"/>
    <mergeCell ref="A82:A83"/>
    <mergeCell ref="B82:B83"/>
    <mergeCell ref="C119:C120"/>
    <mergeCell ref="D119:D120"/>
    <mergeCell ref="A84:A85"/>
    <mergeCell ref="B84:B85"/>
    <mergeCell ref="C84:C85"/>
    <mergeCell ref="D84:D85"/>
    <mergeCell ref="A111:A112"/>
    <mergeCell ref="B107:B108"/>
    <mergeCell ref="C107:C108"/>
    <mergeCell ref="D107:D108"/>
    <mergeCell ref="B102:B103"/>
    <mergeCell ref="A100:A101"/>
    <mergeCell ref="C104:C106"/>
    <mergeCell ref="D104:D106"/>
    <mergeCell ref="C115:C116"/>
    <mergeCell ref="D115:D116"/>
    <mergeCell ref="A68:A69"/>
    <mergeCell ref="A139:A140"/>
    <mergeCell ref="B139:B140"/>
    <mergeCell ref="C139:C140"/>
    <mergeCell ref="D139:D140"/>
    <mergeCell ref="B121:B122"/>
    <mergeCell ref="A119:A120"/>
    <mergeCell ref="B119:B120"/>
    <mergeCell ref="A117:A118"/>
    <mergeCell ref="C129:C130"/>
    <mergeCell ref="B129:B130"/>
    <mergeCell ref="B123:B124"/>
    <mergeCell ref="A123:A124"/>
    <mergeCell ref="B74:B75"/>
    <mergeCell ref="C74:C75"/>
    <mergeCell ref="D74:D75"/>
    <mergeCell ref="B100:B101"/>
    <mergeCell ref="C100:C101"/>
    <mergeCell ref="D100:D101"/>
    <mergeCell ref="A98:A99"/>
    <mergeCell ref="B98:B99"/>
    <mergeCell ref="C98:C99"/>
    <mergeCell ref="D98:D99"/>
    <mergeCell ref="A94:A95"/>
    <mergeCell ref="A72:A73"/>
    <mergeCell ref="A74:A75"/>
    <mergeCell ref="A76:A77"/>
    <mergeCell ref="B76:B77"/>
    <mergeCell ref="A121:A122"/>
    <mergeCell ref="C76:C77"/>
    <mergeCell ref="D76:D77"/>
    <mergeCell ref="C102:C103"/>
    <mergeCell ref="D102:D103"/>
    <mergeCell ref="D109:D110"/>
    <mergeCell ref="A107:A108"/>
    <mergeCell ref="A78:A79"/>
    <mergeCell ref="B78:B79"/>
    <mergeCell ref="B90:B91"/>
    <mergeCell ref="C90:C91"/>
    <mergeCell ref="A80:A81"/>
    <mergeCell ref="B94:B95"/>
    <mergeCell ref="C94:C95"/>
    <mergeCell ref="A104:A106"/>
    <mergeCell ref="B104:B106"/>
    <mergeCell ref="C78:C79"/>
    <mergeCell ref="D78:D79"/>
    <mergeCell ref="B80:B81"/>
    <mergeCell ref="C80:C81"/>
    <mergeCell ref="A66:A67"/>
    <mergeCell ref="B66:B67"/>
    <mergeCell ref="A60:A61"/>
    <mergeCell ref="C66:C67"/>
    <mergeCell ref="G74:G75"/>
    <mergeCell ref="C142:H142"/>
    <mergeCell ref="E76:E77"/>
    <mergeCell ref="G76:G77"/>
    <mergeCell ref="E78:E79"/>
    <mergeCell ref="F78:F79"/>
    <mergeCell ref="G117:G118"/>
    <mergeCell ref="F74:F75"/>
    <mergeCell ref="F117:F118"/>
    <mergeCell ref="C117:C118"/>
    <mergeCell ref="B117:B118"/>
    <mergeCell ref="A102:A103"/>
    <mergeCell ref="A70:A71"/>
    <mergeCell ref="B70:B71"/>
    <mergeCell ref="C70:C71"/>
    <mergeCell ref="D70:D71"/>
    <mergeCell ref="C72:C73"/>
    <mergeCell ref="B72:B73"/>
    <mergeCell ref="D117:D118"/>
    <mergeCell ref="D64:D65"/>
    <mergeCell ref="F44:F45"/>
    <mergeCell ref="E46:E47"/>
    <mergeCell ref="F40:F41"/>
    <mergeCell ref="A28:A29"/>
    <mergeCell ref="B28:B29"/>
    <mergeCell ref="C28:C29"/>
    <mergeCell ref="D28:D29"/>
    <mergeCell ref="E28:E29"/>
    <mergeCell ref="F28:F29"/>
    <mergeCell ref="D44:D45"/>
    <mergeCell ref="C44:C45"/>
    <mergeCell ref="A46:A47"/>
    <mergeCell ref="B46:B47"/>
    <mergeCell ref="A44:A45"/>
    <mergeCell ref="B44:B45"/>
    <mergeCell ref="A34:A35"/>
    <mergeCell ref="B34:B35"/>
    <mergeCell ref="A40:A41"/>
    <mergeCell ref="B40:B41"/>
    <mergeCell ref="C42:H42"/>
    <mergeCell ref="A43:P43"/>
    <mergeCell ref="D34:D35"/>
    <mergeCell ref="E34:E35"/>
    <mergeCell ref="F34:F35"/>
    <mergeCell ref="P3:P4"/>
    <mergeCell ref="A64:A65"/>
    <mergeCell ref="G40:G41"/>
    <mergeCell ref="A5:P5"/>
    <mergeCell ref="A27:P27"/>
    <mergeCell ref="N3:O3"/>
    <mergeCell ref="H2:H4"/>
    <mergeCell ref="M2:P2"/>
    <mergeCell ref="E30:E31"/>
    <mergeCell ref="I3:I4"/>
    <mergeCell ref="J3:K3"/>
    <mergeCell ref="L3:L4"/>
    <mergeCell ref="M3:M4"/>
    <mergeCell ref="E2:E4"/>
    <mergeCell ref="F2:F4"/>
    <mergeCell ref="G28:G29"/>
    <mergeCell ref="D30:D31"/>
    <mergeCell ref="G34:G35"/>
    <mergeCell ref="C34:C35"/>
    <mergeCell ref="C40:C41"/>
    <mergeCell ref="D40:D41"/>
    <mergeCell ref="E40:E41"/>
    <mergeCell ref="F38:F39"/>
    <mergeCell ref="C36:H36"/>
    <mergeCell ref="A2:A4"/>
    <mergeCell ref="G121:G122"/>
    <mergeCell ref="I2:L2"/>
    <mergeCell ref="A38:A39"/>
    <mergeCell ref="B38:B39"/>
    <mergeCell ref="C38:C39"/>
    <mergeCell ref="D38:D39"/>
    <mergeCell ref="E38:E39"/>
    <mergeCell ref="B2:B4"/>
    <mergeCell ref="C2:C4"/>
    <mergeCell ref="D2:D4"/>
    <mergeCell ref="G2:G4"/>
    <mergeCell ref="A37:P37"/>
    <mergeCell ref="G38:G39"/>
    <mergeCell ref="G46:G47"/>
    <mergeCell ref="A33:P33"/>
    <mergeCell ref="C32:H32"/>
    <mergeCell ref="B6:B26"/>
    <mergeCell ref="C6:C26"/>
    <mergeCell ref="D6:D24"/>
    <mergeCell ref="F30:F31"/>
    <mergeCell ref="G30:G31"/>
    <mergeCell ref="H6:H24"/>
    <mergeCell ref="C30:C31"/>
  </mergeCells>
  <phoneticPr fontId="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42"/>
  <sheetViews>
    <sheetView view="pageBreakPreview" topLeftCell="A2" zoomScale="80" zoomScaleNormal="70" zoomScaleSheetLayoutView="80" workbookViewId="0">
      <selection activeCell="S6" sqref="S6:S8"/>
    </sheetView>
  </sheetViews>
  <sheetFormatPr defaultRowHeight="12.75" x14ac:dyDescent="0.2"/>
  <cols>
    <col min="1" max="1" width="3.5703125" style="545" customWidth="1"/>
    <col min="2" max="2" width="3.140625" style="545" customWidth="1"/>
    <col min="3" max="3" width="3.7109375" style="545" customWidth="1"/>
    <col min="4" max="5" width="3.5703125" style="545" customWidth="1"/>
    <col min="6" max="6" width="49" style="545" customWidth="1"/>
    <col min="7" max="7" width="4.42578125" style="545" customWidth="1"/>
    <col min="8" max="8" width="7.85546875" style="545" customWidth="1"/>
    <col min="9" max="9" width="4.42578125" style="545" customWidth="1"/>
    <col min="10" max="10" width="7.28515625" style="545" customWidth="1"/>
    <col min="11" max="11" width="14.140625" style="545" customWidth="1"/>
    <col min="12" max="12" width="13.5703125" style="545" customWidth="1"/>
    <col min="13" max="13" width="13.85546875" style="545" customWidth="1"/>
    <col min="14" max="14" width="35" style="545" customWidth="1"/>
    <col min="15" max="15" width="12.7109375" style="546" customWidth="1"/>
    <col min="16" max="17" width="11.140625" style="546" customWidth="1"/>
    <col min="18" max="18" width="30.42578125" style="546" customWidth="1"/>
    <col min="19" max="19" width="54.85546875" style="546" customWidth="1"/>
    <col min="20" max="20" width="15.28515625" style="545" customWidth="1"/>
    <col min="21" max="21" width="25.28515625" style="545" customWidth="1"/>
    <col min="22" max="16384" width="9.140625" style="545"/>
  </cols>
  <sheetData>
    <row r="1" spans="1:24" ht="12.75" hidden="1" customHeight="1" x14ac:dyDescent="0.2">
      <c r="K1" s="1164"/>
      <c r="L1" s="1164"/>
      <c r="M1" s="1164"/>
      <c r="N1" s="1164"/>
      <c r="O1" s="517"/>
      <c r="P1" s="517"/>
      <c r="Q1" s="517"/>
      <c r="R1" s="517" t="s">
        <v>603</v>
      </c>
      <c r="S1" s="517"/>
      <c r="U1" s="5271"/>
      <c r="V1" s="5271"/>
      <c r="W1" s="5271"/>
      <c r="X1" s="5271"/>
    </row>
    <row r="2" spans="1:24" ht="57" customHeight="1" x14ac:dyDescent="0.2">
      <c r="K2" s="1164"/>
      <c r="L2" s="1164"/>
      <c r="M2" s="1164"/>
      <c r="N2" s="1164"/>
      <c r="O2" s="517"/>
      <c r="P2" s="517"/>
      <c r="Q2" s="517"/>
      <c r="R2" s="5574" t="s">
        <v>1872</v>
      </c>
      <c r="S2" s="5574"/>
      <c r="U2" s="5271"/>
      <c r="V2" s="5271"/>
      <c r="W2" s="5271"/>
      <c r="X2" s="5271"/>
    </row>
    <row r="3" spans="1:24" ht="14.25" customHeight="1" x14ac:dyDescent="0.2">
      <c r="A3" s="5286" t="s">
        <v>602</v>
      </c>
      <c r="B3" s="5286"/>
      <c r="C3" s="5286"/>
      <c r="D3" s="5286"/>
      <c r="E3" s="5286"/>
      <c r="F3" s="5286"/>
      <c r="G3" s="5286"/>
      <c r="H3" s="5286"/>
      <c r="I3" s="5286"/>
      <c r="J3" s="5286"/>
      <c r="K3" s="5286"/>
      <c r="L3" s="5286"/>
      <c r="M3" s="5286"/>
      <c r="N3" s="5286"/>
      <c r="O3" s="5286"/>
      <c r="P3" s="5286"/>
      <c r="Q3" s="5286"/>
      <c r="R3" s="5286"/>
      <c r="S3" s="5286"/>
      <c r="T3" s="1163"/>
      <c r="U3" s="1163"/>
      <c r="V3" s="1163"/>
      <c r="W3" s="549"/>
    </row>
    <row r="4" spans="1:24" ht="14.25" customHeight="1" x14ac:dyDescent="0.2">
      <c r="A4" s="5286"/>
      <c r="B4" s="5286"/>
      <c r="C4" s="5286"/>
      <c r="D4" s="5286"/>
      <c r="E4" s="5286"/>
      <c r="F4" s="5286"/>
      <c r="G4" s="5286"/>
      <c r="H4" s="5286"/>
      <c r="I4" s="5286"/>
      <c r="J4" s="5286"/>
      <c r="K4" s="5286"/>
      <c r="L4" s="5286"/>
      <c r="M4" s="5286"/>
      <c r="N4" s="5286"/>
      <c r="O4" s="5286"/>
      <c r="P4" s="5286"/>
      <c r="Q4" s="5286"/>
      <c r="R4" s="5286"/>
      <c r="S4" s="5286"/>
      <c r="T4" s="1163"/>
      <c r="U4" s="1163"/>
      <c r="V4" s="1163"/>
      <c r="W4" s="549"/>
    </row>
    <row r="5" spans="1:24" ht="16.5" thickBot="1" x14ac:dyDescent="0.25">
      <c r="A5" s="1162"/>
      <c r="B5" s="1162"/>
      <c r="C5" s="1162"/>
      <c r="D5" s="1162"/>
      <c r="E5" s="1162"/>
      <c r="F5" s="1162"/>
      <c r="G5" s="1162"/>
      <c r="H5" s="1162"/>
      <c r="I5" s="1162"/>
      <c r="J5" s="1162"/>
      <c r="K5" s="1162"/>
      <c r="L5" s="1162"/>
      <c r="M5" s="1162"/>
      <c r="N5" s="1161"/>
      <c r="O5" s="5575"/>
      <c r="P5" s="5575"/>
      <c r="Q5" s="5575"/>
      <c r="R5" s="1160" t="s">
        <v>282</v>
      </c>
      <c r="S5" s="1160"/>
      <c r="T5" s="1159"/>
      <c r="U5" s="549"/>
      <c r="V5" s="549"/>
      <c r="W5" s="549"/>
    </row>
    <row r="6" spans="1:24" ht="31.5" customHeight="1" thickBot="1" x14ac:dyDescent="0.25">
      <c r="A6" s="5473" t="s">
        <v>0</v>
      </c>
      <c r="B6" s="5476" t="s">
        <v>1</v>
      </c>
      <c r="C6" s="5479" t="s">
        <v>2</v>
      </c>
      <c r="D6" s="5482" t="s">
        <v>138</v>
      </c>
      <c r="E6" s="5442" t="s">
        <v>298</v>
      </c>
      <c r="F6" s="5485" t="s">
        <v>15</v>
      </c>
      <c r="G6" s="5488" t="s">
        <v>2</v>
      </c>
      <c r="H6" s="5466" t="s">
        <v>4</v>
      </c>
      <c r="I6" s="5463" t="s">
        <v>142</v>
      </c>
      <c r="J6" s="5466" t="s">
        <v>5</v>
      </c>
      <c r="K6" s="5451" t="s">
        <v>190</v>
      </c>
      <c r="L6" s="5452"/>
      <c r="M6" s="5453"/>
      <c r="N6" s="5439" t="s">
        <v>601</v>
      </c>
      <c r="O6" s="5440"/>
      <c r="P6" s="5440"/>
      <c r="Q6" s="5441"/>
      <c r="R6" s="5228" t="s">
        <v>191</v>
      </c>
      <c r="S6" s="5228" t="s">
        <v>192</v>
      </c>
    </row>
    <row r="7" spans="1:24" ht="12.75" customHeight="1" x14ac:dyDescent="0.2">
      <c r="A7" s="5474"/>
      <c r="B7" s="5477"/>
      <c r="C7" s="5480"/>
      <c r="D7" s="5483"/>
      <c r="E7" s="5443"/>
      <c r="F7" s="5486"/>
      <c r="G7" s="5489"/>
      <c r="H7" s="5467"/>
      <c r="I7" s="5464"/>
      <c r="J7" s="5467"/>
      <c r="K7" s="5445" t="s">
        <v>200</v>
      </c>
      <c r="L7" s="5445" t="s">
        <v>201</v>
      </c>
      <c r="M7" s="5447" t="s">
        <v>202</v>
      </c>
      <c r="N7" s="5469" t="s">
        <v>139</v>
      </c>
      <c r="O7" s="5471" t="s">
        <v>600</v>
      </c>
      <c r="P7" s="5449" t="s">
        <v>137</v>
      </c>
      <c r="Q7" s="5461" t="s">
        <v>189</v>
      </c>
      <c r="R7" s="5242"/>
      <c r="S7" s="5229"/>
    </row>
    <row r="8" spans="1:24" ht="171" customHeight="1" thickBot="1" x14ac:dyDescent="0.25">
      <c r="A8" s="5475"/>
      <c r="B8" s="5478"/>
      <c r="C8" s="5481"/>
      <c r="D8" s="5484"/>
      <c r="E8" s="5444"/>
      <c r="F8" s="5487"/>
      <c r="G8" s="5490"/>
      <c r="H8" s="5468"/>
      <c r="I8" s="5465"/>
      <c r="J8" s="5468"/>
      <c r="K8" s="5446"/>
      <c r="L8" s="5446"/>
      <c r="M8" s="5448"/>
      <c r="N8" s="5470"/>
      <c r="O8" s="5472"/>
      <c r="P8" s="5450"/>
      <c r="Q8" s="5462"/>
      <c r="R8" s="5243"/>
      <c r="S8" s="5230"/>
    </row>
    <row r="9" spans="1:24" ht="15.75" thickBot="1" x14ac:dyDescent="0.25">
      <c r="A9" s="1158" t="s">
        <v>8</v>
      </c>
      <c r="B9" s="1157"/>
      <c r="C9" s="1156" t="s">
        <v>599</v>
      </c>
      <c r="D9" s="1154"/>
      <c r="E9" s="1154"/>
      <c r="F9" s="1155"/>
      <c r="G9" s="1155"/>
      <c r="H9" s="1154"/>
      <c r="I9" s="1154"/>
      <c r="J9" s="1154"/>
      <c r="K9" s="1154"/>
      <c r="L9" s="1154"/>
      <c r="M9" s="1154"/>
      <c r="N9" s="1153"/>
      <c r="O9" s="1152"/>
      <c r="P9" s="1151"/>
      <c r="Q9" s="1151"/>
      <c r="R9" s="1150"/>
      <c r="S9" s="1150"/>
    </row>
    <row r="10" spans="1:24" ht="31.5" customHeight="1" thickBot="1" x14ac:dyDescent="0.25">
      <c r="A10" s="819"/>
      <c r="B10" s="5458"/>
      <c r="C10" s="5459"/>
      <c r="D10" s="5459"/>
      <c r="E10" s="5459"/>
      <c r="F10" s="5459"/>
      <c r="G10" s="5459"/>
      <c r="H10" s="5459"/>
      <c r="I10" s="5459"/>
      <c r="J10" s="5459"/>
      <c r="K10" s="5459"/>
      <c r="L10" s="5459"/>
      <c r="M10" s="5460"/>
      <c r="N10" s="760" t="s">
        <v>598</v>
      </c>
      <c r="O10" s="745" t="s">
        <v>343</v>
      </c>
      <c r="P10" s="744">
        <v>1</v>
      </c>
      <c r="Q10" s="743">
        <v>2</v>
      </c>
      <c r="R10" s="5541"/>
      <c r="S10" s="5542"/>
    </row>
    <row r="11" spans="1:24" ht="15.75" customHeight="1" thickBot="1" x14ac:dyDescent="0.25">
      <c r="A11" s="807" t="s">
        <v>8</v>
      </c>
      <c r="B11" s="894" t="s">
        <v>8</v>
      </c>
      <c r="C11" s="5455" t="s">
        <v>597</v>
      </c>
      <c r="D11" s="5456"/>
      <c r="E11" s="5456"/>
      <c r="F11" s="5456"/>
      <c r="G11" s="5456"/>
      <c r="H11" s="5456"/>
      <c r="I11" s="5456"/>
      <c r="J11" s="5456"/>
      <c r="K11" s="5456"/>
      <c r="L11" s="5456"/>
      <c r="M11" s="5456"/>
      <c r="N11" s="5456"/>
      <c r="O11" s="5456"/>
      <c r="P11" s="5456"/>
      <c r="Q11" s="5457"/>
      <c r="R11" s="5543"/>
      <c r="S11" s="5544"/>
    </row>
    <row r="12" spans="1:24" ht="39" thickBot="1" x14ac:dyDescent="0.25">
      <c r="A12" s="807"/>
      <c r="B12" s="625"/>
      <c r="C12" s="5548"/>
      <c r="D12" s="5549"/>
      <c r="E12" s="5549"/>
      <c r="F12" s="5549"/>
      <c r="G12" s="5549"/>
      <c r="H12" s="5549"/>
      <c r="I12" s="5549"/>
      <c r="J12" s="5549"/>
      <c r="K12" s="5549"/>
      <c r="L12" s="5549"/>
      <c r="M12" s="5550"/>
      <c r="N12" s="746" t="s">
        <v>596</v>
      </c>
      <c r="O12" s="745" t="s">
        <v>343</v>
      </c>
      <c r="P12" s="744">
        <v>3</v>
      </c>
      <c r="Q12" s="743">
        <v>3</v>
      </c>
      <c r="R12" s="1101"/>
      <c r="S12" s="1100"/>
    </row>
    <row r="13" spans="1:24" ht="30" customHeight="1" x14ac:dyDescent="0.2">
      <c r="A13" s="787" t="s">
        <v>8</v>
      </c>
      <c r="B13" s="5430" t="s">
        <v>8</v>
      </c>
      <c r="C13" s="800" t="s">
        <v>8</v>
      </c>
      <c r="D13" s="1023"/>
      <c r="E13" s="1023"/>
      <c r="F13" s="5426" t="s">
        <v>595</v>
      </c>
      <c r="G13" s="5251" t="s">
        <v>286</v>
      </c>
      <c r="H13" s="5260" t="s">
        <v>143</v>
      </c>
      <c r="I13" s="5266" t="s">
        <v>168</v>
      </c>
      <c r="J13" s="1099" t="s">
        <v>12</v>
      </c>
      <c r="K13" s="734">
        <f t="shared" ref="K13:M17" si="0">K19+K25+K31+K37</f>
        <v>12.7</v>
      </c>
      <c r="L13" s="734">
        <f t="shared" si="0"/>
        <v>12.7</v>
      </c>
      <c r="M13" s="734">
        <f t="shared" si="0"/>
        <v>4.55</v>
      </c>
      <c r="N13" s="1149" t="s">
        <v>358</v>
      </c>
      <c r="O13" s="655" t="s">
        <v>343</v>
      </c>
      <c r="P13" s="704">
        <v>1</v>
      </c>
      <c r="Q13" s="703">
        <v>1</v>
      </c>
      <c r="R13" s="802"/>
      <c r="S13" s="707"/>
    </row>
    <row r="14" spans="1:24" ht="15" customHeight="1" x14ac:dyDescent="0.2">
      <c r="A14" s="797"/>
      <c r="B14" s="5454"/>
      <c r="C14" s="800"/>
      <c r="D14" s="1023"/>
      <c r="E14" s="1023"/>
      <c r="F14" s="5405"/>
      <c r="G14" s="5251"/>
      <c r="H14" s="5260"/>
      <c r="I14" s="5266"/>
      <c r="J14" s="731" t="s">
        <v>196</v>
      </c>
      <c r="K14" s="734">
        <f t="shared" si="0"/>
        <v>1406</v>
      </c>
      <c r="L14" s="734">
        <f t="shared" si="0"/>
        <v>1345.2</v>
      </c>
      <c r="M14" s="734">
        <f t="shared" si="0"/>
        <v>845.43</v>
      </c>
      <c r="N14" s="5299" t="s">
        <v>594</v>
      </c>
      <c r="O14" s="702" t="s">
        <v>489</v>
      </c>
      <c r="P14" s="715">
        <v>1</v>
      </c>
      <c r="Q14" s="714">
        <v>1</v>
      </c>
      <c r="R14" s="802"/>
      <c r="S14" s="707"/>
    </row>
    <row r="15" spans="1:24" ht="28.5" customHeight="1" x14ac:dyDescent="0.2">
      <c r="A15" s="797"/>
      <c r="B15" s="5454"/>
      <c r="C15" s="800"/>
      <c r="D15" s="1023"/>
      <c r="E15" s="1023"/>
      <c r="F15" s="5405"/>
      <c r="G15" s="5251"/>
      <c r="H15" s="5260"/>
      <c r="I15" s="5266"/>
      <c r="J15" s="731" t="s">
        <v>334</v>
      </c>
      <c r="K15" s="734">
        <f t="shared" si="0"/>
        <v>0</v>
      </c>
      <c r="L15" s="734">
        <f t="shared" si="0"/>
        <v>0</v>
      </c>
      <c r="M15" s="734">
        <f t="shared" si="0"/>
        <v>0</v>
      </c>
      <c r="N15" s="5300"/>
      <c r="O15" s="702"/>
      <c r="P15" s="646"/>
      <c r="Q15" s="645"/>
      <c r="R15" s="801"/>
      <c r="S15" s="636"/>
    </row>
    <row r="16" spans="1:24" ht="15" x14ac:dyDescent="0.2">
      <c r="A16" s="797"/>
      <c r="B16" s="5454"/>
      <c r="C16" s="800"/>
      <c r="D16" s="1023"/>
      <c r="E16" s="1023"/>
      <c r="F16" s="5405"/>
      <c r="G16" s="5251"/>
      <c r="H16" s="5260"/>
      <c r="I16" s="5266"/>
      <c r="J16" s="731" t="s">
        <v>167</v>
      </c>
      <c r="K16" s="734">
        <f t="shared" si="0"/>
        <v>668</v>
      </c>
      <c r="L16" s="734">
        <f t="shared" si="0"/>
        <v>617.70000000000005</v>
      </c>
      <c r="M16" s="734">
        <f t="shared" si="0"/>
        <v>352.35</v>
      </c>
      <c r="N16" s="676"/>
      <c r="O16" s="702"/>
      <c r="P16" s="646"/>
      <c r="Q16" s="645"/>
      <c r="R16" s="801"/>
      <c r="S16" s="636"/>
    </row>
    <row r="17" spans="1:19" ht="15.75" thickBot="1" x14ac:dyDescent="0.25">
      <c r="A17" s="797"/>
      <c r="B17" s="5454"/>
      <c r="C17" s="800"/>
      <c r="D17" s="1023"/>
      <c r="E17" s="1023"/>
      <c r="F17" s="5405"/>
      <c r="G17" s="5251"/>
      <c r="H17" s="5260"/>
      <c r="I17" s="5266"/>
      <c r="J17" s="889" t="s">
        <v>347</v>
      </c>
      <c r="K17" s="888">
        <f t="shared" si="0"/>
        <v>0</v>
      </c>
      <c r="L17" s="888">
        <f t="shared" si="0"/>
        <v>3351</v>
      </c>
      <c r="M17" s="888">
        <f t="shared" si="0"/>
        <v>3351</v>
      </c>
      <c r="N17" s="698"/>
      <c r="O17" s="697"/>
      <c r="P17" s="696"/>
      <c r="Q17" s="695"/>
      <c r="R17" s="802"/>
      <c r="S17" s="707"/>
    </row>
    <row r="18" spans="1:19" ht="15" thickBot="1" x14ac:dyDescent="0.25">
      <c r="A18" s="795"/>
      <c r="B18" s="5431"/>
      <c r="C18" s="799"/>
      <c r="D18" s="1022"/>
      <c r="E18" s="1098"/>
      <c r="F18" s="5408"/>
      <c r="G18" s="5252"/>
      <c r="H18" s="5261"/>
      <c r="I18" s="5267"/>
      <c r="J18" s="666" t="s">
        <v>13</v>
      </c>
      <c r="K18" s="665">
        <f>SUM(K13:K17)</f>
        <v>2086.6999999999998</v>
      </c>
      <c r="L18" s="665">
        <f>SUM(L13:L17)</f>
        <v>5326.6</v>
      </c>
      <c r="M18" s="665">
        <f>SUM(M13:M17)</f>
        <v>4553.33</v>
      </c>
      <c r="N18" s="664"/>
      <c r="O18" s="629"/>
      <c r="P18" s="663"/>
      <c r="Q18" s="662"/>
      <c r="R18" s="717"/>
      <c r="S18" s="716"/>
    </row>
    <row r="19" spans="1:19" ht="15" customHeight="1" x14ac:dyDescent="0.2">
      <c r="A19" s="1141" t="s">
        <v>8</v>
      </c>
      <c r="B19" s="1140" t="s">
        <v>8</v>
      </c>
      <c r="C19" s="1078" t="s">
        <v>8</v>
      </c>
      <c r="D19" s="784" t="s">
        <v>8</v>
      </c>
      <c r="E19" s="5427"/>
      <c r="F19" s="5268" t="s">
        <v>593</v>
      </c>
      <c r="G19" s="5250" t="s">
        <v>286</v>
      </c>
      <c r="H19" s="5259" t="s">
        <v>143</v>
      </c>
      <c r="I19" s="5265" t="s">
        <v>64</v>
      </c>
      <c r="J19" s="659" t="s">
        <v>12</v>
      </c>
      <c r="K19" s="1056"/>
      <c r="L19" s="1056"/>
      <c r="M19" s="1065"/>
      <c r="N19" s="656" t="s">
        <v>352</v>
      </c>
      <c r="O19" s="655" t="s">
        <v>343</v>
      </c>
      <c r="P19" s="654"/>
      <c r="Q19" s="653"/>
      <c r="R19" s="5210" t="s">
        <v>592</v>
      </c>
      <c r="S19" s="5211"/>
    </row>
    <row r="20" spans="1:19" ht="15" x14ac:dyDescent="0.2">
      <c r="A20" s="778"/>
      <c r="B20" s="777"/>
      <c r="C20" s="776"/>
      <c r="D20" s="775"/>
      <c r="E20" s="5428"/>
      <c r="F20" s="5269"/>
      <c r="G20" s="5251"/>
      <c r="H20" s="5260"/>
      <c r="I20" s="5266"/>
      <c r="J20" s="652" t="s">
        <v>196</v>
      </c>
      <c r="K20" s="651"/>
      <c r="L20" s="651">
        <v>12</v>
      </c>
      <c r="M20" s="651">
        <v>12</v>
      </c>
      <c r="N20" s="648" t="s">
        <v>589</v>
      </c>
      <c r="O20" s="647" t="s">
        <v>343</v>
      </c>
      <c r="P20" s="646"/>
      <c r="Q20" s="645"/>
      <c r="R20" s="5212"/>
      <c r="S20" s="5213"/>
    </row>
    <row r="21" spans="1:19" ht="10.5" customHeight="1" x14ac:dyDescent="0.2">
      <c r="A21" s="778"/>
      <c r="B21" s="777"/>
      <c r="C21" s="776"/>
      <c r="D21" s="775"/>
      <c r="E21" s="5428"/>
      <c r="F21" s="5269"/>
      <c r="G21" s="5251"/>
      <c r="H21" s="5260"/>
      <c r="I21" s="5266"/>
      <c r="J21" s="652" t="s">
        <v>334</v>
      </c>
      <c r="K21" s="651"/>
      <c r="L21" s="651"/>
      <c r="M21" s="649"/>
      <c r="N21" s="676"/>
      <c r="O21" s="702"/>
      <c r="P21" s="646"/>
      <c r="Q21" s="645"/>
      <c r="R21" s="5212"/>
      <c r="S21" s="5213"/>
    </row>
    <row r="22" spans="1:19" ht="15" x14ac:dyDescent="0.2">
      <c r="A22" s="778"/>
      <c r="B22" s="777"/>
      <c r="C22" s="776"/>
      <c r="D22" s="775"/>
      <c r="E22" s="5428"/>
      <c r="F22" s="5269"/>
      <c r="G22" s="5251"/>
      <c r="H22" s="5260"/>
      <c r="I22" s="5266"/>
      <c r="J22" s="652" t="s">
        <v>167</v>
      </c>
      <c r="K22" s="651"/>
      <c r="L22" s="650">
        <v>0</v>
      </c>
      <c r="M22" s="649"/>
      <c r="N22" s="676"/>
      <c r="O22" s="702"/>
      <c r="P22" s="646"/>
      <c r="Q22" s="645"/>
      <c r="R22" s="5212"/>
      <c r="S22" s="5213"/>
    </row>
    <row r="23" spans="1:19" ht="15.75" thickBot="1" x14ac:dyDescent="0.25">
      <c r="A23" s="778"/>
      <c r="B23" s="777"/>
      <c r="C23" s="776"/>
      <c r="D23" s="775"/>
      <c r="E23" s="5428"/>
      <c r="F23" s="5269"/>
      <c r="G23" s="5251"/>
      <c r="H23" s="5260"/>
      <c r="I23" s="5266"/>
      <c r="J23" s="642" t="s">
        <v>347</v>
      </c>
      <c r="K23" s="700"/>
      <c r="L23" s="1148">
        <v>3351</v>
      </c>
      <c r="M23" s="1148">
        <v>3351</v>
      </c>
      <c r="N23" s="698"/>
      <c r="O23" s="697"/>
      <c r="P23" s="696"/>
      <c r="Q23" s="695"/>
      <c r="R23" s="5212"/>
      <c r="S23" s="5213"/>
    </row>
    <row r="24" spans="1:19" ht="15.75" customHeight="1" thickBot="1" x14ac:dyDescent="0.25">
      <c r="A24" s="773"/>
      <c r="B24" s="772"/>
      <c r="C24" s="771"/>
      <c r="D24" s="770"/>
      <c r="E24" s="5429"/>
      <c r="F24" s="5270"/>
      <c r="G24" s="5252"/>
      <c r="H24" s="5261"/>
      <c r="I24" s="5267"/>
      <c r="J24" s="666" t="s">
        <v>13</v>
      </c>
      <c r="K24" s="665">
        <f>SUM(K19:K23)</f>
        <v>0</v>
      </c>
      <c r="L24" s="665">
        <f>SUM(L19:L23)</f>
        <v>3363</v>
      </c>
      <c r="M24" s="665">
        <f>SUM(M19:M23)</f>
        <v>3363</v>
      </c>
      <c r="N24" s="664"/>
      <c r="O24" s="629"/>
      <c r="P24" s="663"/>
      <c r="Q24" s="662"/>
      <c r="R24" s="5214"/>
      <c r="S24" s="5215"/>
    </row>
    <row r="25" spans="1:19" ht="15" customHeight="1" x14ac:dyDescent="0.2">
      <c r="A25" s="1141" t="s">
        <v>8</v>
      </c>
      <c r="B25" s="1140" t="s">
        <v>8</v>
      </c>
      <c r="C25" s="1078" t="s">
        <v>8</v>
      </c>
      <c r="D25" s="784" t="s">
        <v>9</v>
      </c>
      <c r="E25" s="5427"/>
      <c r="F25" s="5436" t="s">
        <v>591</v>
      </c>
      <c r="G25" s="5250" t="s">
        <v>286</v>
      </c>
      <c r="H25" s="5259" t="s">
        <v>143</v>
      </c>
      <c r="I25" s="5265" t="s">
        <v>225</v>
      </c>
      <c r="J25" s="659" t="s">
        <v>12</v>
      </c>
      <c r="K25" s="658">
        <v>4</v>
      </c>
      <c r="L25" s="658">
        <v>4</v>
      </c>
      <c r="M25" s="657">
        <v>3.95</v>
      </c>
      <c r="N25" s="656" t="s">
        <v>580</v>
      </c>
      <c r="O25" s="655" t="s">
        <v>343</v>
      </c>
      <c r="P25" s="704">
        <v>1</v>
      </c>
      <c r="Q25" s="703">
        <v>1</v>
      </c>
      <c r="R25" s="5222" t="s">
        <v>590</v>
      </c>
      <c r="S25" s="5223"/>
    </row>
    <row r="26" spans="1:19" ht="23.25" customHeight="1" x14ac:dyDescent="0.2">
      <c r="A26" s="778"/>
      <c r="B26" s="777"/>
      <c r="C26" s="776"/>
      <c r="D26" s="775"/>
      <c r="E26" s="5428"/>
      <c r="F26" s="5437"/>
      <c r="G26" s="5251"/>
      <c r="H26" s="5260"/>
      <c r="I26" s="5266"/>
      <c r="J26" s="652" t="s">
        <v>196</v>
      </c>
      <c r="K26" s="651">
        <v>330</v>
      </c>
      <c r="L26" s="650">
        <v>257.2</v>
      </c>
      <c r="M26" s="649">
        <v>209.13</v>
      </c>
      <c r="N26" s="648" t="s">
        <v>589</v>
      </c>
      <c r="O26" s="647" t="s">
        <v>343</v>
      </c>
      <c r="P26" s="715">
        <v>1</v>
      </c>
      <c r="Q26" s="714">
        <v>1</v>
      </c>
      <c r="R26" s="5224"/>
      <c r="S26" s="5225"/>
    </row>
    <row r="27" spans="1:19" ht="18" customHeight="1" x14ac:dyDescent="0.2">
      <c r="A27" s="778"/>
      <c r="B27" s="777"/>
      <c r="C27" s="776"/>
      <c r="D27" s="775"/>
      <c r="E27" s="5428"/>
      <c r="F27" s="5437"/>
      <c r="G27" s="5251"/>
      <c r="H27" s="5260"/>
      <c r="I27" s="5266"/>
      <c r="J27" s="652" t="s">
        <v>334</v>
      </c>
      <c r="K27" s="651"/>
      <c r="L27" s="651"/>
      <c r="M27" s="649"/>
      <c r="N27" s="676"/>
      <c r="O27" s="702"/>
      <c r="P27" s="646"/>
      <c r="Q27" s="645"/>
      <c r="R27" s="5224"/>
      <c r="S27" s="5225"/>
    </row>
    <row r="28" spans="1:19" ht="27.75" customHeight="1" x14ac:dyDescent="0.2">
      <c r="A28" s="778"/>
      <c r="B28" s="777"/>
      <c r="C28" s="776"/>
      <c r="D28" s="775"/>
      <c r="E28" s="5428"/>
      <c r="F28" s="5437"/>
      <c r="G28" s="5251"/>
      <c r="H28" s="5260"/>
      <c r="I28" s="5266"/>
      <c r="J28" s="652" t="s">
        <v>167</v>
      </c>
      <c r="K28" s="651">
        <v>51.5</v>
      </c>
      <c r="L28" s="651">
        <v>101.2</v>
      </c>
      <c r="M28" s="649">
        <v>100.8</v>
      </c>
      <c r="N28" s="676"/>
      <c r="O28" s="702"/>
      <c r="P28" s="646"/>
      <c r="Q28" s="645"/>
      <c r="R28" s="5224"/>
      <c r="S28" s="5225"/>
    </row>
    <row r="29" spans="1:19" ht="15" customHeight="1" thickBot="1" x14ac:dyDescent="0.25">
      <c r="A29" s="778"/>
      <c r="B29" s="777"/>
      <c r="C29" s="776"/>
      <c r="D29" s="775"/>
      <c r="E29" s="5428"/>
      <c r="F29" s="5437"/>
      <c r="G29" s="5251"/>
      <c r="H29" s="5260"/>
      <c r="I29" s="5266"/>
      <c r="J29" s="642" t="s">
        <v>347</v>
      </c>
      <c r="K29" s="700"/>
      <c r="L29" s="700"/>
      <c r="M29" s="699"/>
      <c r="N29" s="698"/>
      <c r="O29" s="697"/>
      <c r="P29" s="696"/>
      <c r="Q29" s="695"/>
      <c r="R29" s="5224"/>
      <c r="S29" s="5225"/>
    </row>
    <row r="30" spans="1:19" ht="50.25" customHeight="1" thickBot="1" x14ac:dyDescent="0.25">
      <c r="A30" s="773"/>
      <c r="B30" s="772"/>
      <c r="C30" s="771"/>
      <c r="D30" s="770"/>
      <c r="E30" s="5429"/>
      <c r="F30" s="5438"/>
      <c r="G30" s="5252"/>
      <c r="H30" s="5261"/>
      <c r="I30" s="5267"/>
      <c r="J30" s="666" t="s">
        <v>13</v>
      </c>
      <c r="K30" s="665">
        <f>SUM(K25:K29)</f>
        <v>385.5</v>
      </c>
      <c r="L30" s="665">
        <f>SUM(L25:L29)</f>
        <v>362.4</v>
      </c>
      <c r="M30" s="665">
        <f>SUM(M25:M29)</f>
        <v>313.88</v>
      </c>
      <c r="N30" s="664"/>
      <c r="O30" s="629"/>
      <c r="P30" s="663"/>
      <c r="Q30" s="662"/>
      <c r="R30" s="5226"/>
      <c r="S30" s="5227"/>
    </row>
    <row r="31" spans="1:19" ht="15" customHeight="1" x14ac:dyDescent="0.2">
      <c r="A31" s="1141" t="s">
        <v>8</v>
      </c>
      <c r="B31" s="1140" t="s">
        <v>8</v>
      </c>
      <c r="C31" s="1078" t="s">
        <v>8</v>
      </c>
      <c r="D31" s="784" t="s">
        <v>10</v>
      </c>
      <c r="E31" s="5427"/>
      <c r="F31" s="5268" t="s">
        <v>588</v>
      </c>
      <c r="G31" s="5250" t="s">
        <v>286</v>
      </c>
      <c r="H31" s="5259" t="s">
        <v>143</v>
      </c>
      <c r="I31" s="5265" t="s">
        <v>225</v>
      </c>
      <c r="J31" s="659" t="s">
        <v>12</v>
      </c>
      <c r="K31" s="658">
        <v>8.6999999999999993</v>
      </c>
      <c r="L31" s="658">
        <v>8.6999999999999993</v>
      </c>
      <c r="M31" s="657">
        <v>0.6</v>
      </c>
      <c r="N31" s="656" t="s">
        <v>580</v>
      </c>
      <c r="O31" s="655" t="s">
        <v>343</v>
      </c>
      <c r="P31" s="654"/>
      <c r="Q31" s="653"/>
      <c r="R31" s="5231" t="s">
        <v>587</v>
      </c>
      <c r="S31" s="5232"/>
    </row>
    <row r="32" spans="1:19" ht="15" x14ac:dyDescent="0.2">
      <c r="A32" s="778"/>
      <c r="B32" s="777"/>
      <c r="C32" s="776"/>
      <c r="D32" s="775"/>
      <c r="E32" s="5428"/>
      <c r="F32" s="5269"/>
      <c r="G32" s="5251"/>
      <c r="H32" s="5260"/>
      <c r="I32" s="5266"/>
      <c r="J32" s="652" t="s">
        <v>196</v>
      </c>
      <c r="K32" s="651">
        <v>974</v>
      </c>
      <c r="L32" s="651">
        <v>974</v>
      </c>
      <c r="M32" s="649">
        <v>572.4</v>
      </c>
      <c r="N32" s="648" t="s">
        <v>586</v>
      </c>
      <c r="O32" s="647" t="s">
        <v>343</v>
      </c>
      <c r="P32" s="1147"/>
      <c r="Q32" s="1146"/>
      <c r="R32" s="5233"/>
      <c r="S32" s="5234"/>
    </row>
    <row r="33" spans="1:19" ht="15" x14ac:dyDescent="0.2">
      <c r="A33" s="778"/>
      <c r="B33" s="777"/>
      <c r="C33" s="776"/>
      <c r="D33" s="775"/>
      <c r="E33" s="5428"/>
      <c r="F33" s="5269"/>
      <c r="G33" s="5251"/>
      <c r="H33" s="5260"/>
      <c r="I33" s="5266"/>
      <c r="J33" s="652" t="s">
        <v>334</v>
      </c>
      <c r="K33" s="651"/>
      <c r="L33" s="651"/>
      <c r="M33" s="649"/>
      <c r="N33" s="1145"/>
      <c r="O33" s="1144"/>
      <c r="P33" s="1143"/>
      <c r="Q33" s="1142"/>
      <c r="R33" s="5233"/>
      <c r="S33" s="5234"/>
    </row>
    <row r="34" spans="1:19" ht="15" x14ac:dyDescent="0.2">
      <c r="A34" s="778"/>
      <c r="B34" s="777"/>
      <c r="C34" s="776"/>
      <c r="D34" s="775"/>
      <c r="E34" s="5428"/>
      <c r="F34" s="5269"/>
      <c r="G34" s="5251"/>
      <c r="H34" s="5260"/>
      <c r="I34" s="5266"/>
      <c r="J34" s="652" t="s">
        <v>167</v>
      </c>
      <c r="K34" s="651">
        <v>616.5</v>
      </c>
      <c r="L34" s="651">
        <v>516.5</v>
      </c>
      <c r="M34" s="649">
        <v>251.55</v>
      </c>
      <c r="N34" s="676"/>
      <c r="O34" s="702"/>
      <c r="P34" s="646"/>
      <c r="Q34" s="645"/>
      <c r="R34" s="5233"/>
      <c r="S34" s="5234"/>
    </row>
    <row r="35" spans="1:19" ht="15" customHeight="1" thickBot="1" x14ac:dyDescent="0.25">
      <c r="A35" s="778"/>
      <c r="B35" s="777"/>
      <c r="C35" s="776"/>
      <c r="D35" s="775"/>
      <c r="E35" s="5428"/>
      <c r="F35" s="5269"/>
      <c r="G35" s="5251"/>
      <c r="H35" s="5260"/>
      <c r="I35" s="5266"/>
      <c r="J35" s="642" t="s">
        <v>347</v>
      </c>
      <c r="K35" s="700"/>
      <c r="L35" s="700"/>
      <c r="M35" s="699"/>
      <c r="N35" s="698"/>
      <c r="O35" s="697"/>
      <c r="P35" s="696"/>
      <c r="Q35" s="695"/>
      <c r="R35" s="5233"/>
      <c r="S35" s="5234"/>
    </row>
    <row r="36" spans="1:19" ht="44.25" customHeight="1" thickBot="1" x14ac:dyDescent="0.25">
      <c r="A36" s="773"/>
      <c r="B36" s="772"/>
      <c r="C36" s="771"/>
      <c r="D36" s="770"/>
      <c r="E36" s="5429"/>
      <c r="F36" s="5270"/>
      <c r="G36" s="5252"/>
      <c r="H36" s="5261"/>
      <c r="I36" s="5267"/>
      <c r="J36" s="666" t="s">
        <v>13</v>
      </c>
      <c r="K36" s="665">
        <f>SUM(K31:K35)</f>
        <v>1599.2</v>
      </c>
      <c r="L36" s="665">
        <f>SUM(L31:L35)</f>
        <v>1499.2</v>
      </c>
      <c r="M36" s="665">
        <f>SUM(M31:M35)</f>
        <v>824.55</v>
      </c>
      <c r="N36" s="664"/>
      <c r="O36" s="629"/>
      <c r="P36" s="663"/>
      <c r="Q36" s="662"/>
      <c r="R36" s="5235"/>
      <c r="S36" s="5236"/>
    </row>
    <row r="37" spans="1:19" ht="15" customHeight="1" x14ac:dyDescent="0.2">
      <c r="A37" s="1141" t="s">
        <v>8</v>
      </c>
      <c r="B37" s="1140" t="s">
        <v>8</v>
      </c>
      <c r="C37" s="1078" t="s">
        <v>8</v>
      </c>
      <c r="D37" s="784" t="s">
        <v>11</v>
      </c>
      <c r="E37" s="5427"/>
      <c r="F37" s="5268" t="s">
        <v>585</v>
      </c>
      <c r="G37" s="5250" t="s">
        <v>286</v>
      </c>
      <c r="H37" s="5259" t="s">
        <v>143</v>
      </c>
      <c r="I37" s="5265" t="s">
        <v>375</v>
      </c>
      <c r="J37" s="659" t="s">
        <v>12</v>
      </c>
      <c r="K37" s="658"/>
      <c r="L37" s="658"/>
      <c r="M37" s="657"/>
      <c r="N37" s="656" t="s">
        <v>580</v>
      </c>
      <c r="O37" s="655" t="s">
        <v>343</v>
      </c>
      <c r="P37" s="654"/>
      <c r="Q37" s="653"/>
      <c r="R37" s="5210" t="s">
        <v>584</v>
      </c>
      <c r="S37" s="5211"/>
    </row>
    <row r="38" spans="1:19" ht="15" x14ac:dyDescent="0.2">
      <c r="A38" s="778"/>
      <c r="B38" s="777"/>
      <c r="C38" s="776"/>
      <c r="D38" s="775"/>
      <c r="E38" s="5428"/>
      <c r="F38" s="5269"/>
      <c r="G38" s="5251"/>
      <c r="H38" s="5260"/>
      <c r="I38" s="5266"/>
      <c r="J38" s="652" t="s">
        <v>196</v>
      </c>
      <c r="K38" s="651">
        <v>102</v>
      </c>
      <c r="L38" s="651">
        <v>102</v>
      </c>
      <c r="M38" s="649">
        <v>51.9</v>
      </c>
      <c r="N38" s="648" t="s">
        <v>583</v>
      </c>
      <c r="O38" s="647" t="s">
        <v>489</v>
      </c>
      <c r="P38" s="715"/>
      <c r="Q38" s="714"/>
      <c r="R38" s="5212"/>
      <c r="S38" s="5213"/>
    </row>
    <row r="39" spans="1:19" ht="15" x14ac:dyDescent="0.2">
      <c r="A39" s="778"/>
      <c r="B39" s="777"/>
      <c r="C39" s="776"/>
      <c r="D39" s="775"/>
      <c r="E39" s="5428"/>
      <c r="F39" s="5269"/>
      <c r="G39" s="5251"/>
      <c r="H39" s="5260"/>
      <c r="I39" s="5266"/>
      <c r="J39" s="652" t="s">
        <v>334</v>
      </c>
      <c r="K39" s="651"/>
      <c r="L39" s="651"/>
      <c r="M39" s="649"/>
      <c r="N39" s="648"/>
      <c r="O39" s="702"/>
      <c r="P39" s="646"/>
      <c r="Q39" s="645"/>
      <c r="R39" s="5212"/>
      <c r="S39" s="5213"/>
    </row>
    <row r="40" spans="1:19" ht="15" x14ac:dyDescent="0.2">
      <c r="A40" s="778"/>
      <c r="B40" s="777"/>
      <c r="C40" s="776"/>
      <c r="D40" s="775"/>
      <c r="E40" s="5428"/>
      <c r="F40" s="5269"/>
      <c r="G40" s="5251"/>
      <c r="H40" s="5260"/>
      <c r="I40" s="5266"/>
      <c r="J40" s="652" t="s">
        <v>167</v>
      </c>
      <c r="K40" s="651"/>
      <c r="L40" s="651"/>
      <c r="M40" s="649"/>
      <c r="N40" s="676"/>
      <c r="O40" s="702"/>
      <c r="P40" s="646"/>
      <c r="Q40" s="645"/>
      <c r="R40" s="5212"/>
      <c r="S40" s="5213"/>
    </row>
    <row r="41" spans="1:19" ht="15.75" customHeight="1" thickBot="1" x14ac:dyDescent="0.25">
      <c r="A41" s="778"/>
      <c r="B41" s="777"/>
      <c r="C41" s="776"/>
      <c r="D41" s="775"/>
      <c r="E41" s="5428"/>
      <c r="F41" s="5269"/>
      <c r="G41" s="5251"/>
      <c r="H41" s="5260"/>
      <c r="I41" s="5266"/>
      <c r="J41" s="642" t="s">
        <v>347</v>
      </c>
      <c r="K41" s="700"/>
      <c r="L41" s="700"/>
      <c r="M41" s="699"/>
      <c r="N41" s="698"/>
      <c r="O41" s="697"/>
      <c r="P41" s="696"/>
      <c r="Q41" s="695"/>
      <c r="R41" s="5212"/>
      <c r="S41" s="5213"/>
    </row>
    <row r="42" spans="1:19" ht="20.25" customHeight="1" thickBot="1" x14ac:dyDescent="0.25">
      <c r="A42" s="773"/>
      <c r="B42" s="772"/>
      <c r="C42" s="771"/>
      <c r="D42" s="770"/>
      <c r="E42" s="5429"/>
      <c r="F42" s="5270"/>
      <c r="G42" s="5252"/>
      <c r="H42" s="5261"/>
      <c r="I42" s="5267"/>
      <c r="J42" s="666" t="s">
        <v>13</v>
      </c>
      <c r="K42" s="665">
        <f>SUM(K37:K41)</f>
        <v>102</v>
      </c>
      <c r="L42" s="665">
        <f>SUM(L37:L41)</f>
        <v>102</v>
      </c>
      <c r="M42" s="665">
        <f>SUM(M37:M41)</f>
        <v>51.9</v>
      </c>
      <c r="N42" s="664"/>
      <c r="O42" s="629"/>
      <c r="P42" s="663"/>
      <c r="Q42" s="662"/>
      <c r="R42" s="5214"/>
      <c r="S42" s="5215"/>
    </row>
    <row r="43" spans="1:19" ht="15" x14ac:dyDescent="0.2">
      <c r="A43" s="787" t="s">
        <v>8</v>
      </c>
      <c r="B43" s="5301" t="s">
        <v>8</v>
      </c>
      <c r="C43" s="785" t="s">
        <v>9</v>
      </c>
      <c r="D43" s="1024"/>
      <c r="E43" s="1024"/>
      <c r="F43" s="5435" t="s">
        <v>582</v>
      </c>
      <c r="G43" s="5250" t="s">
        <v>271</v>
      </c>
      <c r="H43" s="5259" t="s">
        <v>143</v>
      </c>
      <c r="I43" s="5265"/>
      <c r="J43" s="739" t="s">
        <v>12</v>
      </c>
      <c r="K43" s="738">
        <f t="shared" ref="K43:M47" si="1">K49+K55</f>
        <v>0</v>
      </c>
      <c r="L43" s="738">
        <f t="shared" si="1"/>
        <v>0</v>
      </c>
      <c r="M43" s="738">
        <f t="shared" si="1"/>
        <v>0</v>
      </c>
      <c r="N43" s="1139" t="s">
        <v>358</v>
      </c>
      <c r="O43" s="655" t="s">
        <v>343</v>
      </c>
      <c r="P43" s="704">
        <v>1</v>
      </c>
      <c r="Q43" s="703">
        <v>1</v>
      </c>
      <c r="R43" s="1006"/>
      <c r="S43" s="1005"/>
    </row>
    <row r="44" spans="1:19" ht="15" x14ac:dyDescent="0.2">
      <c r="A44" s="797"/>
      <c r="B44" s="5302"/>
      <c r="C44" s="800"/>
      <c r="D44" s="1023"/>
      <c r="E44" s="1023"/>
      <c r="F44" s="5405"/>
      <c r="G44" s="5251"/>
      <c r="H44" s="5260"/>
      <c r="I44" s="5266"/>
      <c r="J44" s="731" t="s">
        <v>196</v>
      </c>
      <c r="K44" s="734">
        <f t="shared" si="1"/>
        <v>30.299999999999997</v>
      </c>
      <c r="L44" s="734">
        <f t="shared" si="1"/>
        <v>209.3</v>
      </c>
      <c r="M44" s="734">
        <f t="shared" si="1"/>
        <v>178.91499999999999</v>
      </c>
      <c r="N44" s="984" t="s">
        <v>574</v>
      </c>
      <c r="O44" s="702" t="s">
        <v>343</v>
      </c>
      <c r="P44" s="715">
        <v>3</v>
      </c>
      <c r="Q44" s="714">
        <v>3</v>
      </c>
      <c r="R44" s="726"/>
      <c r="S44" s="725"/>
    </row>
    <row r="45" spans="1:19" ht="15" x14ac:dyDescent="0.2">
      <c r="A45" s="797"/>
      <c r="B45" s="5302"/>
      <c r="C45" s="800"/>
      <c r="D45" s="1023"/>
      <c r="E45" s="1023"/>
      <c r="F45" s="5405"/>
      <c r="G45" s="5251"/>
      <c r="H45" s="5260"/>
      <c r="I45" s="5266"/>
      <c r="J45" s="731" t="s">
        <v>334</v>
      </c>
      <c r="K45" s="734">
        <f t="shared" si="1"/>
        <v>0</v>
      </c>
      <c r="L45" s="734">
        <f t="shared" si="1"/>
        <v>0</v>
      </c>
      <c r="M45" s="734">
        <f t="shared" si="1"/>
        <v>0</v>
      </c>
      <c r="N45" s="983"/>
      <c r="O45" s="702"/>
      <c r="P45" s="646"/>
      <c r="Q45" s="645"/>
      <c r="R45" s="733"/>
      <c r="S45" s="732"/>
    </row>
    <row r="46" spans="1:19" ht="15" x14ac:dyDescent="0.2">
      <c r="A46" s="797"/>
      <c r="B46" s="5302"/>
      <c r="C46" s="800"/>
      <c r="D46" s="1023"/>
      <c r="E46" s="1023"/>
      <c r="F46" s="5405"/>
      <c r="G46" s="5251"/>
      <c r="H46" s="5260"/>
      <c r="I46" s="5266"/>
      <c r="J46" s="731" t="s">
        <v>167</v>
      </c>
      <c r="K46" s="734">
        <f t="shared" si="1"/>
        <v>0</v>
      </c>
      <c r="L46" s="734">
        <f t="shared" si="1"/>
        <v>0</v>
      </c>
      <c r="M46" s="734">
        <f t="shared" si="1"/>
        <v>0</v>
      </c>
      <c r="N46" s="676"/>
      <c r="O46" s="702"/>
      <c r="P46" s="646"/>
      <c r="Q46" s="645"/>
      <c r="R46" s="801"/>
      <c r="S46" s="636"/>
    </row>
    <row r="47" spans="1:19" ht="15.75" thickBot="1" x14ac:dyDescent="0.25">
      <c r="A47" s="797"/>
      <c r="B47" s="5302"/>
      <c r="C47" s="800"/>
      <c r="D47" s="1023"/>
      <c r="E47" s="1023"/>
      <c r="F47" s="5405"/>
      <c r="G47" s="5251"/>
      <c r="H47" s="5260"/>
      <c r="I47" s="5266"/>
      <c r="J47" s="889" t="s">
        <v>166</v>
      </c>
      <c r="K47" s="730">
        <f t="shared" si="1"/>
        <v>0</v>
      </c>
      <c r="L47" s="730">
        <f t="shared" si="1"/>
        <v>0</v>
      </c>
      <c r="M47" s="730">
        <f t="shared" si="1"/>
        <v>0</v>
      </c>
      <c r="N47" s="710"/>
      <c r="O47" s="647"/>
      <c r="P47" s="709"/>
      <c r="Q47" s="708"/>
      <c r="R47" s="802"/>
      <c r="S47" s="707"/>
    </row>
    <row r="48" spans="1:19" ht="15" thickBot="1" x14ac:dyDescent="0.25">
      <c r="A48" s="795"/>
      <c r="B48" s="5303"/>
      <c r="C48" s="799"/>
      <c r="D48" s="1022"/>
      <c r="E48" s="1098"/>
      <c r="F48" s="5408"/>
      <c r="G48" s="5252"/>
      <c r="H48" s="5261"/>
      <c r="I48" s="5267"/>
      <c r="J48" s="1138" t="s">
        <v>13</v>
      </c>
      <c r="K48" s="1096">
        <f>SUM(K43:K47)</f>
        <v>30.299999999999997</v>
      </c>
      <c r="L48" s="1096">
        <f>SUM(L43:L47)</f>
        <v>209.3</v>
      </c>
      <c r="M48" s="1096">
        <f>SUM(M43:M47)</f>
        <v>178.91499999999999</v>
      </c>
      <c r="N48" s="1095"/>
      <c r="O48" s="1094"/>
      <c r="P48" s="1093"/>
      <c r="Q48" s="1092"/>
      <c r="R48" s="717"/>
      <c r="S48" s="716"/>
    </row>
    <row r="49" spans="1:19" ht="15" customHeight="1" x14ac:dyDescent="0.2">
      <c r="A49" s="787" t="s">
        <v>8</v>
      </c>
      <c r="B49" s="5301" t="s">
        <v>8</v>
      </c>
      <c r="C49" s="785" t="s">
        <v>9</v>
      </c>
      <c r="D49" s="784" t="s">
        <v>8</v>
      </c>
      <c r="E49" s="5427"/>
      <c r="F49" s="5268" t="s">
        <v>581</v>
      </c>
      <c r="G49" s="5250" t="s">
        <v>271</v>
      </c>
      <c r="H49" s="5259" t="s">
        <v>143</v>
      </c>
      <c r="I49" s="5265" t="s">
        <v>576</v>
      </c>
      <c r="J49" s="659" t="s">
        <v>12</v>
      </c>
      <c r="K49" s="658"/>
      <c r="L49" s="658"/>
      <c r="M49" s="657"/>
      <c r="N49" s="656" t="s">
        <v>580</v>
      </c>
      <c r="O49" s="655" t="s">
        <v>343</v>
      </c>
      <c r="P49" s="704">
        <v>1</v>
      </c>
      <c r="Q49" s="703">
        <v>1</v>
      </c>
      <c r="R49" s="5210" t="s">
        <v>579</v>
      </c>
      <c r="S49" s="5211"/>
    </row>
    <row r="50" spans="1:19" ht="15" x14ac:dyDescent="0.2">
      <c r="A50" s="797"/>
      <c r="B50" s="5302"/>
      <c r="C50" s="800"/>
      <c r="D50" s="775"/>
      <c r="E50" s="5428"/>
      <c r="F50" s="5269"/>
      <c r="G50" s="5251"/>
      <c r="H50" s="5260"/>
      <c r="I50" s="5266"/>
      <c r="J50" s="652" t="s">
        <v>196</v>
      </c>
      <c r="K50" s="651">
        <v>19.2</v>
      </c>
      <c r="L50" s="651">
        <v>136.5</v>
      </c>
      <c r="M50" s="649">
        <v>117.3</v>
      </c>
      <c r="N50" s="984" t="s">
        <v>578</v>
      </c>
      <c r="O50" s="647" t="s">
        <v>343</v>
      </c>
      <c r="P50" s="715">
        <v>2</v>
      </c>
      <c r="Q50" s="714">
        <v>2</v>
      </c>
      <c r="R50" s="5212"/>
      <c r="S50" s="5213"/>
    </row>
    <row r="51" spans="1:19" ht="15" x14ac:dyDescent="0.2">
      <c r="A51" s="797"/>
      <c r="B51" s="5302"/>
      <c r="C51" s="800"/>
      <c r="D51" s="775"/>
      <c r="E51" s="5428"/>
      <c r="F51" s="5269"/>
      <c r="G51" s="5251"/>
      <c r="H51" s="5260"/>
      <c r="I51" s="5266"/>
      <c r="J51" s="652" t="s">
        <v>334</v>
      </c>
      <c r="K51" s="651"/>
      <c r="L51" s="651"/>
      <c r="M51" s="649"/>
      <c r="N51" s="984"/>
      <c r="O51" s="702"/>
      <c r="P51" s="646"/>
      <c r="Q51" s="645"/>
      <c r="R51" s="5212"/>
      <c r="S51" s="5213"/>
    </row>
    <row r="52" spans="1:19" ht="15" x14ac:dyDescent="0.2">
      <c r="A52" s="797"/>
      <c r="B52" s="5302"/>
      <c r="C52" s="800"/>
      <c r="D52" s="775"/>
      <c r="E52" s="5428"/>
      <c r="F52" s="5269"/>
      <c r="G52" s="5251"/>
      <c r="H52" s="5260"/>
      <c r="I52" s="5266"/>
      <c r="J52" s="652" t="s">
        <v>167</v>
      </c>
      <c r="K52" s="651"/>
      <c r="L52" s="651"/>
      <c r="M52" s="649"/>
      <c r="N52" s="983"/>
      <c r="O52" s="702"/>
      <c r="P52" s="646"/>
      <c r="Q52" s="645"/>
      <c r="R52" s="5212"/>
      <c r="S52" s="5213"/>
    </row>
    <row r="53" spans="1:19" ht="15.75" thickBot="1" x14ac:dyDescent="0.25">
      <c r="A53" s="797"/>
      <c r="B53" s="5302"/>
      <c r="C53" s="800"/>
      <c r="D53" s="775"/>
      <c r="E53" s="5428"/>
      <c r="F53" s="5269"/>
      <c r="G53" s="5251"/>
      <c r="H53" s="5260"/>
      <c r="I53" s="5266"/>
      <c r="J53" s="642" t="s">
        <v>166</v>
      </c>
      <c r="K53" s="700"/>
      <c r="L53" s="700"/>
      <c r="M53" s="699"/>
      <c r="N53" s="698"/>
      <c r="O53" s="697"/>
      <c r="P53" s="696"/>
      <c r="Q53" s="695"/>
      <c r="R53" s="5212"/>
      <c r="S53" s="5213"/>
    </row>
    <row r="54" spans="1:19" ht="71.25" customHeight="1" thickBot="1" x14ac:dyDescent="0.25">
      <c r="A54" s="795"/>
      <c r="B54" s="5303"/>
      <c r="C54" s="799"/>
      <c r="D54" s="770"/>
      <c r="E54" s="5429"/>
      <c r="F54" s="5270"/>
      <c r="G54" s="5252"/>
      <c r="H54" s="5261"/>
      <c r="I54" s="5267"/>
      <c r="J54" s="666" t="s">
        <v>13</v>
      </c>
      <c r="K54" s="665">
        <f>SUM(K49:K53)</f>
        <v>19.2</v>
      </c>
      <c r="L54" s="665">
        <f>SUM(L49:L53)</f>
        <v>136.5</v>
      </c>
      <c r="M54" s="665">
        <f>SUM(M49:M53)</f>
        <v>117.3</v>
      </c>
      <c r="N54" s="664"/>
      <c r="O54" s="629"/>
      <c r="P54" s="919"/>
      <c r="Q54" s="918"/>
      <c r="R54" s="5214"/>
      <c r="S54" s="5215"/>
    </row>
    <row r="55" spans="1:19" ht="15" customHeight="1" x14ac:dyDescent="0.2">
      <c r="A55" s="787" t="s">
        <v>8</v>
      </c>
      <c r="B55" s="5301" t="s">
        <v>8</v>
      </c>
      <c r="C55" s="785" t="s">
        <v>9</v>
      </c>
      <c r="D55" s="784" t="s">
        <v>9</v>
      </c>
      <c r="E55" s="5427"/>
      <c r="F55" s="5436" t="s">
        <v>577</v>
      </c>
      <c r="G55" s="5250" t="s">
        <v>271</v>
      </c>
      <c r="H55" s="5259" t="s">
        <v>143</v>
      </c>
      <c r="I55" s="5265" t="s">
        <v>576</v>
      </c>
      <c r="J55" s="659" t="s">
        <v>12</v>
      </c>
      <c r="K55" s="658"/>
      <c r="L55" s="658"/>
      <c r="M55" s="657"/>
      <c r="N55" s="656" t="s">
        <v>352</v>
      </c>
      <c r="O55" s="655" t="s">
        <v>343</v>
      </c>
      <c r="P55" s="704"/>
      <c r="Q55" s="703"/>
      <c r="R55" s="5210" t="s">
        <v>575</v>
      </c>
      <c r="S55" s="5211"/>
    </row>
    <row r="56" spans="1:19" ht="15" x14ac:dyDescent="0.2">
      <c r="A56" s="797"/>
      <c r="B56" s="5302"/>
      <c r="C56" s="800"/>
      <c r="D56" s="775"/>
      <c r="E56" s="5428"/>
      <c r="F56" s="5437"/>
      <c r="G56" s="5251"/>
      <c r="H56" s="5260"/>
      <c r="I56" s="5266"/>
      <c r="J56" s="652" t="s">
        <v>196</v>
      </c>
      <c r="K56" s="651">
        <v>11.1</v>
      </c>
      <c r="L56" s="650">
        <v>72.8</v>
      </c>
      <c r="M56" s="649">
        <v>61.615000000000002</v>
      </c>
      <c r="N56" s="1137" t="s">
        <v>574</v>
      </c>
      <c r="O56" s="647" t="s">
        <v>343</v>
      </c>
      <c r="P56" s="715">
        <v>1</v>
      </c>
      <c r="Q56" s="714">
        <v>1</v>
      </c>
      <c r="R56" s="5212"/>
      <c r="S56" s="5213"/>
    </row>
    <row r="57" spans="1:19" ht="15" x14ac:dyDescent="0.2">
      <c r="A57" s="797"/>
      <c r="B57" s="5302"/>
      <c r="C57" s="800"/>
      <c r="D57" s="775"/>
      <c r="E57" s="5428"/>
      <c r="F57" s="5437"/>
      <c r="G57" s="5251"/>
      <c r="H57" s="5260"/>
      <c r="I57" s="5266"/>
      <c r="J57" s="652" t="s">
        <v>334</v>
      </c>
      <c r="K57" s="651"/>
      <c r="L57" s="651"/>
      <c r="M57" s="649"/>
      <c r="N57" s="1136" t="s">
        <v>573</v>
      </c>
      <c r="O57" s="702" t="s">
        <v>343</v>
      </c>
      <c r="P57" s="715"/>
      <c r="Q57" s="714"/>
      <c r="R57" s="5212"/>
      <c r="S57" s="5213"/>
    </row>
    <row r="58" spans="1:19" ht="15" x14ac:dyDescent="0.2">
      <c r="A58" s="797"/>
      <c r="B58" s="5302"/>
      <c r="C58" s="800"/>
      <c r="D58" s="775"/>
      <c r="E58" s="5428"/>
      <c r="F58" s="5437"/>
      <c r="G58" s="5251"/>
      <c r="H58" s="5260"/>
      <c r="I58" s="5266"/>
      <c r="J58" s="652" t="s">
        <v>167</v>
      </c>
      <c r="K58" s="651"/>
      <c r="L58" s="651"/>
      <c r="M58" s="649"/>
      <c r="N58" s="676"/>
      <c r="O58" s="702"/>
      <c r="P58" s="646"/>
      <c r="Q58" s="645"/>
      <c r="R58" s="5212"/>
      <c r="S58" s="5213"/>
    </row>
    <row r="59" spans="1:19" ht="15.75" thickBot="1" x14ac:dyDescent="0.25">
      <c r="A59" s="797"/>
      <c r="B59" s="5302"/>
      <c r="C59" s="800"/>
      <c r="D59" s="775"/>
      <c r="E59" s="5428"/>
      <c r="F59" s="5437"/>
      <c r="G59" s="5251"/>
      <c r="H59" s="5260"/>
      <c r="I59" s="5266"/>
      <c r="J59" s="642" t="s">
        <v>166</v>
      </c>
      <c r="K59" s="700"/>
      <c r="L59" s="700"/>
      <c r="M59" s="699"/>
      <c r="N59" s="698"/>
      <c r="O59" s="697"/>
      <c r="P59" s="696"/>
      <c r="Q59" s="695"/>
      <c r="R59" s="5212"/>
      <c r="S59" s="5213"/>
    </row>
    <row r="60" spans="1:19" ht="56.25" customHeight="1" thickBot="1" x14ac:dyDescent="0.25">
      <c r="A60" s="795"/>
      <c r="B60" s="5303"/>
      <c r="C60" s="799"/>
      <c r="D60" s="770"/>
      <c r="E60" s="5429"/>
      <c r="F60" s="5438"/>
      <c r="G60" s="5252"/>
      <c r="H60" s="5261"/>
      <c r="I60" s="5267"/>
      <c r="J60" s="666" t="s">
        <v>13</v>
      </c>
      <c r="K60" s="665">
        <f>SUM(K55:K59)</f>
        <v>11.1</v>
      </c>
      <c r="L60" s="665">
        <f>SUM(L55:L59)</f>
        <v>72.8</v>
      </c>
      <c r="M60" s="665">
        <f>SUM(M55:M59)</f>
        <v>61.615000000000002</v>
      </c>
      <c r="N60" s="664"/>
      <c r="O60" s="629"/>
      <c r="P60" s="663"/>
      <c r="Q60" s="662"/>
      <c r="R60" s="5214"/>
      <c r="S60" s="5215"/>
    </row>
    <row r="61" spans="1:19" ht="15.75" customHeight="1" thickBot="1" x14ac:dyDescent="0.25">
      <c r="A61" s="795" t="s">
        <v>8</v>
      </c>
      <c r="B61" s="898" t="s">
        <v>8</v>
      </c>
      <c r="C61" s="5416" t="s">
        <v>221</v>
      </c>
      <c r="D61" s="5416"/>
      <c r="E61" s="5416"/>
      <c r="F61" s="5416"/>
      <c r="G61" s="5416"/>
      <c r="H61" s="5416"/>
      <c r="I61" s="5417"/>
      <c r="J61" s="897" t="s">
        <v>13</v>
      </c>
      <c r="K61" s="896">
        <f>K18+K48</f>
        <v>2117</v>
      </c>
      <c r="L61" s="896">
        <f>L18+L48</f>
        <v>5535.9000000000005</v>
      </c>
      <c r="M61" s="896">
        <f>M18+M48</f>
        <v>4732.2449999999999</v>
      </c>
      <c r="N61" s="5287"/>
      <c r="O61" s="5288"/>
      <c r="P61" s="5288"/>
      <c r="Q61" s="5289"/>
      <c r="R61" s="766"/>
      <c r="S61" s="765"/>
    </row>
    <row r="62" spans="1:19" ht="15.75" customHeight="1" thickBot="1" x14ac:dyDescent="0.25">
      <c r="A62" s="622" t="s">
        <v>8</v>
      </c>
      <c r="B62" s="622"/>
      <c r="C62" s="5284" t="s">
        <v>220</v>
      </c>
      <c r="D62" s="5284"/>
      <c r="E62" s="5284"/>
      <c r="F62" s="5284"/>
      <c r="G62" s="5284"/>
      <c r="H62" s="5284"/>
      <c r="I62" s="5285"/>
      <c r="J62" s="621" t="s">
        <v>13</v>
      </c>
      <c r="K62" s="620">
        <f>K61*1</f>
        <v>2117</v>
      </c>
      <c r="L62" s="620">
        <f>L61*1</f>
        <v>5535.9000000000005</v>
      </c>
      <c r="M62" s="620">
        <f>M61*1</f>
        <v>4732.2449999999999</v>
      </c>
      <c r="N62" s="5290"/>
      <c r="O62" s="5291"/>
      <c r="P62" s="5291"/>
      <c r="Q62" s="5292"/>
      <c r="R62" s="766"/>
      <c r="S62" s="765"/>
    </row>
    <row r="63" spans="1:19" ht="15.75" customHeight="1" thickBot="1" x14ac:dyDescent="0.25">
      <c r="A63" s="764" t="s">
        <v>9</v>
      </c>
      <c r="B63" s="5352" t="s">
        <v>572</v>
      </c>
      <c r="C63" s="5353"/>
      <c r="D63" s="5353"/>
      <c r="E63" s="5353"/>
      <c r="F63" s="5353"/>
      <c r="G63" s="5353"/>
      <c r="H63" s="5353"/>
      <c r="I63" s="5353"/>
      <c r="J63" s="5353"/>
      <c r="K63" s="5353"/>
      <c r="L63" s="5353"/>
      <c r="M63" s="5353"/>
      <c r="N63" s="5353"/>
      <c r="O63" s="5353"/>
      <c r="P63" s="5353"/>
      <c r="Q63" s="5354"/>
      <c r="R63" s="763"/>
      <c r="S63" s="762"/>
    </row>
    <row r="64" spans="1:19" ht="33.75" customHeight="1" thickBot="1" x14ac:dyDescent="0.25">
      <c r="A64" s="819"/>
      <c r="B64" s="818"/>
      <c r="C64" s="816"/>
      <c r="D64" s="816"/>
      <c r="E64" s="816"/>
      <c r="F64" s="817"/>
      <c r="G64" s="817"/>
      <c r="H64" s="816"/>
      <c r="I64" s="816"/>
      <c r="J64" s="816"/>
      <c r="K64" s="816"/>
      <c r="L64" s="816"/>
      <c r="M64" s="996"/>
      <c r="N64" s="746" t="s">
        <v>571</v>
      </c>
      <c r="O64" s="745" t="s">
        <v>343</v>
      </c>
      <c r="P64" s="1135">
        <v>1</v>
      </c>
      <c r="Q64" s="979">
        <v>1</v>
      </c>
      <c r="R64" s="726"/>
      <c r="S64" s="725"/>
    </row>
    <row r="65" spans="1:23" ht="15" thickBot="1" x14ac:dyDescent="0.25">
      <c r="A65" s="807" t="s">
        <v>9</v>
      </c>
      <c r="B65" s="1134" t="s">
        <v>8</v>
      </c>
      <c r="C65" s="1133" t="s">
        <v>570</v>
      </c>
      <c r="D65" s="1132"/>
      <c r="E65" s="1132"/>
      <c r="F65" s="1132"/>
      <c r="G65" s="1132"/>
      <c r="H65" s="1132"/>
      <c r="I65" s="1132"/>
      <c r="J65" s="1132"/>
      <c r="K65" s="1132"/>
      <c r="L65" s="1132"/>
      <c r="M65" s="1132"/>
      <c r="N65" s="811"/>
      <c r="O65" s="811"/>
      <c r="P65" s="810"/>
      <c r="Q65" s="810"/>
      <c r="R65" s="893"/>
      <c r="S65" s="892"/>
    </row>
    <row r="66" spans="1:23" ht="21.75" customHeight="1" thickBot="1" x14ac:dyDescent="0.25">
      <c r="A66" s="5308"/>
      <c r="B66" s="5430"/>
      <c r="C66" s="1131"/>
      <c r="D66" s="1130"/>
      <c r="E66" s="1130"/>
      <c r="F66" s="1130"/>
      <c r="G66" s="1130"/>
      <c r="H66" s="1130"/>
      <c r="I66" s="1130"/>
      <c r="J66" s="1130"/>
      <c r="K66" s="1130"/>
      <c r="L66" s="1130"/>
      <c r="M66" s="1129"/>
      <c r="N66" s="1128" t="s">
        <v>558</v>
      </c>
      <c r="O66" s="1127" t="s">
        <v>526</v>
      </c>
      <c r="P66" s="1126"/>
      <c r="Q66" s="1125"/>
      <c r="R66" s="1124"/>
      <c r="S66" s="1123"/>
      <c r="V66" s="5272"/>
      <c r="W66" s="5272"/>
    </row>
    <row r="67" spans="1:23" ht="24" customHeight="1" thickBot="1" x14ac:dyDescent="0.25">
      <c r="A67" s="5325"/>
      <c r="B67" s="5431"/>
      <c r="C67" s="1122"/>
      <c r="D67" s="1121"/>
      <c r="E67" s="1121"/>
      <c r="F67" s="1121"/>
      <c r="G67" s="1121"/>
      <c r="H67" s="1121"/>
      <c r="I67" s="1121"/>
      <c r="J67" s="1121"/>
      <c r="K67" s="1121"/>
      <c r="L67" s="1121"/>
      <c r="M67" s="1120"/>
      <c r="N67" s="544" t="s">
        <v>569</v>
      </c>
      <c r="O67" s="1119" t="s">
        <v>343</v>
      </c>
      <c r="P67" s="1118">
        <v>1</v>
      </c>
      <c r="Q67" s="1117">
        <v>1</v>
      </c>
      <c r="R67" s="1116"/>
      <c r="S67" s="1115"/>
    </row>
    <row r="68" spans="1:23" ht="15" x14ac:dyDescent="0.2">
      <c r="A68" s="787" t="s">
        <v>9</v>
      </c>
      <c r="B68" s="5301" t="s">
        <v>8</v>
      </c>
      <c r="C68" s="729" t="s">
        <v>8</v>
      </c>
      <c r="D68" s="776"/>
      <c r="E68" s="1023"/>
      <c r="F68" s="5405" t="s">
        <v>568</v>
      </c>
      <c r="G68" s="5251" t="s">
        <v>560</v>
      </c>
      <c r="H68" s="5260" t="s">
        <v>143</v>
      </c>
      <c r="I68" s="5266" t="s">
        <v>168</v>
      </c>
      <c r="J68" s="1099" t="s">
        <v>12</v>
      </c>
      <c r="K68" s="734">
        <f t="shared" ref="K68:M72" si="2">K74+K80+K86</f>
        <v>0</v>
      </c>
      <c r="L68" s="738">
        <f t="shared" si="2"/>
        <v>0</v>
      </c>
      <c r="M68" s="738">
        <f t="shared" si="2"/>
        <v>0</v>
      </c>
      <c r="N68" s="656" t="s">
        <v>358</v>
      </c>
      <c r="O68" s="655" t="s">
        <v>343</v>
      </c>
      <c r="P68" s="1114"/>
      <c r="Q68" s="703"/>
      <c r="R68" s="726"/>
      <c r="S68" s="725"/>
    </row>
    <row r="69" spans="1:23" ht="15" x14ac:dyDescent="0.2">
      <c r="A69" s="797"/>
      <c r="B69" s="5302"/>
      <c r="C69" s="729"/>
      <c r="D69" s="776"/>
      <c r="E69" s="1023"/>
      <c r="F69" s="5405"/>
      <c r="G69" s="5251"/>
      <c r="H69" s="5260"/>
      <c r="I69" s="5266"/>
      <c r="J69" s="731" t="s">
        <v>196</v>
      </c>
      <c r="K69" s="734">
        <f t="shared" si="2"/>
        <v>21</v>
      </c>
      <c r="L69" s="734">
        <f t="shared" si="2"/>
        <v>20.7</v>
      </c>
      <c r="M69" s="734">
        <f t="shared" si="2"/>
        <v>13.62</v>
      </c>
      <c r="N69" s="676" t="s">
        <v>558</v>
      </c>
      <c r="O69" s="702" t="s">
        <v>526</v>
      </c>
      <c r="P69" s="922"/>
      <c r="Q69" s="714"/>
      <c r="R69" s="726"/>
      <c r="S69" s="725"/>
    </row>
    <row r="70" spans="1:23" ht="15" x14ac:dyDescent="0.2">
      <c r="A70" s="797"/>
      <c r="B70" s="5302"/>
      <c r="C70" s="729"/>
      <c r="D70" s="776"/>
      <c r="E70" s="1023"/>
      <c r="F70" s="5405"/>
      <c r="G70" s="5251"/>
      <c r="H70" s="5260"/>
      <c r="I70" s="5266"/>
      <c r="J70" s="731" t="s">
        <v>334</v>
      </c>
      <c r="K70" s="734">
        <f t="shared" si="2"/>
        <v>0</v>
      </c>
      <c r="L70" s="734">
        <f t="shared" si="2"/>
        <v>0</v>
      </c>
      <c r="M70" s="734">
        <f t="shared" si="2"/>
        <v>0</v>
      </c>
      <c r="N70" s="676"/>
      <c r="O70" s="702"/>
      <c r="P70" s="646"/>
      <c r="Q70" s="645"/>
      <c r="R70" s="733"/>
      <c r="S70" s="732"/>
    </row>
    <row r="71" spans="1:23" ht="15" x14ac:dyDescent="0.2">
      <c r="A71" s="797"/>
      <c r="B71" s="5302"/>
      <c r="C71" s="729"/>
      <c r="D71" s="776"/>
      <c r="E71" s="1023"/>
      <c r="F71" s="5405"/>
      <c r="G71" s="5251"/>
      <c r="H71" s="5260"/>
      <c r="I71" s="5266"/>
      <c r="J71" s="731" t="s">
        <v>167</v>
      </c>
      <c r="K71" s="734">
        <f t="shared" si="2"/>
        <v>5</v>
      </c>
      <c r="L71" s="734">
        <f t="shared" si="2"/>
        <v>5</v>
      </c>
      <c r="M71" s="734">
        <f t="shared" si="2"/>
        <v>1.4</v>
      </c>
      <c r="N71" s="676"/>
      <c r="O71" s="702"/>
      <c r="P71" s="646"/>
      <c r="Q71" s="645"/>
      <c r="R71" s="733"/>
      <c r="S71" s="732"/>
    </row>
    <row r="72" spans="1:23" ht="15.75" thickBot="1" x14ac:dyDescent="0.25">
      <c r="A72" s="797"/>
      <c r="B72" s="5302"/>
      <c r="C72" s="729"/>
      <c r="D72" s="776"/>
      <c r="E72" s="1023"/>
      <c r="F72" s="5405"/>
      <c r="G72" s="5251"/>
      <c r="H72" s="5260"/>
      <c r="I72" s="5266"/>
      <c r="J72" s="889" t="s">
        <v>166</v>
      </c>
      <c r="K72" s="888">
        <f t="shared" si="2"/>
        <v>0</v>
      </c>
      <c r="L72" s="1113">
        <f t="shared" si="2"/>
        <v>0</v>
      </c>
      <c r="M72" s="1113">
        <f t="shared" si="2"/>
        <v>0</v>
      </c>
      <c r="N72" s="698"/>
      <c r="O72" s="697"/>
      <c r="P72" s="696"/>
      <c r="Q72" s="695"/>
      <c r="R72" s="726"/>
      <c r="S72" s="725"/>
    </row>
    <row r="73" spans="1:23" ht="21" customHeight="1" thickBot="1" x14ac:dyDescent="0.25">
      <c r="A73" s="795"/>
      <c r="B73" s="5303"/>
      <c r="C73" s="793"/>
      <c r="D73" s="799"/>
      <c r="E73" s="1098"/>
      <c r="F73" s="5408"/>
      <c r="G73" s="5252"/>
      <c r="H73" s="5261"/>
      <c r="I73" s="5267"/>
      <c r="J73" s="666" t="s">
        <v>13</v>
      </c>
      <c r="K73" s="665">
        <f>SUM(K68:K72)</f>
        <v>26</v>
      </c>
      <c r="L73" s="665">
        <f>SUM(L68:L72)</f>
        <v>25.7</v>
      </c>
      <c r="M73" s="665">
        <f>SUM(M68:M72)</f>
        <v>15.02</v>
      </c>
      <c r="N73" s="664"/>
      <c r="O73" s="629"/>
      <c r="P73" s="663"/>
      <c r="Q73" s="662"/>
      <c r="R73" s="798"/>
      <c r="S73" s="683"/>
    </row>
    <row r="74" spans="1:23" ht="34.5" customHeight="1" x14ac:dyDescent="0.2">
      <c r="A74" s="787" t="s">
        <v>9</v>
      </c>
      <c r="B74" s="5301" t="s">
        <v>8</v>
      </c>
      <c r="C74" s="740" t="s">
        <v>8</v>
      </c>
      <c r="D74" s="784" t="s">
        <v>8</v>
      </c>
      <c r="E74" s="5427"/>
      <c r="F74" s="5268" t="s">
        <v>567</v>
      </c>
      <c r="G74" s="5250" t="s">
        <v>560</v>
      </c>
      <c r="H74" s="5259" t="s">
        <v>143</v>
      </c>
      <c r="I74" s="5265" t="s">
        <v>226</v>
      </c>
      <c r="J74" s="659" t="s">
        <v>12</v>
      </c>
      <c r="K74" s="658"/>
      <c r="L74" s="658"/>
      <c r="M74" s="657"/>
      <c r="N74" s="656" t="s">
        <v>352</v>
      </c>
      <c r="O74" s="655" t="s">
        <v>343</v>
      </c>
      <c r="P74" s="704"/>
      <c r="Q74" s="703"/>
      <c r="R74" s="5210" t="s">
        <v>566</v>
      </c>
      <c r="S74" s="5211"/>
    </row>
    <row r="75" spans="1:23" ht="15" x14ac:dyDescent="0.2">
      <c r="A75" s="797"/>
      <c r="B75" s="5302"/>
      <c r="C75" s="729"/>
      <c r="D75" s="775"/>
      <c r="E75" s="5428"/>
      <c r="F75" s="5269"/>
      <c r="G75" s="5251"/>
      <c r="H75" s="5260"/>
      <c r="I75" s="5266"/>
      <c r="J75" s="652" t="s">
        <v>196</v>
      </c>
      <c r="K75" s="651">
        <v>3.6</v>
      </c>
      <c r="L75" s="651">
        <v>3.6</v>
      </c>
      <c r="M75" s="649">
        <v>3.35</v>
      </c>
      <c r="N75" s="648" t="s">
        <v>558</v>
      </c>
      <c r="O75" s="647" t="s">
        <v>526</v>
      </c>
      <c r="P75" s="715"/>
      <c r="Q75" s="714"/>
      <c r="R75" s="5212"/>
      <c r="S75" s="5213"/>
    </row>
    <row r="76" spans="1:23" ht="15" x14ac:dyDescent="0.2">
      <c r="A76" s="797"/>
      <c r="B76" s="5302"/>
      <c r="C76" s="729"/>
      <c r="D76" s="775"/>
      <c r="E76" s="5428"/>
      <c r="F76" s="5269"/>
      <c r="G76" s="5251"/>
      <c r="H76" s="5260"/>
      <c r="I76" s="5266"/>
      <c r="J76" s="652" t="s">
        <v>334</v>
      </c>
      <c r="K76" s="651"/>
      <c r="L76" s="651"/>
      <c r="M76" s="649"/>
      <c r="N76" s="676"/>
      <c r="O76" s="702"/>
      <c r="P76" s="646"/>
      <c r="Q76" s="645"/>
      <c r="R76" s="5212"/>
      <c r="S76" s="5213"/>
    </row>
    <row r="77" spans="1:23" ht="15" x14ac:dyDescent="0.2">
      <c r="A77" s="797"/>
      <c r="B77" s="5302"/>
      <c r="C77" s="729"/>
      <c r="D77" s="775"/>
      <c r="E77" s="5428"/>
      <c r="F77" s="5269"/>
      <c r="G77" s="5251"/>
      <c r="H77" s="5260"/>
      <c r="I77" s="5266"/>
      <c r="J77" s="652" t="s">
        <v>167</v>
      </c>
      <c r="K77" s="651"/>
      <c r="L77" s="651"/>
      <c r="M77" s="649"/>
      <c r="N77" s="676"/>
      <c r="O77" s="702"/>
      <c r="P77" s="646"/>
      <c r="Q77" s="645"/>
      <c r="R77" s="5212"/>
      <c r="S77" s="5213"/>
    </row>
    <row r="78" spans="1:23" ht="15.75" thickBot="1" x14ac:dyDescent="0.25">
      <c r="A78" s="797"/>
      <c r="B78" s="5302"/>
      <c r="C78" s="729"/>
      <c r="D78" s="775"/>
      <c r="E78" s="5428"/>
      <c r="F78" s="5269"/>
      <c r="G78" s="5251"/>
      <c r="H78" s="5260"/>
      <c r="I78" s="5266"/>
      <c r="J78" s="642" t="s">
        <v>166</v>
      </c>
      <c r="K78" s="700"/>
      <c r="L78" s="700"/>
      <c r="M78" s="699"/>
      <c r="N78" s="698"/>
      <c r="O78" s="697"/>
      <c r="P78" s="696"/>
      <c r="Q78" s="695"/>
      <c r="R78" s="5212"/>
      <c r="S78" s="5213"/>
    </row>
    <row r="79" spans="1:23" ht="15.75" customHeight="1" thickBot="1" x14ac:dyDescent="0.25">
      <c r="A79" s="795"/>
      <c r="B79" s="5303"/>
      <c r="C79" s="793"/>
      <c r="D79" s="770"/>
      <c r="E79" s="5429"/>
      <c r="F79" s="5270"/>
      <c r="G79" s="5252"/>
      <c r="H79" s="5261"/>
      <c r="I79" s="5267"/>
      <c r="J79" s="666" t="s">
        <v>13</v>
      </c>
      <c r="K79" s="665">
        <f>SUM(K74:K78)</f>
        <v>3.6</v>
      </c>
      <c r="L79" s="665">
        <f>SUM(L74:L78)</f>
        <v>3.6</v>
      </c>
      <c r="M79" s="665">
        <f>SUM(M74:M78)</f>
        <v>3.35</v>
      </c>
      <c r="N79" s="664"/>
      <c r="O79" s="629"/>
      <c r="P79" s="663"/>
      <c r="Q79" s="662"/>
      <c r="R79" s="5214"/>
      <c r="S79" s="5215"/>
    </row>
    <row r="80" spans="1:23" ht="15" customHeight="1" x14ac:dyDescent="0.2">
      <c r="A80" s="787" t="s">
        <v>9</v>
      </c>
      <c r="B80" s="5301" t="s">
        <v>8</v>
      </c>
      <c r="C80" s="740" t="s">
        <v>8</v>
      </c>
      <c r="D80" s="784" t="s">
        <v>9</v>
      </c>
      <c r="E80" s="5427"/>
      <c r="F80" s="5268" t="s">
        <v>565</v>
      </c>
      <c r="G80" s="5250" t="s">
        <v>560</v>
      </c>
      <c r="H80" s="5281" t="s">
        <v>143</v>
      </c>
      <c r="I80" s="5265" t="s">
        <v>564</v>
      </c>
      <c r="J80" s="659" t="s">
        <v>12</v>
      </c>
      <c r="K80" s="658"/>
      <c r="L80" s="658"/>
      <c r="M80" s="657"/>
      <c r="N80" s="656" t="s">
        <v>352</v>
      </c>
      <c r="O80" s="655" t="s">
        <v>343</v>
      </c>
      <c r="P80" s="704"/>
      <c r="Q80" s="703"/>
      <c r="R80" s="5210" t="s">
        <v>563</v>
      </c>
      <c r="S80" s="5211"/>
    </row>
    <row r="81" spans="1:19" ht="26.25" customHeight="1" x14ac:dyDescent="0.2">
      <c r="A81" s="797"/>
      <c r="B81" s="5302"/>
      <c r="C81" s="729"/>
      <c r="D81" s="775"/>
      <c r="E81" s="5428"/>
      <c r="F81" s="5269"/>
      <c r="G81" s="5251"/>
      <c r="H81" s="5282"/>
      <c r="I81" s="5266"/>
      <c r="J81" s="652" t="s">
        <v>196</v>
      </c>
      <c r="K81" s="651">
        <v>16.399999999999999</v>
      </c>
      <c r="L81" s="651">
        <v>16.399999999999999</v>
      </c>
      <c r="M81" s="649">
        <v>9.6</v>
      </c>
      <c r="N81" s="648" t="s">
        <v>562</v>
      </c>
      <c r="O81" s="647" t="s">
        <v>343</v>
      </c>
      <c r="P81" s="715"/>
      <c r="Q81" s="714"/>
      <c r="R81" s="5212"/>
      <c r="S81" s="5213"/>
    </row>
    <row r="82" spans="1:19" ht="15" x14ac:dyDescent="0.2">
      <c r="A82" s="797"/>
      <c r="B82" s="5302"/>
      <c r="C82" s="729"/>
      <c r="D82" s="775"/>
      <c r="E82" s="5428"/>
      <c r="F82" s="5269"/>
      <c r="G82" s="5251"/>
      <c r="H82" s="5282"/>
      <c r="I82" s="5266"/>
      <c r="J82" s="652" t="s">
        <v>334</v>
      </c>
      <c r="K82" s="651"/>
      <c r="L82" s="651"/>
      <c r="M82" s="649"/>
      <c r="N82" s="676"/>
      <c r="O82" s="702"/>
      <c r="P82" s="646"/>
      <c r="Q82" s="645"/>
      <c r="R82" s="5212"/>
      <c r="S82" s="5213"/>
    </row>
    <row r="83" spans="1:19" ht="15" x14ac:dyDescent="0.2">
      <c r="A83" s="797"/>
      <c r="B83" s="5302"/>
      <c r="C83" s="729"/>
      <c r="D83" s="775"/>
      <c r="E83" s="5428"/>
      <c r="F83" s="5269"/>
      <c r="G83" s="5251"/>
      <c r="H83" s="5282"/>
      <c r="I83" s="5266"/>
      <c r="J83" s="652" t="s">
        <v>167</v>
      </c>
      <c r="K83" s="651"/>
      <c r="L83" s="651"/>
      <c r="M83" s="649"/>
      <c r="N83" s="676"/>
      <c r="O83" s="702"/>
      <c r="P83" s="646"/>
      <c r="Q83" s="645"/>
      <c r="R83" s="5212"/>
      <c r="S83" s="5213"/>
    </row>
    <row r="84" spans="1:19" ht="15.75" thickBot="1" x14ac:dyDescent="0.25">
      <c r="A84" s="797"/>
      <c r="B84" s="5302"/>
      <c r="C84" s="729"/>
      <c r="D84" s="775"/>
      <c r="E84" s="5428"/>
      <c r="F84" s="5269"/>
      <c r="G84" s="5251"/>
      <c r="H84" s="5282"/>
      <c r="I84" s="5266"/>
      <c r="J84" s="642" t="s">
        <v>166</v>
      </c>
      <c r="K84" s="700"/>
      <c r="L84" s="700"/>
      <c r="M84" s="699"/>
      <c r="N84" s="698"/>
      <c r="O84" s="697"/>
      <c r="P84" s="696"/>
      <c r="Q84" s="695"/>
      <c r="R84" s="5212"/>
      <c r="S84" s="5213"/>
    </row>
    <row r="85" spans="1:19" ht="15.75" customHeight="1" thickBot="1" x14ac:dyDescent="0.25">
      <c r="A85" s="795"/>
      <c r="B85" s="5303"/>
      <c r="C85" s="793"/>
      <c r="D85" s="770"/>
      <c r="E85" s="5429"/>
      <c r="F85" s="5270"/>
      <c r="G85" s="5252"/>
      <c r="H85" s="5283"/>
      <c r="I85" s="5267"/>
      <c r="J85" s="666" t="s">
        <v>13</v>
      </c>
      <c r="K85" s="665">
        <f>SUM(K80:K84)</f>
        <v>16.399999999999999</v>
      </c>
      <c r="L85" s="665">
        <f>SUM(L80:L84)</f>
        <v>16.399999999999999</v>
      </c>
      <c r="M85" s="665">
        <f>SUM(M80:M84)</f>
        <v>9.6</v>
      </c>
      <c r="N85" s="664"/>
      <c r="O85" s="629"/>
      <c r="P85" s="663"/>
      <c r="Q85" s="662"/>
      <c r="R85" s="5214"/>
      <c r="S85" s="5215"/>
    </row>
    <row r="86" spans="1:19" ht="17.25" customHeight="1" x14ac:dyDescent="0.2">
      <c r="A86" s="787" t="s">
        <v>9</v>
      </c>
      <c r="B86" s="5301" t="s">
        <v>8</v>
      </c>
      <c r="C86" s="740" t="s">
        <v>8</v>
      </c>
      <c r="D86" s="784" t="s">
        <v>10</v>
      </c>
      <c r="E86" s="5427"/>
      <c r="F86" s="5268" t="s">
        <v>561</v>
      </c>
      <c r="G86" s="5250" t="s">
        <v>560</v>
      </c>
      <c r="H86" s="5259" t="s">
        <v>143</v>
      </c>
      <c r="I86" s="913" t="s">
        <v>226</v>
      </c>
      <c r="J86" s="659" t="s">
        <v>12</v>
      </c>
      <c r="K86" s="658"/>
      <c r="L86" s="658"/>
      <c r="M86" s="657"/>
      <c r="N86" s="656" t="s">
        <v>352</v>
      </c>
      <c r="O86" s="655" t="s">
        <v>343</v>
      </c>
      <c r="P86" s="704"/>
      <c r="Q86" s="703"/>
      <c r="R86" s="5210" t="s">
        <v>559</v>
      </c>
      <c r="S86" s="5211"/>
    </row>
    <row r="87" spans="1:19" ht="15" x14ac:dyDescent="0.2">
      <c r="A87" s="797"/>
      <c r="B87" s="5302"/>
      <c r="C87" s="729"/>
      <c r="D87" s="775"/>
      <c r="E87" s="5428"/>
      <c r="F87" s="5269"/>
      <c r="G87" s="5251"/>
      <c r="H87" s="5260"/>
      <c r="I87" s="792"/>
      <c r="J87" s="652" t="s">
        <v>196</v>
      </c>
      <c r="K87" s="651">
        <v>1</v>
      </c>
      <c r="L87" s="651">
        <v>0.7</v>
      </c>
      <c r="M87" s="649">
        <v>0.67</v>
      </c>
      <c r="N87" s="648" t="s">
        <v>558</v>
      </c>
      <c r="O87" s="647" t="s">
        <v>526</v>
      </c>
      <c r="P87" s="715"/>
      <c r="Q87" s="714"/>
      <c r="R87" s="5212"/>
      <c r="S87" s="5213"/>
    </row>
    <row r="88" spans="1:19" ht="15" x14ac:dyDescent="0.2">
      <c r="A88" s="797"/>
      <c r="B88" s="5302"/>
      <c r="C88" s="729"/>
      <c r="D88" s="775"/>
      <c r="E88" s="5428"/>
      <c r="F88" s="5269"/>
      <c r="G88" s="5251"/>
      <c r="H88" s="5260"/>
      <c r="I88" s="792"/>
      <c r="J88" s="652" t="s">
        <v>334</v>
      </c>
      <c r="K88" s="651"/>
      <c r="L88" s="651"/>
      <c r="M88" s="649"/>
      <c r="N88" s="676"/>
      <c r="O88" s="702"/>
      <c r="P88" s="646"/>
      <c r="Q88" s="645"/>
      <c r="R88" s="5212"/>
      <c r="S88" s="5213"/>
    </row>
    <row r="89" spans="1:19" ht="15" x14ac:dyDescent="0.2">
      <c r="A89" s="797"/>
      <c r="B89" s="5302"/>
      <c r="C89" s="729"/>
      <c r="D89" s="775"/>
      <c r="E89" s="5428"/>
      <c r="F89" s="5269"/>
      <c r="G89" s="5251"/>
      <c r="H89" s="5260"/>
      <c r="I89" s="792"/>
      <c r="J89" s="652" t="s">
        <v>167</v>
      </c>
      <c r="K89" s="651">
        <v>5</v>
      </c>
      <c r="L89" s="651">
        <v>5</v>
      </c>
      <c r="M89" s="649">
        <v>1.4</v>
      </c>
      <c r="N89" s="676"/>
      <c r="O89" s="702"/>
      <c r="P89" s="646"/>
      <c r="Q89" s="645"/>
      <c r="R89" s="5212"/>
      <c r="S89" s="5213"/>
    </row>
    <row r="90" spans="1:19" ht="12" customHeight="1" thickBot="1" x14ac:dyDescent="0.25">
      <c r="A90" s="797"/>
      <c r="B90" s="5302"/>
      <c r="C90" s="729"/>
      <c r="D90" s="775"/>
      <c r="E90" s="5428"/>
      <c r="F90" s="5269"/>
      <c r="G90" s="5251"/>
      <c r="H90" s="5260"/>
      <c r="I90" s="5266"/>
      <c r="J90" s="642" t="s">
        <v>166</v>
      </c>
      <c r="K90" s="700"/>
      <c r="L90" s="700"/>
      <c r="M90" s="699"/>
      <c r="N90" s="698"/>
      <c r="O90" s="697"/>
      <c r="P90" s="696"/>
      <c r="Q90" s="695"/>
      <c r="R90" s="5212"/>
      <c r="S90" s="5213"/>
    </row>
    <row r="91" spans="1:19" ht="15.75" hidden="1" customHeight="1" thickBot="1" x14ac:dyDescent="0.25">
      <c r="A91" s="795"/>
      <c r="B91" s="5303"/>
      <c r="C91" s="793"/>
      <c r="D91" s="770"/>
      <c r="E91" s="5429"/>
      <c r="F91" s="5270"/>
      <c r="G91" s="5252"/>
      <c r="H91" s="5261"/>
      <c r="I91" s="5267"/>
      <c r="J91" s="666" t="s">
        <v>13</v>
      </c>
      <c r="K91" s="665">
        <f>SUM(K86:K90)</f>
        <v>6</v>
      </c>
      <c r="L91" s="665">
        <f>SUM(L86:L90)</f>
        <v>5.7</v>
      </c>
      <c r="M91" s="665">
        <f>SUM(M86:M90)</f>
        <v>2.0699999999999998</v>
      </c>
      <c r="N91" s="664"/>
      <c r="O91" s="629"/>
      <c r="P91" s="663"/>
      <c r="Q91" s="662"/>
      <c r="R91" s="5214"/>
      <c r="S91" s="5215"/>
    </row>
    <row r="92" spans="1:19" ht="15" customHeight="1" x14ac:dyDescent="0.2">
      <c r="A92" s="787" t="s">
        <v>9</v>
      </c>
      <c r="B92" s="5301" t="s">
        <v>8</v>
      </c>
      <c r="C92" s="785" t="s">
        <v>9</v>
      </c>
      <c r="D92" s="1078"/>
      <c r="E92" s="1024"/>
      <c r="F92" s="5415" t="s">
        <v>557</v>
      </c>
      <c r="G92" s="5250" t="s">
        <v>547</v>
      </c>
      <c r="H92" s="5259" t="s">
        <v>143</v>
      </c>
      <c r="I92" s="5265" t="s">
        <v>168</v>
      </c>
      <c r="J92" s="739" t="s">
        <v>12</v>
      </c>
      <c r="K92" s="738">
        <f>K98+K104</f>
        <v>0</v>
      </c>
      <c r="L92" s="738">
        <f>L98+L104+L110</f>
        <v>0</v>
      </c>
      <c r="M92" s="738">
        <f>M98+M104</f>
        <v>0</v>
      </c>
      <c r="N92" s="656" t="s">
        <v>358</v>
      </c>
      <c r="O92" s="655" t="s">
        <v>343</v>
      </c>
      <c r="P92" s="704">
        <v>1</v>
      </c>
      <c r="Q92" s="703">
        <v>1</v>
      </c>
      <c r="R92" s="1006"/>
      <c r="S92" s="1005"/>
    </row>
    <row r="93" spans="1:19" ht="25.5" x14ac:dyDescent="0.2">
      <c r="A93" s="797"/>
      <c r="B93" s="5302"/>
      <c r="C93" s="800"/>
      <c r="D93" s="776"/>
      <c r="E93" s="1023"/>
      <c r="F93" s="5405"/>
      <c r="G93" s="5251"/>
      <c r="H93" s="5260"/>
      <c r="I93" s="5266"/>
      <c r="J93" s="731" t="s">
        <v>196</v>
      </c>
      <c r="K93" s="734">
        <f>K99+K105</f>
        <v>1.3</v>
      </c>
      <c r="L93" s="734">
        <f>L99+L105</f>
        <v>28.1</v>
      </c>
      <c r="M93" s="734">
        <f>M99+M105</f>
        <v>28.1</v>
      </c>
      <c r="N93" s="676" t="s">
        <v>556</v>
      </c>
      <c r="O93" s="702" t="s">
        <v>343</v>
      </c>
      <c r="P93" s="715">
        <v>1</v>
      </c>
      <c r="Q93" s="714">
        <v>1</v>
      </c>
      <c r="R93" s="726"/>
      <c r="S93" s="725"/>
    </row>
    <row r="94" spans="1:19" ht="15" x14ac:dyDescent="0.2">
      <c r="A94" s="797"/>
      <c r="B94" s="5302"/>
      <c r="C94" s="800"/>
      <c r="D94" s="776"/>
      <c r="E94" s="1023"/>
      <c r="F94" s="5405"/>
      <c r="G94" s="5251"/>
      <c r="H94" s="5260"/>
      <c r="I94" s="5266"/>
      <c r="J94" s="731" t="s">
        <v>334</v>
      </c>
      <c r="K94" s="734">
        <f>K100+K106</f>
        <v>1550</v>
      </c>
      <c r="L94" s="734">
        <f>L100+L106</f>
        <v>550</v>
      </c>
      <c r="M94" s="734">
        <f>M100+M106</f>
        <v>0.79800000000000004</v>
      </c>
      <c r="N94" s="676"/>
      <c r="O94" s="702"/>
      <c r="P94" s="646"/>
      <c r="Q94" s="645"/>
      <c r="R94" s="733"/>
      <c r="S94" s="732"/>
    </row>
    <row r="95" spans="1:19" ht="15" x14ac:dyDescent="0.2">
      <c r="A95" s="797"/>
      <c r="B95" s="5302"/>
      <c r="C95" s="800"/>
      <c r="D95" s="776"/>
      <c r="E95" s="1023"/>
      <c r="F95" s="5405"/>
      <c r="G95" s="5251"/>
      <c r="H95" s="5260"/>
      <c r="I95" s="5266"/>
      <c r="J95" s="731" t="s">
        <v>167</v>
      </c>
      <c r="K95" s="734">
        <f>K101+K107</f>
        <v>0</v>
      </c>
      <c r="L95" s="734">
        <f>L101+L107</f>
        <v>0</v>
      </c>
      <c r="M95" s="734">
        <f>M101+M107+M113</f>
        <v>0</v>
      </c>
      <c r="N95" s="676"/>
      <c r="O95" s="702"/>
      <c r="P95" s="646"/>
      <c r="Q95" s="645"/>
      <c r="R95" s="733"/>
      <c r="S95" s="732"/>
    </row>
    <row r="96" spans="1:19" ht="15.75" thickBot="1" x14ac:dyDescent="0.25">
      <c r="A96" s="797"/>
      <c r="B96" s="5302"/>
      <c r="C96" s="800"/>
      <c r="D96" s="776"/>
      <c r="E96" s="1023"/>
      <c r="F96" s="5405"/>
      <c r="G96" s="5251"/>
      <c r="H96" s="5260"/>
      <c r="I96" s="5266"/>
      <c r="J96" s="889" t="s">
        <v>555</v>
      </c>
      <c r="K96" s="888">
        <f>K102+K108</f>
        <v>0</v>
      </c>
      <c r="L96" s="888">
        <f>L102+L108+L114</f>
        <v>1079</v>
      </c>
      <c r="M96" s="888">
        <f>M102+M108+M114</f>
        <v>943.8</v>
      </c>
      <c r="N96" s="698"/>
      <c r="O96" s="697"/>
      <c r="P96" s="696"/>
      <c r="Q96" s="695"/>
      <c r="R96" s="726"/>
      <c r="S96" s="725"/>
    </row>
    <row r="97" spans="1:20" ht="30" customHeight="1" thickBot="1" x14ac:dyDescent="0.25">
      <c r="A97" s="795"/>
      <c r="B97" s="5303"/>
      <c r="C97" s="799"/>
      <c r="D97" s="799"/>
      <c r="E97" s="1022"/>
      <c r="F97" s="5408"/>
      <c r="G97" s="5252"/>
      <c r="H97" s="5261"/>
      <c r="I97" s="5267"/>
      <c r="J97" s="666" t="s">
        <v>13</v>
      </c>
      <c r="K97" s="665">
        <f>SUM(K92:K96)</f>
        <v>1551.3</v>
      </c>
      <c r="L97" s="665">
        <f>SUM(L92:L96)</f>
        <v>1657.1</v>
      </c>
      <c r="M97" s="665">
        <f>SUM(M92:M96)</f>
        <v>972.69799999999998</v>
      </c>
      <c r="N97" s="664"/>
      <c r="O97" s="629"/>
      <c r="P97" s="663"/>
      <c r="Q97" s="662"/>
      <c r="R97" s="717"/>
      <c r="S97" s="716"/>
    </row>
    <row r="98" spans="1:20" ht="15" customHeight="1" x14ac:dyDescent="0.2">
      <c r="A98" s="787" t="s">
        <v>9</v>
      </c>
      <c r="B98" s="5301" t="s">
        <v>8</v>
      </c>
      <c r="C98" s="785" t="s">
        <v>9</v>
      </c>
      <c r="D98" s="784" t="s">
        <v>8</v>
      </c>
      <c r="E98" s="5427"/>
      <c r="F98" s="5268" t="s">
        <v>554</v>
      </c>
      <c r="G98" s="5250" t="s">
        <v>547</v>
      </c>
      <c r="H98" s="5259" t="s">
        <v>143</v>
      </c>
      <c r="I98" s="5265" t="s">
        <v>168</v>
      </c>
      <c r="J98" s="659" t="s">
        <v>12</v>
      </c>
      <c r="K98" s="658"/>
      <c r="L98" s="658"/>
      <c r="M98" s="657"/>
      <c r="N98" s="656" t="s">
        <v>352</v>
      </c>
      <c r="O98" s="655" t="s">
        <v>343</v>
      </c>
      <c r="P98" s="654"/>
      <c r="Q98" s="653"/>
      <c r="R98" s="5210" t="s">
        <v>553</v>
      </c>
      <c r="S98" s="5533"/>
      <c r="T98" s="5573"/>
    </row>
    <row r="99" spans="1:20" ht="15" x14ac:dyDescent="0.2">
      <c r="A99" s="797"/>
      <c r="B99" s="5302"/>
      <c r="C99" s="800"/>
      <c r="D99" s="775"/>
      <c r="E99" s="5428"/>
      <c r="F99" s="5269"/>
      <c r="G99" s="5251"/>
      <c r="H99" s="5260"/>
      <c r="I99" s="5266"/>
      <c r="J99" s="652" t="s">
        <v>196</v>
      </c>
      <c r="K99" s="651"/>
      <c r="L99" s="650">
        <v>26.8</v>
      </c>
      <c r="M99" s="650">
        <v>26.8</v>
      </c>
      <c r="N99" s="648" t="s">
        <v>552</v>
      </c>
      <c r="O99" s="647" t="s">
        <v>343</v>
      </c>
      <c r="P99" s="715">
        <v>1</v>
      </c>
      <c r="Q99" s="714"/>
      <c r="R99" s="5212"/>
      <c r="S99" s="5534"/>
      <c r="T99" s="5573"/>
    </row>
    <row r="100" spans="1:20" ht="15" x14ac:dyDescent="0.2">
      <c r="A100" s="797"/>
      <c r="B100" s="5302"/>
      <c r="C100" s="800"/>
      <c r="D100" s="775"/>
      <c r="E100" s="5428"/>
      <c r="F100" s="5269"/>
      <c r="G100" s="5251"/>
      <c r="H100" s="5260"/>
      <c r="I100" s="5266"/>
      <c r="J100" s="652" t="s">
        <v>334</v>
      </c>
      <c r="K100" s="651">
        <v>1550</v>
      </c>
      <c r="L100" s="651">
        <v>550</v>
      </c>
      <c r="M100" s="649">
        <v>0.79800000000000004</v>
      </c>
      <c r="N100" s="676"/>
      <c r="O100" s="702"/>
      <c r="P100" s="646"/>
      <c r="Q100" s="645"/>
      <c r="R100" s="5212"/>
      <c r="S100" s="5534"/>
      <c r="T100" s="5573"/>
    </row>
    <row r="101" spans="1:20" ht="15" x14ac:dyDescent="0.2">
      <c r="A101" s="797"/>
      <c r="B101" s="5302"/>
      <c r="C101" s="800"/>
      <c r="D101" s="775"/>
      <c r="E101" s="5428"/>
      <c r="F101" s="5269"/>
      <c r="G101" s="5251"/>
      <c r="H101" s="5260"/>
      <c r="I101" s="5266"/>
      <c r="J101" s="652" t="s">
        <v>167</v>
      </c>
      <c r="K101" s="651"/>
      <c r="L101" s="651"/>
      <c r="M101" s="649"/>
      <c r="N101" s="676"/>
      <c r="O101" s="702"/>
      <c r="P101" s="646"/>
      <c r="Q101" s="645"/>
      <c r="R101" s="5212"/>
      <c r="S101" s="5534"/>
      <c r="T101" s="5573"/>
    </row>
    <row r="102" spans="1:20" ht="15.75" thickBot="1" x14ac:dyDescent="0.25">
      <c r="A102" s="797"/>
      <c r="B102" s="5302"/>
      <c r="C102" s="800"/>
      <c r="D102" s="775"/>
      <c r="E102" s="5428"/>
      <c r="F102" s="5269"/>
      <c r="G102" s="5251"/>
      <c r="H102" s="5260"/>
      <c r="I102" s="5266"/>
      <c r="J102" s="642" t="s">
        <v>166</v>
      </c>
      <c r="K102" s="700"/>
      <c r="L102" s="700">
        <v>944</v>
      </c>
      <c r="M102" s="699">
        <v>943.8</v>
      </c>
      <c r="N102" s="698"/>
      <c r="O102" s="697"/>
      <c r="P102" s="696"/>
      <c r="Q102" s="695"/>
      <c r="R102" s="5212"/>
      <c r="S102" s="5534"/>
      <c r="T102" s="5573"/>
    </row>
    <row r="103" spans="1:20" ht="44.25" customHeight="1" thickBot="1" x14ac:dyDescent="0.25">
      <c r="A103" s="795"/>
      <c r="B103" s="5303"/>
      <c r="C103" s="799"/>
      <c r="D103" s="770"/>
      <c r="E103" s="5429"/>
      <c r="F103" s="1112"/>
      <c r="G103" s="5252"/>
      <c r="H103" s="5261"/>
      <c r="I103" s="5267"/>
      <c r="J103" s="666" t="s">
        <v>13</v>
      </c>
      <c r="K103" s="665">
        <f>SUM(K98:K102)</f>
        <v>1550</v>
      </c>
      <c r="L103" s="665">
        <f>SUM(L98:L102)</f>
        <v>1520.8</v>
      </c>
      <c r="M103" s="665">
        <f>SUM(M98:M102)</f>
        <v>971.39799999999991</v>
      </c>
      <c r="N103" s="664"/>
      <c r="O103" s="629"/>
      <c r="P103" s="663"/>
      <c r="Q103" s="662"/>
      <c r="R103" s="5214"/>
      <c r="S103" s="5215"/>
    </row>
    <row r="104" spans="1:20" ht="15" customHeight="1" x14ac:dyDescent="0.2">
      <c r="A104" s="787" t="s">
        <v>9</v>
      </c>
      <c r="B104" s="5301" t="s">
        <v>8</v>
      </c>
      <c r="C104" s="785" t="s">
        <v>9</v>
      </c>
      <c r="D104" s="784" t="s">
        <v>9</v>
      </c>
      <c r="E104" s="5427"/>
      <c r="F104" s="5268" t="s">
        <v>551</v>
      </c>
      <c r="G104" s="5250" t="s">
        <v>547</v>
      </c>
      <c r="H104" s="5259" t="s">
        <v>143</v>
      </c>
      <c r="I104" s="5265" t="s">
        <v>168</v>
      </c>
      <c r="J104" s="659" t="s">
        <v>12</v>
      </c>
      <c r="K104" s="658"/>
      <c r="L104" s="658"/>
      <c r="M104" s="657"/>
      <c r="N104" s="656" t="s">
        <v>352</v>
      </c>
      <c r="O104" s="655" t="s">
        <v>343</v>
      </c>
      <c r="P104" s="704">
        <v>1</v>
      </c>
      <c r="Q104" s="703">
        <v>1</v>
      </c>
      <c r="R104" s="5210" t="s">
        <v>550</v>
      </c>
      <c r="S104" s="5211"/>
    </row>
    <row r="105" spans="1:20" ht="15" x14ac:dyDescent="0.2">
      <c r="A105" s="797"/>
      <c r="B105" s="5302"/>
      <c r="C105" s="800"/>
      <c r="D105" s="775"/>
      <c r="E105" s="5428"/>
      <c r="F105" s="5269"/>
      <c r="G105" s="5251"/>
      <c r="H105" s="5260"/>
      <c r="I105" s="5266"/>
      <c r="J105" s="652" t="s">
        <v>196</v>
      </c>
      <c r="K105" s="651">
        <v>1.3</v>
      </c>
      <c r="L105" s="651">
        <v>1.3</v>
      </c>
      <c r="M105" s="649">
        <v>1.3</v>
      </c>
      <c r="N105" s="648" t="s">
        <v>549</v>
      </c>
      <c r="O105" s="647" t="s">
        <v>343</v>
      </c>
      <c r="P105" s="715">
        <v>1</v>
      </c>
      <c r="Q105" s="714">
        <v>1</v>
      </c>
      <c r="R105" s="5212"/>
      <c r="S105" s="5213"/>
    </row>
    <row r="106" spans="1:20" ht="15" x14ac:dyDescent="0.2">
      <c r="A106" s="797"/>
      <c r="B106" s="5302"/>
      <c r="C106" s="800"/>
      <c r="D106" s="775"/>
      <c r="E106" s="5428"/>
      <c r="F106" s="5269"/>
      <c r="G106" s="5251"/>
      <c r="H106" s="5260"/>
      <c r="I106" s="5266"/>
      <c r="J106" s="652" t="s">
        <v>334</v>
      </c>
      <c r="K106" s="651"/>
      <c r="L106" s="651"/>
      <c r="M106" s="649"/>
      <c r="N106" s="676"/>
      <c r="O106" s="702"/>
      <c r="P106" s="715"/>
      <c r="Q106" s="714"/>
      <c r="R106" s="5212"/>
      <c r="S106" s="5213"/>
    </row>
    <row r="107" spans="1:20" ht="15" x14ac:dyDescent="0.2">
      <c r="A107" s="797"/>
      <c r="B107" s="5302"/>
      <c r="C107" s="800"/>
      <c r="D107" s="775"/>
      <c r="E107" s="5428"/>
      <c r="F107" s="5269"/>
      <c r="G107" s="5251"/>
      <c r="H107" s="5260"/>
      <c r="I107" s="5266"/>
      <c r="J107" s="652" t="s">
        <v>167</v>
      </c>
      <c r="K107" s="651"/>
      <c r="L107" s="651"/>
      <c r="M107" s="649"/>
      <c r="N107" s="676"/>
      <c r="O107" s="702"/>
      <c r="P107" s="646"/>
      <c r="Q107" s="645"/>
      <c r="R107" s="5212"/>
      <c r="S107" s="5213"/>
    </row>
    <row r="108" spans="1:20" ht="15.75" thickBot="1" x14ac:dyDescent="0.25">
      <c r="A108" s="797"/>
      <c r="B108" s="5302"/>
      <c r="C108" s="800"/>
      <c r="D108" s="775"/>
      <c r="E108" s="5428"/>
      <c r="F108" s="5269"/>
      <c r="G108" s="5251"/>
      <c r="H108" s="5260"/>
      <c r="I108" s="5266"/>
      <c r="J108" s="642" t="s">
        <v>166</v>
      </c>
      <c r="K108" s="700"/>
      <c r="L108" s="700"/>
      <c r="M108" s="699"/>
      <c r="N108" s="698"/>
      <c r="O108" s="697"/>
      <c r="P108" s="696"/>
      <c r="Q108" s="695"/>
      <c r="R108" s="5212"/>
      <c r="S108" s="5213"/>
    </row>
    <row r="109" spans="1:20" ht="15.75" customHeight="1" thickBot="1" x14ac:dyDescent="0.25">
      <c r="A109" s="795"/>
      <c r="B109" s="5303"/>
      <c r="C109" s="799"/>
      <c r="D109" s="770"/>
      <c r="E109" s="5429"/>
      <c r="F109" s="5270"/>
      <c r="G109" s="5252"/>
      <c r="H109" s="5261"/>
      <c r="I109" s="5267"/>
      <c r="J109" s="666" t="s">
        <v>13</v>
      </c>
      <c r="K109" s="665">
        <f>SUM(K104:K108)</f>
        <v>1.3</v>
      </c>
      <c r="L109" s="665">
        <f>SUM(L104:L108)</f>
        <v>1.3</v>
      </c>
      <c r="M109" s="665">
        <f>SUM(M104:M108)</f>
        <v>1.3</v>
      </c>
      <c r="N109" s="664"/>
      <c r="O109" s="629"/>
      <c r="P109" s="663"/>
      <c r="Q109" s="662"/>
      <c r="R109" s="5214"/>
      <c r="S109" s="5215"/>
    </row>
    <row r="110" spans="1:20" ht="15.75" customHeight="1" x14ac:dyDescent="0.2">
      <c r="A110" s="787" t="s">
        <v>9</v>
      </c>
      <c r="B110" s="5301" t="s">
        <v>8</v>
      </c>
      <c r="C110" s="5312" t="s">
        <v>9</v>
      </c>
      <c r="D110" s="5432" t="s">
        <v>10</v>
      </c>
      <c r="E110" s="5427"/>
      <c r="F110" s="5321" t="s">
        <v>548</v>
      </c>
      <c r="G110" s="5250" t="s">
        <v>547</v>
      </c>
      <c r="H110" s="5259" t="s">
        <v>143</v>
      </c>
      <c r="I110" s="5265" t="s">
        <v>168</v>
      </c>
      <c r="J110" s="1111" t="s">
        <v>12</v>
      </c>
      <c r="K110" s="690"/>
      <c r="L110" s="690"/>
      <c r="M110" s="690"/>
      <c r="N110" s="909"/>
      <c r="O110" s="908"/>
      <c r="P110" s="907"/>
      <c r="Q110" s="907"/>
      <c r="R110" s="5535" t="s">
        <v>546</v>
      </c>
      <c r="S110" s="5536"/>
    </row>
    <row r="111" spans="1:20" ht="15" x14ac:dyDescent="0.2">
      <c r="A111" s="797"/>
      <c r="B111" s="5302"/>
      <c r="C111" s="5313"/>
      <c r="D111" s="5433"/>
      <c r="E111" s="5428"/>
      <c r="F111" s="5322"/>
      <c r="G111" s="5251"/>
      <c r="H111" s="5260"/>
      <c r="I111" s="5266"/>
      <c r="J111" s="1110" t="s">
        <v>196</v>
      </c>
      <c r="K111" s="688"/>
      <c r="L111" s="688"/>
      <c r="M111" s="688"/>
      <c r="N111" s="1108"/>
      <c r="O111" s="1107"/>
      <c r="P111" s="1106"/>
      <c r="Q111" s="1106"/>
      <c r="R111" s="5537"/>
      <c r="S111" s="5538"/>
    </row>
    <row r="112" spans="1:20" ht="15" x14ac:dyDescent="0.2">
      <c r="A112" s="797"/>
      <c r="B112" s="5302"/>
      <c r="C112" s="5313"/>
      <c r="D112" s="5433"/>
      <c r="E112" s="5428"/>
      <c r="F112" s="5322"/>
      <c r="G112" s="5251"/>
      <c r="H112" s="5260"/>
      <c r="I112" s="5266"/>
      <c r="J112" s="1110" t="s">
        <v>334</v>
      </c>
      <c r="K112" s="688"/>
      <c r="L112" s="688"/>
      <c r="M112" s="688"/>
      <c r="N112" s="906"/>
      <c r="O112" s="905"/>
      <c r="P112" s="904"/>
      <c r="Q112" s="904"/>
      <c r="R112" s="5537"/>
      <c r="S112" s="5538"/>
    </row>
    <row r="113" spans="1:19" ht="15" x14ac:dyDescent="0.2">
      <c r="A113" s="797"/>
      <c r="B113" s="5302"/>
      <c r="C113" s="5313"/>
      <c r="D113" s="5433"/>
      <c r="E113" s="5428"/>
      <c r="F113" s="5322"/>
      <c r="G113" s="5251"/>
      <c r="H113" s="5260"/>
      <c r="I113" s="5266"/>
      <c r="J113" s="1110" t="s">
        <v>167</v>
      </c>
      <c r="K113" s="688"/>
      <c r="L113" s="688"/>
      <c r="M113" s="688"/>
      <c r="N113" s="906"/>
      <c r="O113" s="905"/>
      <c r="P113" s="904"/>
      <c r="Q113" s="904"/>
      <c r="R113" s="5537"/>
      <c r="S113" s="5538"/>
    </row>
    <row r="114" spans="1:19" ht="15.75" thickBot="1" x14ac:dyDescent="0.25">
      <c r="A114" s="797"/>
      <c r="B114" s="5302"/>
      <c r="C114" s="5313"/>
      <c r="D114" s="5433"/>
      <c r="E114" s="5428"/>
      <c r="F114" s="5322"/>
      <c r="G114" s="5251"/>
      <c r="H114" s="5260"/>
      <c r="I114" s="5266"/>
      <c r="J114" s="1109" t="s">
        <v>347</v>
      </c>
      <c r="K114" s="1041">
        <v>0</v>
      </c>
      <c r="L114" s="1041">
        <v>135</v>
      </c>
      <c r="M114" s="1041">
        <v>0</v>
      </c>
      <c r="N114" s="1108"/>
      <c r="O114" s="1107"/>
      <c r="P114" s="1106"/>
      <c r="Q114" s="1106"/>
      <c r="R114" s="5537"/>
      <c r="S114" s="5538"/>
    </row>
    <row r="115" spans="1:19" ht="40.5" customHeight="1" thickBot="1" x14ac:dyDescent="0.25">
      <c r="A115" s="795"/>
      <c r="B115" s="5303"/>
      <c r="C115" s="5324"/>
      <c r="D115" s="5434"/>
      <c r="E115" s="5429"/>
      <c r="F115" s="5323"/>
      <c r="G115" s="5252"/>
      <c r="H115" s="5261"/>
      <c r="I115" s="5267"/>
      <c r="J115" s="1105" t="s">
        <v>13</v>
      </c>
      <c r="K115" s="1104">
        <f>SUM(K110:K114)</f>
        <v>0</v>
      </c>
      <c r="L115" s="1104">
        <f>SUM(L110:L114)</f>
        <v>135</v>
      </c>
      <c r="M115" s="1104">
        <f>SUM(M110:M114)</f>
        <v>0</v>
      </c>
      <c r="N115" s="903"/>
      <c r="O115" s="902"/>
      <c r="P115" s="716"/>
      <c r="Q115" s="716"/>
      <c r="R115" s="5537"/>
      <c r="S115" s="5538"/>
    </row>
    <row r="116" spans="1:19" ht="15.75" customHeight="1" thickBot="1" x14ac:dyDescent="0.25">
      <c r="A116" s="826" t="s">
        <v>9</v>
      </c>
      <c r="B116" s="825" t="s">
        <v>8</v>
      </c>
      <c r="C116" s="5348" t="s">
        <v>221</v>
      </c>
      <c r="D116" s="5348"/>
      <c r="E116" s="5348"/>
      <c r="F116" s="5348"/>
      <c r="G116" s="5348"/>
      <c r="H116" s="5348"/>
      <c r="I116" s="5349"/>
      <c r="J116" s="824" t="s">
        <v>13</v>
      </c>
      <c r="K116" s="823">
        <f>K73+K97</f>
        <v>1577.3</v>
      </c>
      <c r="L116" s="823">
        <f>L73+L97</f>
        <v>1682.8</v>
      </c>
      <c r="M116" s="823">
        <f>M73+M97</f>
        <v>987.71799999999996</v>
      </c>
      <c r="N116" s="5287"/>
      <c r="O116" s="5288"/>
      <c r="P116" s="5288"/>
      <c r="Q116" s="5289"/>
      <c r="R116" s="5539"/>
      <c r="S116" s="5540"/>
    </row>
    <row r="117" spans="1:19" ht="13.5" customHeight="1" thickBot="1" x14ac:dyDescent="0.25">
      <c r="A117" s="822" t="s">
        <v>9</v>
      </c>
      <c r="B117" s="5491" t="s">
        <v>220</v>
      </c>
      <c r="C117" s="5492"/>
      <c r="D117" s="5492"/>
      <c r="E117" s="5492"/>
      <c r="F117" s="5492"/>
      <c r="G117" s="5492"/>
      <c r="H117" s="5492"/>
      <c r="I117" s="5493"/>
      <c r="J117" s="821" t="s">
        <v>13</v>
      </c>
      <c r="K117" s="820">
        <f>K116*1</f>
        <v>1577.3</v>
      </c>
      <c r="L117" s="820">
        <f>L116*1</f>
        <v>1682.8</v>
      </c>
      <c r="M117" s="820">
        <f>M116*1</f>
        <v>987.71799999999996</v>
      </c>
      <c r="N117" s="5290"/>
      <c r="O117" s="5291"/>
      <c r="P117" s="5291"/>
      <c r="Q117" s="5292"/>
      <c r="R117" s="768"/>
      <c r="S117" s="767"/>
    </row>
    <row r="118" spans="1:19" ht="15.75" customHeight="1" thickBot="1" x14ac:dyDescent="0.25">
      <c r="A118" s="764" t="s">
        <v>10</v>
      </c>
      <c r="B118" s="5352" t="s">
        <v>545</v>
      </c>
      <c r="C118" s="5353"/>
      <c r="D118" s="5353"/>
      <c r="E118" s="5353"/>
      <c r="F118" s="5353"/>
      <c r="G118" s="5353"/>
      <c r="H118" s="5353"/>
      <c r="I118" s="5353"/>
      <c r="J118" s="5353"/>
      <c r="K118" s="5353"/>
      <c r="L118" s="5353"/>
      <c r="M118" s="5353"/>
      <c r="N118" s="5353"/>
      <c r="O118" s="5353"/>
      <c r="P118" s="5353"/>
      <c r="Q118" s="5354"/>
      <c r="R118" s="763"/>
      <c r="S118" s="762"/>
    </row>
    <row r="119" spans="1:19" ht="51.75" thickBot="1" x14ac:dyDescent="0.25">
      <c r="A119" s="819"/>
      <c r="B119" s="818"/>
      <c r="C119" s="816"/>
      <c r="D119" s="816"/>
      <c r="E119" s="816"/>
      <c r="F119" s="817"/>
      <c r="G119" s="817"/>
      <c r="H119" s="816"/>
      <c r="I119" s="816"/>
      <c r="J119" s="816"/>
      <c r="K119" s="816"/>
      <c r="L119" s="816"/>
      <c r="M119" s="996"/>
      <c r="N119" s="746" t="s">
        <v>544</v>
      </c>
      <c r="O119" s="745" t="s">
        <v>526</v>
      </c>
      <c r="P119" s="1103">
        <v>144</v>
      </c>
      <c r="Q119" s="1102">
        <v>126</v>
      </c>
      <c r="R119" s="804"/>
      <c r="S119" s="803"/>
    </row>
    <row r="120" spans="1:19" ht="26.25" customHeight="1" thickBot="1" x14ac:dyDescent="0.25">
      <c r="A120" s="807" t="s">
        <v>10</v>
      </c>
      <c r="B120" s="894" t="s">
        <v>8</v>
      </c>
      <c r="C120" s="5455" t="s">
        <v>543</v>
      </c>
      <c r="D120" s="5456"/>
      <c r="E120" s="5456"/>
      <c r="F120" s="5456"/>
      <c r="G120" s="5456"/>
      <c r="H120" s="5456"/>
      <c r="I120" s="5456"/>
      <c r="J120" s="5456"/>
      <c r="K120" s="5456"/>
      <c r="L120" s="5456"/>
      <c r="M120" s="5456"/>
      <c r="N120" s="5456"/>
      <c r="O120" s="5456"/>
      <c r="P120" s="5456"/>
      <c r="Q120" s="5457"/>
      <c r="R120" s="809"/>
      <c r="S120" s="808"/>
    </row>
    <row r="121" spans="1:19" ht="26.25" thickBot="1" x14ac:dyDescent="0.25">
      <c r="A121" s="807"/>
      <c r="B121" s="625"/>
      <c r="C121" s="5548"/>
      <c r="D121" s="5549"/>
      <c r="E121" s="5549"/>
      <c r="F121" s="5549"/>
      <c r="G121" s="5549"/>
      <c r="H121" s="5549"/>
      <c r="I121" s="5549"/>
      <c r="J121" s="5549"/>
      <c r="K121" s="5549"/>
      <c r="L121" s="5549"/>
      <c r="M121" s="5550"/>
      <c r="N121" s="746" t="s">
        <v>542</v>
      </c>
      <c r="O121" s="745" t="s">
        <v>526</v>
      </c>
      <c r="P121" s="744">
        <v>20</v>
      </c>
      <c r="Q121" s="743">
        <v>23</v>
      </c>
      <c r="R121" s="1101"/>
      <c r="S121" s="1100"/>
    </row>
    <row r="122" spans="1:19" ht="15" customHeight="1" x14ac:dyDescent="0.2">
      <c r="A122" s="787" t="s">
        <v>10</v>
      </c>
      <c r="B122" s="5301" t="s">
        <v>8</v>
      </c>
      <c r="C122" s="800" t="s">
        <v>8</v>
      </c>
      <c r="D122" s="776"/>
      <c r="E122" s="1023"/>
      <c r="F122" s="5426" t="s">
        <v>541</v>
      </c>
      <c r="G122" s="5250" t="s">
        <v>536</v>
      </c>
      <c r="H122" s="5260" t="s">
        <v>143</v>
      </c>
      <c r="I122" s="5266" t="s">
        <v>168</v>
      </c>
      <c r="J122" s="1099" t="s">
        <v>12</v>
      </c>
      <c r="K122" s="734">
        <f>K128</f>
        <v>0</v>
      </c>
      <c r="L122" s="734">
        <f>L128+L134</f>
        <v>0</v>
      </c>
      <c r="M122" s="734">
        <f>M128+M134</f>
        <v>0</v>
      </c>
      <c r="N122" s="656" t="s">
        <v>358</v>
      </c>
      <c r="O122" s="655" t="s">
        <v>343</v>
      </c>
      <c r="P122" s="704">
        <v>1</v>
      </c>
      <c r="Q122" s="703">
        <v>1</v>
      </c>
      <c r="R122" s="802"/>
      <c r="S122" s="707"/>
    </row>
    <row r="123" spans="1:19" ht="25.5" x14ac:dyDescent="0.2">
      <c r="A123" s="797"/>
      <c r="B123" s="5302"/>
      <c r="C123" s="800"/>
      <c r="D123" s="776"/>
      <c r="E123" s="1023"/>
      <c r="F123" s="5405"/>
      <c r="G123" s="5251"/>
      <c r="H123" s="5260"/>
      <c r="I123" s="5266"/>
      <c r="J123" s="731" t="s">
        <v>196</v>
      </c>
      <c r="K123" s="734">
        <f>K129</f>
        <v>0</v>
      </c>
      <c r="L123" s="734">
        <f>L129</f>
        <v>0</v>
      </c>
      <c r="M123" s="734">
        <f>M129</f>
        <v>0</v>
      </c>
      <c r="N123" s="676" t="s">
        <v>538</v>
      </c>
      <c r="O123" s="702" t="s">
        <v>526</v>
      </c>
      <c r="P123" s="715">
        <v>20</v>
      </c>
      <c r="Q123" s="714">
        <v>23</v>
      </c>
      <c r="R123" s="802"/>
      <c r="S123" s="707"/>
    </row>
    <row r="124" spans="1:19" ht="15" x14ac:dyDescent="0.2">
      <c r="A124" s="797"/>
      <c r="B124" s="5302"/>
      <c r="C124" s="800"/>
      <c r="D124" s="776"/>
      <c r="E124" s="1023"/>
      <c r="F124" s="5405"/>
      <c r="G124" s="5251"/>
      <c r="H124" s="5260"/>
      <c r="I124" s="5266"/>
      <c r="J124" s="731" t="s">
        <v>334</v>
      </c>
      <c r="K124" s="734">
        <f>K130</f>
        <v>0</v>
      </c>
      <c r="L124" s="734">
        <f>L130</f>
        <v>0</v>
      </c>
      <c r="M124" s="734">
        <f>M130</f>
        <v>0</v>
      </c>
      <c r="N124" s="676"/>
      <c r="O124" s="702"/>
      <c r="P124" s="646"/>
      <c r="Q124" s="645"/>
      <c r="R124" s="801"/>
      <c r="S124" s="636"/>
    </row>
    <row r="125" spans="1:19" ht="15" x14ac:dyDescent="0.2">
      <c r="A125" s="797"/>
      <c r="B125" s="5302"/>
      <c r="C125" s="800"/>
      <c r="D125" s="776"/>
      <c r="E125" s="1023"/>
      <c r="F125" s="5405"/>
      <c r="G125" s="5251"/>
      <c r="H125" s="5260"/>
      <c r="I125" s="5266"/>
      <c r="J125" s="731" t="s">
        <v>167</v>
      </c>
      <c r="K125" s="734">
        <f>K131</f>
        <v>211.3</v>
      </c>
      <c r="L125" s="734">
        <f>L131+L137</f>
        <v>226.20000000000002</v>
      </c>
      <c r="M125" s="734">
        <f>M131+M137</f>
        <v>178.9</v>
      </c>
      <c r="N125" s="676"/>
      <c r="O125" s="702"/>
      <c r="P125" s="646"/>
      <c r="Q125" s="645"/>
      <c r="R125" s="801"/>
      <c r="S125" s="636"/>
    </row>
    <row r="126" spans="1:19" ht="15.75" thickBot="1" x14ac:dyDescent="0.25">
      <c r="A126" s="797"/>
      <c r="B126" s="5302"/>
      <c r="C126" s="800"/>
      <c r="D126" s="776"/>
      <c r="E126" s="1023"/>
      <c r="F126" s="5405"/>
      <c r="G126" s="5251"/>
      <c r="H126" s="5260"/>
      <c r="I126" s="5266"/>
      <c r="J126" s="889" t="s">
        <v>166</v>
      </c>
      <c r="K126" s="888">
        <f>K132</f>
        <v>0</v>
      </c>
      <c r="L126" s="888">
        <f>L132+L138</f>
        <v>0</v>
      </c>
      <c r="M126" s="888">
        <f>M132+M138</f>
        <v>0</v>
      </c>
      <c r="N126" s="698"/>
      <c r="O126" s="697"/>
      <c r="P126" s="696"/>
      <c r="Q126" s="695"/>
      <c r="R126" s="802"/>
      <c r="S126" s="707"/>
    </row>
    <row r="127" spans="1:19" ht="15" thickBot="1" x14ac:dyDescent="0.25">
      <c r="A127" s="795"/>
      <c r="B127" s="5303"/>
      <c r="C127" s="799"/>
      <c r="D127" s="799"/>
      <c r="E127" s="1098"/>
      <c r="F127" s="5408"/>
      <c r="G127" s="5252"/>
      <c r="H127" s="5261"/>
      <c r="I127" s="5267"/>
      <c r="J127" s="666" t="s">
        <v>13</v>
      </c>
      <c r="K127" s="665">
        <f>SUM(K122:K126)</f>
        <v>211.3</v>
      </c>
      <c r="L127" s="665">
        <f>SUM(L122:L126)</f>
        <v>226.20000000000002</v>
      </c>
      <c r="M127" s="665">
        <f>SUM(M122:M126)</f>
        <v>178.9</v>
      </c>
      <c r="N127" s="664"/>
      <c r="O127" s="629"/>
      <c r="P127" s="663"/>
      <c r="Q127" s="662"/>
      <c r="R127" s="717"/>
      <c r="S127" s="716"/>
    </row>
    <row r="128" spans="1:19" ht="27" customHeight="1" x14ac:dyDescent="0.2">
      <c r="A128" s="787" t="s">
        <v>10</v>
      </c>
      <c r="B128" s="5301" t="s">
        <v>8</v>
      </c>
      <c r="C128" s="740" t="s">
        <v>8</v>
      </c>
      <c r="D128" s="661" t="s">
        <v>8</v>
      </c>
      <c r="E128" s="660"/>
      <c r="F128" s="5268" t="s">
        <v>540</v>
      </c>
      <c r="G128" s="5250" t="s">
        <v>536</v>
      </c>
      <c r="H128" s="5259" t="s">
        <v>143</v>
      </c>
      <c r="I128" s="5265" t="s">
        <v>226</v>
      </c>
      <c r="J128" s="659" t="s">
        <v>12</v>
      </c>
      <c r="K128" s="658"/>
      <c r="L128" s="657"/>
      <c r="M128" s="657"/>
      <c r="N128" s="656" t="s">
        <v>352</v>
      </c>
      <c r="O128" s="655" t="s">
        <v>343</v>
      </c>
      <c r="P128" s="704"/>
      <c r="Q128" s="703"/>
      <c r="R128" s="5210" t="s">
        <v>539</v>
      </c>
      <c r="S128" s="5211"/>
    </row>
    <row r="129" spans="1:19" ht="26.25" customHeight="1" x14ac:dyDescent="0.2">
      <c r="A129" s="797"/>
      <c r="B129" s="5302"/>
      <c r="C129" s="729"/>
      <c r="D129" s="644"/>
      <c r="E129" s="643"/>
      <c r="F129" s="5269"/>
      <c r="G129" s="5251"/>
      <c r="H129" s="5260"/>
      <c r="I129" s="5266"/>
      <c r="J129" s="652" t="s">
        <v>196</v>
      </c>
      <c r="K129" s="651"/>
      <c r="L129" s="649"/>
      <c r="M129" s="649"/>
      <c r="N129" s="648" t="s">
        <v>538</v>
      </c>
      <c r="O129" s="647" t="s">
        <v>526</v>
      </c>
      <c r="P129" s="715"/>
      <c r="Q129" s="714"/>
      <c r="R129" s="5212"/>
      <c r="S129" s="5213"/>
    </row>
    <row r="130" spans="1:19" ht="15" x14ac:dyDescent="0.2">
      <c r="A130" s="797"/>
      <c r="B130" s="5302"/>
      <c r="C130" s="729"/>
      <c r="D130" s="644"/>
      <c r="E130" s="643"/>
      <c r="F130" s="5269"/>
      <c r="G130" s="5251"/>
      <c r="H130" s="5260"/>
      <c r="I130" s="5266"/>
      <c r="J130" s="652" t="s">
        <v>334</v>
      </c>
      <c r="K130" s="651"/>
      <c r="L130" s="649"/>
      <c r="M130" s="649"/>
      <c r="N130" s="676"/>
      <c r="O130" s="702"/>
      <c r="P130" s="646"/>
      <c r="Q130" s="645"/>
      <c r="R130" s="5212"/>
      <c r="S130" s="5213"/>
    </row>
    <row r="131" spans="1:19" ht="15" x14ac:dyDescent="0.2">
      <c r="A131" s="797"/>
      <c r="B131" s="5302"/>
      <c r="C131" s="729"/>
      <c r="D131" s="644"/>
      <c r="E131" s="643"/>
      <c r="F131" s="5269"/>
      <c r="G131" s="5251"/>
      <c r="H131" s="5260"/>
      <c r="I131" s="5266"/>
      <c r="J131" s="652" t="s">
        <v>167</v>
      </c>
      <c r="K131" s="651">
        <v>211.3</v>
      </c>
      <c r="L131" s="651">
        <v>211.3</v>
      </c>
      <c r="M131" s="651">
        <v>164.08</v>
      </c>
      <c r="N131" s="676"/>
      <c r="O131" s="702"/>
      <c r="P131" s="646"/>
      <c r="Q131" s="645"/>
      <c r="R131" s="5212"/>
      <c r="S131" s="5213"/>
    </row>
    <row r="132" spans="1:19" ht="15.75" thickBot="1" x14ac:dyDescent="0.25">
      <c r="A132" s="797"/>
      <c r="B132" s="5302"/>
      <c r="C132" s="729"/>
      <c r="D132" s="644"/>
      <c r="E132" s="643"/>
      <c r="F132" s="5269"/>
      <c r="G132" s="5251"/>
      <c r="H132" s="5260"/>
      <c r="I132" s="5266"/>
      <c r="J132" s="642" t="s">
        <v>166</v>
      </c>
      <c r="K132" s="700"/>
      <c r="L132" s="699"/>
      <c r="M132" s="699"/>
      <c r="N132" s="698"/>
      <c r="O132" s="697"/>
      <c r="P132" s="696"/>
      <c r="Q132" s="695"/>
      <c r="R132" s="5212"/>
      <c r="S132" s="5213"/>
    </row>
    <row r="133" spans="1:19" ht="39" customHeight="1" thickBot="1" x14ac:dyDescent="0.25">
      <c r="A133" s="795"/>
      <c r="B133" s="5303"/>
      <c r="C133" s="793"/>
      <c r="D133" s="669"/>
      <c r="E133" s="668"/>
      <c r="F133" s="5270"/>
      <c r="G133" s="5252"/>
      <c r="H133" s="5260"/>
      <c r="I133" s="5267"/>
      <c r="J133" s="666" t="s">
        <v>13</v>
      </c>
      <c r="K133" s="665">
        <f>SUM(K128:K132)</f>
        <v>211.3</v>
      </c>
      <c r="L133" s="665">
        <f>SUM(L128:L132)</f>
        <v>211.3</v>
      </c>
      <c r="M133" s="665">
        <f>SUM(M128:M132)</f>
        <v>164.08</v>
      </c>
      <c r="N133" s="664"/>
      <c r="O133" s="629"/>
      <c r="P133" s="663"/>
      <c r="Q133" s="662"/>
      <c r="R133" s="5214"/>
      <c r="S133" s="5215"/>
    </row>
    <row r="134" spans="1:19" ht="14.25" customHeight="1" x14ac:dyDescent="0.2">
      <c r="A134" s="787" t="s">
        <v>10</v>
      </c>
      <c r="B134" s="5301" t="s">
        <v>8</v>
      </c>
      <c r="C134" s="729" t="s">
        <v>8</v>
      </c>
      <c r="D134" s="661" t="s">
        <v>10</v>
      </c>
      <c r="E134" s="660"/>
      <c r="F134" s="5423" t="s">
        <v>537</v>
      </c>
      <c r="G134" s="5250" t="s">
        <v>536</v>
      </c>
      <c r="H134" s="5260"/>
      <c r="I134" s="5265" t="s">
        <v>168</v>
      </c>
      <c r="J134" s="659" t="s">
        <v>12</v>
      </c>
      <c r="K134" s="658"/>
      <c r="L134" s="657"/>
      <c r="M134" s="657"/>
      <c r="N134" s="656"/>
      <c r="O134" s="655"/>
      <c r="P134" s="654"/>
      <c r="Q134" s="653"/>
      <c r="R134" s="5512" t="s">
        <v>535</v>
      </c>
      <c r="S134" s="5513"/>
    </row>
    <row r="135" spans="1:19" ht="18" customHeight="1" x14ac:dyDescent="0.2">
      <c r="A135" s="797"/>
      <c r="B135" s="5302"/>
      <c r="C135" s="729"/>
      <c r="D135" s="644"/>
      <c r="E135" s="643"/>
      <c r="F135" s="5424"/>
      <c r="G135" s="5251"/>
      <c r="H135" s="5260"/>
      <c r="I135" s="5266"/>
      <c r="J135" s="652" t="s">
        <v>196</v>
      </c>
      <c r="K135" s="651"/>
      <c r="L135" s="649"/>
      <c r="M135" s="649"/>
      <c r="N135" s="648"/>
      <c r="O135" s="647"/>
      <c r="P135" s="715"/>
      <c r="Q135" s="714"/>
      <c r="R135" s="5514"/>
      <c r="S135" s="5515"/>
    </row>
    <row r="136" spans="1:19" ht="17.25" customHeight="1" x14ac:dyDescent="0.2">
      <c r="A136" s="797"/>
      <c r="B136" s="5302"/>
      <c r="C136" s="729"/>
      <c r="D136" s="644"/>
      <c r="E136" s="643"/>
      <c r="F136" s="5424"/>
      <c r="G136" s="5251"/>
      <c r="H136" s="5260"/>
      <c r="I136" s="5266"/>
      <c r="J136" s="652" t="s">
        <v>334</v>
      </c>
      <c r="K136" s="651"/>
      <c r="L136" s="649"/>
      <c r="M136" s="649"/>
      <c r="N136" s="676"/>
      <c r="O136" s="702"/>
      <c r="P136" s="715"/>
      <c r="Q136" s="714"/>
      <c r="R136" s="5514"/>
      <c r="S136" s="5515"/>
    </row>
    <row r="137" spans="1:19" ht="28.5" customHeight="1" x14ac:dyDescent="0.2">
      <c r="A137" s="797"/>
      <c r="B137" s="5302"/>
      <c r="C137" s="729"/>
      <c r="D137" s="644"/>
      <c r="E137" s="643"/>
      <c r="F137" s="5424"/>
      <c r="G137" s="5251"/>
      <c r="H137" s="5260"/>
      <c r="I137" s="5266"/>
      <c r="J137" s="652" t="s">
        <v>167</v>
      </c>
      <c r="K137" s="651">
        <v>0</v>
      </c>
      <c r="L137" s="649">
        <v>14.9</v>
      </c>
      <c r="M137" s="649">
        <v>14.82</v>
      </c>
      <c r="N137" s="676"/>
      <c r="O137" s="702"/>
      <c r="P137" s="646"/>
      <c r="Q137" s="645"/>
      <c r="R137" s="5514"/>
      <c r="S137" s="5515"/>
    </row>
    <row r="138" spans="1:19" ht="15.75" customHeight="1" x14ac:dyDescent="0.2">
      <c r="A138" s="797"/>
      <c r="B138" s="5302"/>
      <c r="C138" s="729"/>
      <c r="D138" s="644"/>
      <c r="E138" s="643"/>
      <c r="F138" s="5424"/>
      <c r="G138" s="5251"/>
      <c r="H138" s="5260"/>
      <c r="I138" s="5266"/>
      <c r="J138" s="652" t="s">
        <v>166</v>
      </c>
      <c r="K138" s="711"/>
      <c r="L138" s="713"/>
      <c r="M138" s="713"/>
      <c r="N138" s="710"/>
      <c r="O138" s="647"/>
      <c r="P138" s="709"/>
      <c r="Q138" s="708"/>
      <c r="R138" s="5514"/>
      <c r="S138" s="5515"/>
    </row>
    <row r="139" spans="1:19" ht="16.5" customHeight="1" thickBot="1" x14ac:dyDescent="0.25">
      <c r="A139" s="795"/>
      <c r="B139" s="5303"/>
      <c r="C139" s="793"/>
      <c r="D139" s="669"/>
      <c r="E139" s="668"/>
      <c r="F139" s="5425"/>
      <c r="G139" s="5252"/>
      <c r="H139" s="5261"/>
      <c r="I139" s="5267"/>
      <c r="J139" s="1097" t="s">
        <v>13</v>
      </c>
      <c r="K139" s="1096">
        <f>SUM(K134:K138)</f>
        <v>0</v>
      </c>
      <c r="L139" s="1096">
        <f>SUM(L134:L138)</f>
        <v>14.9</v>
      </c>
      <c r="M139" s="1096">
        <f>SUM(M134:M138)</f>
        <v>14.82</v>
      </c>
      <c r="N139" s="1095"/>
      <c r="O139" s="1094"/>
      <c r="P139" s="1093"/>
      <c r="Q139" s="1092"/>
      <c r="R139" s="5516"/>
      <c r="S139" s="5517"/>
    </row>
    <row r="140" spans="1:19" ht="30" customHeight="1" x14ac:dyDescent="0.2">
      <c r="A140" s="787" t="s">
        <v>10</v>
      </c>
      <c r="B140" s="5301" t="s">
        <v>8</v>
      </c>
      <c r="C140" s="785" t="s">
        <v>9</v>
      </c>
      <c r="D140" s="1078"/>
      <c r="E140" s="1024"/>
      <c r="F140" s="5415" t="s">
        <v>534</v>
      </c>
      <c r="G140" s="5250" t="s">
        <v>531</v>
      </c>
      <c r="H140" s="5262" t="s">
        <v>143</v>
      </c>
      <c r="I140" s="5265" t="s">
        <v>168</v>
      </c>
      <c r="J140" s="739" t="s">
        <v>12</v>
      </c>
      <c r="K140" s="738">
        <f t="shared" ref="K140:M144" si="3">K146</f>
        <v>0.5</v>
      </c>
      <c r="L140" s="738">
        <f t="shared" si="3"/>
        <v>0.5</v>
      </c>
      <c r="M140" s="738">
        <f t="shared" si="3"/>
        <v>0.05</v>
      </c>
      <c r="N140" s="656" t="s">
        <v>358</v>
      </c>
      <c r="O140" s="655" t="s">
        <v>343</v>
      </c>
      <c r="P140" s="704">
        <v>1</v>
      </c>
      <c r="Q140" s="703">
        <v>1</v>
      </c>
      <c r="R140" s="1006"/>
      <c r="S140" s="1005"/>
    </row>
    <row r="141" spans="1:19" ht="37.5" customHeight="1" x14ac:dyDescent="0.2">
      <c r="A141" s="797"/>
      <c r="B141" s="5302"/>
      <c r="C141" s="800"/>
      <c r="D141" s="776"/>
      <c r="E141" s="1023"/>
      <c r="F141" s="5405"/>
      <c r="G141" s="5251"/>
      <c r="H141" s="5263"/>
      <c r="I141" s="5266"/>
      <c r="J141" s="731" t="s">
        <v>196</v>
      </c>
      <c r="K141" s="734">
        <f t="shared" si="3"/>
        <v>2</v>
      </c>
      <c r="L141" s="734">
        <f t="shared" si="3"/>
        <v>2</v>
      </c>
      <c r="M141" s="734">
        <f t="shared" si="3"/>
        <v>1.8</v>
      </c>
      <c r="N141" s="676" t="s">
        <v>533</v>
      </c>
      <c r="O141" s="702" t="s">
        <v>526</v>
      </c>
      <c r="P141" s="780">
        <v>20</v>
      </c>
      <c r="Q141" s="779">
        <v>23</v>
      </c>
      <c r="R141" s="742"/>
      <c r="S141" s="741"/>
    </row>
    <row r="142" spans="1:19" ht="15" x14ac:dyDescent="0.2">
      <c r="A142" s="797"/>
      <c r="B142" s="5302"/>
      <c r="C142" s="800"/>
      <c r="D142" s="776"/>
      <c r="E142" s="1023"/>
      <c r="F142" s="5405"/>
      <c r="G142" s="5251"/>
      <c r="H142" s="5263"/>
      <c r="I142" s="5266"/>
      <c r="J142" s="731" t="s">
        <v>334</v>
      </c>
      <c r="K142" s="734">
        <f t="shared" si="3"/>
        <v>0</v>
      </c>
      <c r="L142" s="734">
        <f t="shared" si="3"/>
        <v>0</v>
      </c>
      <c r="M142" s="734">
        <f t="shared" si="3"/>
        <v>0</v>
      </c>
      <c r="N142" s="676"/>
      <c r="O142" s="702"/>
      <c r="P142" s="646"/>
      <c r="Q142" s="645"/>
      <c r="R142" s="733"/>
      <c r="S142" s="732"/>
    </row>
    <row r="143" spans="1:19" ht="27" customHeight="1" x14ac:dyDescent="0.2">
      <c r="A143" s="797"/>
      <c r="B143" s="5302"/>
      <c r="C143" s="800"/>
      <c r="D143" s="776"/>
      <c r="E143" s="1023"/>
      <c r="F143" s="5405"/>
      <c r="G143" s="5251"/>
      <c r="H143" s="5263"/>
      <c r="I143" s="5266"/>
      <c r="J143" s="731" t="s">
        <v>167</v>
      </c>
      <c r="K143" s="734">
        <f t="shared" si="3"/>
        <v>8.1</v>
      </c>
      <c r="L143" s="734">
        <f t="shared" si="3"/>
        <v>8</v>
      </c>
      <c r="M143" s="734">
        <f t="shared" si="3"/>
        <v>8</v>
      </c>
      <c r="N143" s="676"/>
      <c r="O143" s="702"/>
      <c r="P143" s="646"/>
      <c r="Q143" s="645"/>
      <c r="R143" s="733"/>
      <c r="S143" s="732"/>
    </row>
    <row r="144" spans="1:19" ht="26.25" customHeight="1" x14ac:dyDescent="0.2">
      <c r="A144" s="797"/>
      <c r="B144" s="5302"/>
      <c r="C144" s="800"/>
      <c r="D144" s="776"/>
      <c r="E144" s="1023"/>
      <c r="F144" s="5405"/>
      <c r="G144" s="5251"/>
      <c r="H144" s="5263"/>
      <c r="I144" s="5266"/>
      <c r="J144" s="731" t="s">
        <v>166</v>
      </c>
      <c r="K144" s="730">
        <f t="shared" si="3"/>
        <v>0</v>
      </c>
      <c r="L144" s="730">
        <f t="shared" si="3"/>
        <v>0</v>
      </c>
      <c r="M144" s="730">
        <f t="shared" si="3"/>
        <v>0</v>
      </c>
      <c r="N144" s="710"/>
      <c r="O144" s="647"/>
      <c r="P144" s="709"/>
      <c r="Q144" s="708"/>
      <c r="R144" s="726"/>
      <c r="S144" s="725"/>
    </row>
    <row r="145" spans="1:19" ht="33" customHeight="1" thickBot="1" x14ac:dyDescent="0.25">
      <c r="A145" s="795"/>
      <c r="B145" s="5303"/>
      <c r="C145" s="799"/>
      <c r="D145" s="799"/>
      <c r="E145" s="1022"/>
      <c r="F145" s="5408"/>
      <c r="G145" s="5252"/>
      <c r="H145" s="5264"/>
      <c r="I145" s="5267"/>
      <c r="J145" s="1097" t="s">
        <v>13</v>
      </c>
      <c r="K145" s="1096">
        <f>SUM(K140:K144)</f>
        <v>10.6</v>
      </c>
      <c r="L145" s="1096">
        <f>SUM(L140:L144)</f>
        <v>10.5</v>
      </c>
      <c r="M145" s="1096">
        <f>SUM(M140:M144)</f>
        <v>9.85</v>
      </c>
      <c r="N145" s="1095"/>
      <c r="O145" s="1094"/>
      <c r="P145" s="1093"/>
      <c r="Q145" s="1092"/>
      <c r="R145" s="717"/>
      <c r="S145" s="716"/>
    </row>
    <row r="146" spans="1:19" ht="29.25" customHeight="1" x14ac:dyDescent="0.2">
      <c r="A146" s="787" t="s">
        <v>10</v>
      </c>
      <c r="B146" s="5301" t="s">
        <v>8</v>
      </c>
      <c r="C146" s="785" t="s">
        <v>9</v>
      </c>
      <c r="D146" s="784" t="s">
        <v>8</v>
      </c>
      <c r="E146" s="660"/>
      <c r="F146" s="5268" t="s">
        <v>532</v>
      </c>
      <c r="G146" s="5250" t="s">
        <v>531</v>
      </c>
      <c r="H146" s="5259" t="s">
        <v>143</v>
      </c>
      <c r="I146" s="5265" t="s">
        <v>336</v>
      </c>
      <c r="J146" s="659" t="s">
        <v>12</v>
      </c>
      <c r="K146" s="658">
        <v>0.5</v>
      </c>
      <c r="L146" s="658">
        <v>0.5</v>
      </c>
      <c r="M146" s="657">
        <v>0.05</v>
      </c>
      <c r="N146" s="656" t="s">
        <v>352</v>
      </c>
      <c r="O146" s="655" t="s">
        <v>489</v>
      </c>
      <c r="P146" s="704">
        <v>1</v>
      </c>
      <c r="Q146" s="703">
        <v>1</v>
      </c>
      <c r="R146" s="5210" t="s">
        <v>530</v>
      </c>
      <c r="S146" s="5211"/>
    </row>
    <row r="147" spans="1:19" ht="30" customHeight="1" x14ac:dyDescent="0.2">
      <c r="A147" s="797"/>
      <c r="B147" s="5302"/>
      <c r="C147" s="800"/>
      <c r="D147" s="775"/>
      <c r="E147" s="643"/>
      <c r="F147" s="5269"/>
      <c r="G147" s="5251"/>
      <c r="H147" s="5260"/>
      <c r="I147" s="5266"/>
      <c r="J147" s="652" t="s">
        <v>196</v>
      </c>
      <c r="K147" s="651">
        <v>2</v>
      </c>
      <c r="L147" s="651">
        <v>2</v>
      </c>
      <c r="M147" s="649">
        <v>1.8</v>
      </c>
      <c r="N147" s="648" t="s">
        <v>529</v>
      </c>
      <c r="O147" s="647" t="s">
        <v>526</v>
      </c>
      <c r="P147" s="715">
        <v>20</v>
      </c>
      <c r="Q147" s="714">
        <v>23</v>
      </c>
      <c r="R147" s="5212"/>
      <c r="S147" s="5213"/>
    </row>
    <row r="148" spans="1:19" ht="24" customHeight="1" x14ac:dyDescent="0.2">
      <c r="A148" s="797"/>
      <c r="B148" s="5302"/>
      <c r="C148" s="800"/>
      <c r="D148" s="775"/>
      <c r="E148" s="643"/>
      <c r="F148" s="5269"/>
      <c r="G148" s="5251"/>
      <c r="H148" s="5260"/>
      <c r="I148" s="5266"/>
      <c r="J148" s="652" t="s">
        <v>334</v>
      </c>
      <c r="K148" s="651"/>
      <c r="L148" s="651"/>
      <c r="M148" s="649"/>
      <c r="N148" s="676"/>
      <c r="O148" s="702"/>
      <c r="P148" s="646"/>
      <c r="Q148" s="645"/>
      <c r="R148" s="5212"/>
      <c r="S148" s="5213"/>
    </row>
    <row r="149" spans="1:19" ht="32.25" customHeight="1" x14ac:dyDescent="0.2">
      <c r="A149" s="797"/>
      <c r="B149" s="5302"/>
      <c r="C149" s="800"/>
      <c r="D149" s="775"/>
      <c r="E149" s="643"/>
      <c r="F149" s="5269"/>
      <c r="G149" s="5251"/>
      <c r="H149" s="5260"/>
      <c r="I149" s="5266"/>
      <c r="J149" s="652" t="s">
        <v>167</v>
      </c>
      <c r="K149" s="651">
        <v>8.1</v>
      </c>
      <c r="L149" s="651">
        <v>8</v>
      </c>
      <c r="M149" s="651">
        <v>8</v>
      </c>
      <c r="N149" s="676"/>
      <c r="O149" s="702"/>
      <c r="P149" s="646"/>
      <c r="Q149" s="645"/>
      <c r="R149" s="5212"/>
      <c r="S149" s="5213"/>
    </row>
    <row r="150" spans="1:19" ht="53.25" customHeight="1" thickBot="1" x14ac:dyDescent="0.25">
      <c r="A150" s="797"/>
      <c r="B150" s="5302"/>
      <c r="C150" s="800"/>
      <c r="D150" s="775"/>
      <c r="E150" s="643"/>
      <c r="F150" s="5269"/>
      <c r="G150" s="5251"/>
      <c r="H150" s="5260"/>
      <c r="I150" s="5266"/>
      <c r="J150" s="642" t="s">
        <v>166</v>
      </c>
      <c r="K150" s="700"/>
      <c r="L150" s="700"/>
      <c r="M150" s="699"/>
      <c r="N150" s="698"/>
      <c r="O150" s="697"/>
      <c r="P150" s="696"/>
      <c r="Q150" s="695"/>
      <c r="R150" s="5212"/>
      <c r="S150" s="5213"/>
    </row>
    <row r="151" spans="1:19" ht="59.25" customHeight="1" thickBot="1" x14ac:dyDescent="0.25">
      <c r="A151" s="795"/>
      <c r="B151" s="5303"/>
      <c r="C151" s="799"/>
      <c r="D151" s="770"/>
      <c r="E151" s="668"/>
      <c r="F151" s="5270"/>
      <c r="G151" s="5252"/>
      <c r="H151" s="5261"/>
      <c r="I151" s="5267"/>
      <c r="J151" s="666" t="s">
        <v>13</v>
      </c>
      <c r="K151" s="665">
        <f>SUM(K146:K150)</f>
        <v>10.6</v>
      </c>
      <c r="L151" s="665">
        <f>SUM(L146:L150)</f>
        <v>10.5</v>
      </c>
      <c r="M151" s="665">
        <f>SUM(M146:M150)</f>
        <v>9.85</v>
      </c>
      <c r="N151" s="664"/>
      <c r="O151" s="629"/>
      <c r="P151" s="663"/>
      <c r="Q151" s="662"/>
      <c r="R151" s="5214"/>
      <c r="S151" s="5215"/>
    </row>
    <row r="152" spans="1:19" ht="24.75" customHeight="1" thickBot="1" x14ac:dyDescent="0.25">
      <c r="A152" s="826" t="s">
        <v>10</v>
      </c>
      <c r="B152" s="825" t="s">
        <v>8</v>
      </c>
      <c r="C152" s="5348" t="s">
        <v>221</v>
      </c>
      <c r="D152" s="5348"/>
      <c r="E152" s="5348"/>
      <c r="F152" s="5348"/>
      <c r="G152" s="5348"/>
      <c r="H152" s="5348"/>
      <c r="I152" s="5349"/>
      <c r="J152" s="824" t="s">
        <v>13</v>
      </c>
      <c r="K152" s="823">
        <f>K127+K145</f>
        <v>221.9</v>
      </c>
      <c r="L152" s="823">
        <f>L127+L145</f>
        <v>236.70000000000002</v>
      </c>
      <c r="M152" s="823">
        <f>M127+M145</f>
        <v>188.75</v>
      </c>
      <c r="N152" s="5287"/>
      <c r="O152" s="5288"/>
      <c r="P152" s="5288"/>
      <c r="Q152" s="5289"/>
      <c r="R152" s="768"/>
      <c r="S152" s="767"/>
    </row>
    <row r="153" spans="1:19" ht="22.5" customHeight="1" thickBot="1" x14ac:dyDescent="0.25">
      <c r="A153" s="1091" t="s">
        <v>10</v>
      </c>
      <c r="B153" s="1090" t="s">
        <v>9</v>
      </c>
      <c r="C153" s="5524" t="s">
        <v>528</v>
      </c>
      <c r="D153" s="5525"/>
      <c r="E153" s="5525"/>
      <c r="F153" s="5525"/>
      <c r="G153" s="5525"/>
      <c r="H153" s="5525"/>
      <c r="I153" s="5525"/>
      <c r="J153" s="5525"/>
      <c r="K153" s="5525"/>
      <c r="L153" s="5525"/>
      <c r="M153" s="5525"/>
      <c r="N153" s="5525"/>
      <c r="O153" s="5525"/>
      <c r="P153" s="5525"/>
      <c r="Q153" s="5526"/>
      <c r="R153" s="893"/>
      <c r="S153" s="892"/>
    </row>
    <row r="154" spans="1:19" ht="29.45" customHeight="1" thickBot="1" x14ac:dyDescent="0.25">
      <c r="A154" s="1010"/>
      <c r="B154" s="1009"/>
      <c r="C154" s="5527"/>
      <c r="D154" s="5528"/>
      <c r="E154" s="5528"/>
      <c r="F154" s="5528"/>
      <c r="G154" s="5528"/>
      <c r="H154" s="5528"/>
      <c r="I154" s="5528"/>
      <c r="J154" s="5528"/>
      <c r="K154" s="5528"/>
      <c r="L154" s="5528"/>
      <c r="M154" s="5529"/>
      <c r="N154" s="746" t="s">
        <v>527</v>
      </c>
      <c r="O154" s="745" t="s">
        <v>526</v>
      </c>
      <c r="P154" s="895">
        <v>124</v>
      </c>
      <c r="Q154" s="979">
        <v>103</v>
      </c>
      <c r="R154" s="726"/>
      <c r="S154" s="725"/>
    </row>
    <row r="155" spans="1:19" x14ac:dyDescent="0.2">
      <c r="A155" s="868" t="s">
        <v>10</v>
      </c>
      <c r="B155" s="5389" t="s">
        <v>9</v>
      </c>
      <c r="C155" s="845" t="s">
        <v>8</v>
      </c>
      <c r="D155" s="1088"/>
      <c r="E155" s="1087"/>
      <c r="F155" s="5420" t="s">
        <v>525</v>
      </c>
      <c r="G155" s="5251" t="s">
        <v>523</v>
      </c>
      <c r="H155" s="5254" t="s">
        <v>143</v>
      </c>
      <c r="I155" s="5257" t="s">
        <v>168</v>
      </c>
      <c r="J155" s="1089" t="s">
        <v>12</v>
      </c>
      <c r="K155" s="877">
        <f t="shared" ref="K155:M159" si="4">K161</f>
        <v>0.9</v>
      </c>
      <c r="L155" s="877">
        <f t="shared" si="4"/>
        <v>0.9</v>
      </c>
      <c r="M155" s="877">
        <f t="shared" si="4"/>
        <v>0.81</v>
      </c>
      <c r="N155" s="861" t="s">
        <v>358</v>
      </c>
      <c r="O155" s="860" t="s">
        <v>343</v>
      </c>
      <c r="P155" s="859">
        <v>1</v>
      </c>
      <c r="Q155" s="858">
        <v>1</v>
      </c>
      <c r="R155" s="872"/>
      <c r="S155" s="871"/>
    </row>
    <row r="156" spans="1:19" ht="12.75" customHeight="1" x14ac:dyDescent="0.2">
      <c r="A156" s="846"/>
      <c r="B156" s="5390"/>
      <c r="C156" s="845"/>
      <c r="D156" s="1088"/>
      <c r="E156" s="1087"/>
      <c r="F156" s="5421"/>
      <c r="G156" s="5251"/>
      <c r="H156" s="5254"/>
      <c r="I156" s="5257"/>
      <c r="J156" s="878" t="s">
        <v>196</v>
      </c>
      <c r="K156" s="877">
        <f t="shared" si="4"/>
        <v>139.30000000000001</v>
      </c>
      <c r="L156" s="877">
        <f t="shared" si="4"/>
        <v>139.30000000000001</v>
      </c>
      <c r="M156" s="877">
        <f t="shared" si="4"/>
        <v>33.6</v>
      </c>
      <c r="N156" s="850" t="s">
        <v>521</v>
      </c>
      <c r="O156" s="849" t="s">
        <v>343</v>
      </c>
      <c r="P156" s="855">
        <v>71</v>
      </c>
      <c r="Q156" s="854">
        <v>71</v>
      </c>
      <c r="R156" s="872"/>
      <c r="S156" s="871"/>
    </row>
    <row r="157" spans="1:19" x14ac:dyDescent="0.2">
      <c r="A157" s="846"/>
      <c r="B157" s="5390"/>
      <c r="C157" s="845"/>
      <c r="D157" s="1088"/>
      <c r="E157" s="1087"/>
      <c r="F157" s="5421"/>
      <c r="G157" s="5251"/>
      <c r="H157" s="5254"/>
      <c r="I157" s="5257"/>
      <c r="J157" s="878" t="s">
        <v>334</v>
      </c>
      <c r="K157" s="877">
        <f t="shared" si="4"/>
        <v>0</v>
      </c>
      <c r="L157" s="877">
        <f t="shared" si="4"/>
        <v>0</v>
      </c>
      <c r="M157" s="877">
        <f t="shared" si="4"/>
        <v>0</v>
      </c>
      <c r="N157" s="850"/>
      <c r="O157" s="849"/>
      <c r="P157" s="848"/>
      <c r="Q157" s="847"/>
      <c r="R157" s="876"/>
      <c r="S157" s="875"/>
    </row>
    <row r="158" spans="1:19" x14ac:dyDescent="0.2">
      <c r="A158" s="846"/>
      <c r="B158" s="5390"/>
      <c r="C158" s="845"/>
      <c r="D158" s="1088"/>
      <c r="E158" s="1087"/>
      <c r="F158" s="5421"/>
      <c r="G158" s="5251"/>
      <c r="H158" s="5254"/>
      <c r="I158" s="5257"/>
      <c r="J158" s="878" t="s">
        <v>167</v>
      </c>
      <c r="K158" s="877">
        <f t="shared" si="4"/>
        <v>536.20000000000005</v>
      </c>
      <c r="L158" s="877">
        <f t="shared" si="4"/>
        <v>686.3</v>
      </c>
      <c r="M158" s="877">
        <f t="shared" si="4"/>
        <v>686.15</v>
      </c>
      <c r="N158" s="850"/>
      <c r="O158" s="849"/>
      <c r="P158" s="848"/>
      <c r="Q158" s="847"/>
      <c r="R158" s="876"/>
      <c r="S158" s="875"/>
    </row>
    <row r="159" spans="1:19" ht="13.5" thickBot="1" x14ac:dyDescent="0.25">
      <c r="A159" s="846"/>
      <c r="B159" s="5390"/>
      <c r="C159" s="845"/>
      <c r="D159" s="1088"/>
      <c r="E159" s="1087"/>
      <c r="F159" s="5421"/>
      <c r="G159" s="5251"/>
      <c r="H159" s="5254"/>
      <c r="I159" s="5257"/>
      <c r="J159" s="874" t="s">
        <v>166</v>
      </c>
      <c r="K159" s="873">
        <f t="shared" si="4"/>
        <v>0</v>
      </c>
      <c r="L159" s="873">
        <f t="shared" si="4"/>
        <v>0</v>
      </c>
      <c r="M159" s="873">
        <f t="shared" si="4"/>
        <v>0</v>
      </c>
      <c r="N159" s="839"/>
      <c r="O159" s="838"/>
      <c r="P159" s="837"/>
      <c r="Q159" s="836"/>
      <c r="R159" s="872"/>
      <c r="S159" s="871"/>
    </row>
    <row r="160" spans="1:19" ht="21" customHeight="1" thickBot="1" x14ac:dyDescent="0.25">
      <c r="A160" s="826"/>
      <c r="B160" s="5391"/>
      <c r="C160" s="835"/>
      <c r="D160" s="835"/>
      <c r="E160" s="1086"/>
      <c r="F160" s="5422"/>
      <c r="G160" s="5252"/>
      <c r="H160" s="5255"/>
      <c r="I160" s="5258"/>
      <c r="J160" s="832" t="s">
        <v>13</v>
      </c>
      <c r="K160" s="831">
        <f>SUM(K155:K159)</f>
        <v>676.40000000000009</v>
      </c>
      <c r="L160" s="831">
        <f>SUM(L155:L159)</f>
        <v>826.5</v>
      </c>
      <c r="M160" s="831">
        <f>SUM(M155:M159)</f>
        <v>720.56</v>
      </c>
      <c r="N160" s="830"/>
      <c r="O160" s="829"/>
      <c r="P160" s="828"/>
      <c r="Q160" s="827"/>
      <c r="R160" s="870"/>
      <c r="S160" s="869"/>
    </row>
    <row r="161" spans="1:19" ht="12.75" customHeight="1" x14ac:dyDescent="0.2">
      <c r="A161" s="868" t="s">
        <v>10</v>
      </c>
      <c r="B161" s="5389" t="s">
        <v>9</v>
      </c>
      <c r="C161" s="845" t="s">
        <v>8</v>
      </c>
      <c r="D161" s="866" t="s">
        <v>8</v>
      </c>
      <c r="E161" s="865"/>
      <c r="F161" s="5268" t="s">
        <v>524</v>
      </c>
      <c r="G161" s="5250" t="s">
        <v>523</v>
      </c>
      <c r="H161" s="5253" t="s">
        <v>143</v>
      </c>
      <c r="I161" s="5256" t="s">
        <v>375</v>
      </c>
      <c r="J161" s="864" t="s">
        <v>12</v>
      </c>
      <c r="K161" s="863">
        <v>0.9</v>
      </c>
      <c r="L161" s="1085">
        <v>0.9</v>
      </c>
      <c r="M161" s="862">
        <v>0.81</v>
      </c>
      <c r="N161" s="861" t="s">
        <v>352</v>
      </c>
      <c r="O161" s="860" t="s">
        <v>343</v>
      </c>
      <c r="P161" s="859">
        <v>1</v>
      </c>
      <c r="Q161" s="858">
        <v>1</v>
      </c>
      <c r="R161" s="5216" t="s">
        <v>522</v>
      </c>
      <c r="S161" s="5217"/>
    </row>
    <row r="162" spans="1:19" ht="15" customHeight="1" x14ac:dyDescent="0.2">
      <c r="A162" s="846"/>
      <c r="B162" s="5390"/>
      <c r="C162" s="845"/>
      <c r="D162" s="844"/>
      <c r="E162" s="843"/>
      <c r="F162" s="5269"/>
      <c r="G162" s="5251"/>
      <c r="H162" s="5254"/>
      <c r="I162" s="5257"/>
      <c r="J162" s="852" t="s">
        <v>196</v>
      </c>
      <c r="K162" s="851">
        <v>139.30000000000001</v>
      </c>
      <c r="L162" s="1084">
        <v>139.30000000000001</v>
      </c>
      <c r="M162" s="853">
        <v>33.6</v>
      </c>
      <c r="N162" s="648" t="s">
        <v>521</v>
      </c>
      <c r="O162" s="856" t="s">
        <v>343</v>
      </c>
      <c r="P162" s="855">
        <v>71</v>
      </c>
      <c r="Q162" s="854">
        <v>71</v>
      </c>
      <c r="R162" s="5218"/>
      <c r="S162" s="5219"/>
    </row>
    <row r="163" spans="1:19" ht="15" customHeight="1" x14ac:dyDescent="0.2">
      <c r="A163" s="846"/>
      <c r="B163" s="5390"/>
      <c r="C163" s="845"/>
      <c r="D163" s="844"/>
      <c r="E163" s="843"/>
      <c r="F163" s="5269"/>
      <c r="G163" s="5251"/>
      <c r="H163" s="5254"/>
      <c r="I163" s="5257"/>
      <c r="J163" s="852" t="s">
        <v>334</v>
      </c>
      <c r="K163" s="851"/>
      <c r="L163" s="1084"/>
      <c r="M163" s="853"/>
      <c r="N163" s="850"/>
      <c r="O163" s="849"/>
      <c r="P163" s="848"/>
      <c r="Q163" s="847"/>
      <c r="R163" s="5218"/>
      <c r="S163" s="5219"/>
    </row>
    <row r="164" spans="1:19" ht="15" customHeight="1" x14ac:dyDescent="0.2">
      <c r="A164" s="846"/>
      <c r="B164" s="5390"/>
      <c r="C164" s="845"/>
      <c r="D164" s="844"/>
      <c r="E164" s="843"/>
      <c r="F164" s="5269"/>
      <c r="G164" s="5251"/>
      <c r="H164" s="5254"/>
      <c r="I164" s="5257"/>
      <c r="J164" s="852" t="s">
        <v>167</v>
      </c>
      <c r="K164" s="851">
        <v>536.20000000000005</v>
      </c>
      <c r="L164" s="1084">
        <v>686.3</v>
      </c>
      <c r="M164" s="853">
        <v>686.15</v>
      </c>
      <c r="N164" s="850"/>
      <c r="O164" s="849"/>
      <c r="P164" s="848"/>
      <c r="Q164" s="847"/>
      <c r="R164" s="5218"/>
      <c r="S164" s="5219"/>
    </row>
    <row r="165" spans="1:19" ht="114.75" customHeight="1" thickBot="1" x14ac:dyDescent="0.25">
      <c r="A165" s="846"/>
      <c r="B165" s="5390"/>
      <c r="C165" s="845"/>
      <c r="D165" s="844"/>
      <c r="E165" s="843"/>
      <c r="F165" s="5269"/>
      <c r="G165" s="5251"/>
      <c r="H165" s="5254"/>
      <c r="I165" s="5257"/>
      <c r="J165" s="842" t="s">
        <v>166</v>
      </c>
      <c r="K165" s="841"/>
      <c r="L165" s="1083"/>
      <c r="M165" s="840"/>
      <c r="N165" s="839"/>
      <c r="O165" s="838"/>
      <c r="P165" s="837"/>
      <c r="Q165" s="836"/>
      <c r="R165" s="5218"/>
      <c r="S165" s="5219"/>
    </row>
    <row r="166" spans="1:19" ht="26.25" customHeight="1" thickBot="1" x14ac:dyDescent="0.25">
      <c r="A166" s="826"/>
      <c r="B166" s="5391"/>
      <c r="C166" s="835"/>
      <c r="D166" s="834"/>
      <c r="E166" s="833"/>
      <c r="F166" s="5270"/>
      <c r="G166" s="5252"/>
      <c r="H166" s="5255"/>
      <c r="I166" s="5258"/>
      <c r="J166" s="832" t="s">
        <v>13</v>
      </c>
      <c r="K166" s="831">
        <f>SUM(K161:K165)</f>
        <v>676.40000000000009</v>
      </c>
      <c r="L166" s="1082">
        <f>SUM(L161:L165)</f>
        <v>826.5</v>
      </c>
      <c r="M166" s="1082">
        <f>SUM(M161:M165)</f>
        <v>720.56</v>
      </c>
      <c r="N166" s="830"/>
      <c r="O166" s="829"/>
      <c r="P166" s="828"/>
      <c r="Q166" s="827"/>
      <c r="R166" s="5220"/>
      <c r="S166" s="5221"/>
    </row>
    <row r="167" spans="1:19" ht="15.75" customHeight="1" thickBot="1" x14ac:dyDescent="0.25">
      <c r="A167" s="826" t="s">
        <v>10</v>
      </c>
      <c r="B167" s="825" t="s">
        <v>9</v>
      </c>
      <c r="C167" s="5348" t="s">
        <v>221</v>
      </c>
      <c r="D167" s="5348"/>
      <c r="E167" s="5348"/>
      <c r="F167" s="5348"/>
      <c r="G167" s="5348"/>
      <c r="H167" s="5348"/>
      <c r="I167" s="5349"/>
      <c r="J167" s="824" t="s">
        <v>13</v>
      </c>
      <c r="K167" s="823">
        <f>K160*1</f>
        <v>676.40000000000009</v>
      </c>
      <c r="L167" s="823">
        <f>L160*1</f>
        <v>826.5</v>
      </c>
      <c r="M167" s="823">
        <f>M160*1</f>
        <v>720.56</v>
      </c>
      <c r="N167" s="5287"/>
      <c r="O167" s="5288"/>
      <c r="P167" s="5288"/>
      <c r="Q167" s="5289"/>
      <c r="R167" s="768"/>
      <c r="S167" s="767"/>
    </row>
    <row r="168" spans="1:19" ht="15.75" customHeight="1" thickBot="1" x14ac:dyDescent="0.25">
      <c r="A168" s="822" t="s">
        <v>10</v>
      </c>
      <c r="B168" s="822"/>
      <c r="C168" s="5350" t="s">
        <v>220</v>
      </c>
      <c r="D168" s="5350"/>
      <c r="E168" s="5350"/>
      <c r="F168" s="5350"/>
      <c r="G168" s="5350"/>
      <c r="H168" s="5350"/>
      <c r="I168" s="5351"/>
      <c r="J168" s="821" t="s">
        <v>13</v>
      </c>
      <c r="K168" s="820">
        <f>K167+K152</f>
        <v>898.30000000000007</v>
      </c>
      <c r="L168" s="820">
        <f>L167+L152</f>
        <v>1063.2</v>
      </c>
      <c r="M168" s="820">
        <f>M167+M152</f>
        <v>909.31</v>
      </c>
      <c r="N168" s="5290"/>
      <c r="O168" s="5291"/>
      <c r="P168" s="5291"/>
      <c r="Q168" s="5292"/>
      <c r="R168" s="766"/>
      <c r="S168" s="765"/>
    </row>
    <row r="169" spans="1:19" ht="15.75" customHeight="1" thickBot="1" x14ac:dyDescent="0.25">
      <c r="A169" s="1081" t="s">
        <v>11</v>
      </c>
      <c r="B169" s="5530" t="s">
        <v>520</v>
      </c>
      <c r="C169" s="5531"/>
      <c r="D169" s="5531"/>
      <c r="E169" s="5531"/>
      <c r="F169" s="5531"/>
      <c r="G169" s="5531"/>
      <c r="H169" s="5531"/>
      <c r="I169" s="5531"/>
      <c r="J169" s="5531"/>
      <c r="K169" s="5531"/>
      <c r="L169" s="5531"/>
      <c r="M169" s="5531"/>
      <c r="N169" s="5531"/>
      <c r="O169" s="5531"/>
      <c r="P169" s="5531"/>
      <c r="Q169" s="5532"/>
      <c r="R169" s="1080"/>
      <c r="S169" s="1079"/>
    </row>
    <row r="170" spans="1:19" ht="51" customHeight="1" thickBot="1" x14ac:dyDescent="0.25">
      <c r="A170" s="761"/>
      <c r="B170" s="1030"/>
      <c r="C170" s="1028"/>
      <c r="D170" s="1028"/>
      <c r="E170" s="1028"/>
      <c r="F170" s="1029"/>
      <c r="G170" s="1029"/>
      <c r="H170" s="1028"/>
      <c r="I170" s="1028"/>
      <c r="J170" s="1028"/>
      <c r="K170" s="1027"/>
      <c r="L170" s="1027"/>
      <c r="M170" s="1026"/>
      <c r="N170" s="746" t="s">
        <v>519</v>
      </c>
      <c r="O170" s="745" t="s">
        <v>343</v>
      </c>
      <c r="P170" s="744">
        <v>3</v>
      </c>
      <c r="Q170" s="743">
        <v>4</v>
      </c>
      <c r="R170" s="742"/>
      <c r="S170" s="741"/>
    </row>
    <row r="171" spans="1:19" ht="15.75" customHeight="1" thickBot="1" x14ac:dyDescent="0.25">
      <c r="A171" s="807" t="s">
        <v>11</v>
      </c>
      <c r="B171" s="894" t="s">
        <v>8</v>
      </c>
      <c r="C171" s="5455" t="s">
        <v>518</v>
      </c>
      <c r="D171" s="5456"/>
      <c r="E171" s="5456"/>
      <c r="F171" s="5456"/>
      <c r="G171" s="5456"/>
      <c r="H171" s="5456"/>
      <c r="I171" s="5456"/>
      <c r="J171" s="5456"/>
      <c r="K171" s="5456"/>
      <c r="L171" s="5456"/>
      <c r="M171" s="5456"/>
      <c r="N171" s="5456"/>
      <c r="O171" s="5456"/>
      <c r="P171" s="5456"/>
      <c r="Q171" s="5457"/>
      <c r="R171" s="809"/>
      <c r="S171" s="808"/>
    </row>
    <row r="172" spans="1:19" ht="48" customHeight="1" thickBot="1" x14ac:dyDescent="0.25">
      <c r="A172" s="750"/>
      <c r="B172" s="625"/>
      <c r="C172" s="749"/>
      <c r="D172" s="748"/>
      <c r="E172" s="748"/>
      <c r="F172" s="748"/>
      <c r="G172" s="748"/>
      <c r="H172" s="748"/>
      <c r="I172" s="748"/>
      <c r="J172" s="748"/>
      <c r="K172" s="748"/>
      <c r="L172" s="748"/>
      <c r="M172" s="747"/>
      <c r="N172" s="746" t="s">
        <v>517</v>
      </c>
      <c r="O172" s="745" t="s">
        <v>343</v>
      </c>
      <c r="P172" s="744">
        <v>1</v>
      </c>
      <c r="Q172" s="743">
        <v>4</v>
      </c>
      <c r="R172" s="1006"/>
      <c r="S172" s="1005"/>
    </row>
    <row r="173" spans="1:19" ht="15" x14ac:dyDescent="0.2">
      <c r="A173" s="787" t="s">
        <v>11</v>
      </c>
      <c r="B173" s="5301" t="s">
        <v>8</v>
      </c>
      <c r="C173" s="785" t="s">
        <v>8</v>
      </c>
      <c r="D173" s="1078"/>
      <c r="E173" s="1024"/>
      <c r="F173" s="5415" t="s">
        <v>516</v>
      </c>
      <c r="G173" s="5250" t="s">
        <v>485</v>
      </c>
      <c r="H173" s="5259" t="s">
        <v>143</v>
      </c>
      <c r="I173" s="5265" t="s">
        <v>168</v>
      </c>
      <c r="J173" s="739" t="s">
        <v>12</v>
      </c>
      <c r="K173" s="738">
        <f>K179+K185+K191+K197+K203+K209+K215+K221+K227</f>
        <v>22</v>
      </c>
      <c r="L173" s="738">
        <f>L179+L185+L191+L197+L203+L209+L215+L221+L227+L233+L239</f>
        <v>39.5</v>
      </c>
      <c r="M173" s="738">
        <f>M179+M185+M191+M197+M203+M209+M215+M221+M227+M233+M239</f>
        <v>11.83</v>
      </c>
      <c r="N173" s="656" t="s">
        <v>358</v>
      </c>
      <c r="O173" s="655" t="s">
        <v>343</v>
      </c>
      <c r="P173" s="704">
        <v>3</v>
      </c>
      <c r="Q173" s="703">
        <v>4</v>
      </c>
      <c r="R173" s="726"/>
      <c r="S173" s="725"/>
    </row>
    <row r="174" spans="1:19" ht="15" x14ac:dyDescent="0.2">
      <c r="A174" s="797"/>
      <c r="B174" s="5302"/>
      <c r="C174" s="800"/>
      <c r="D174" s="776"/>
      <c r="E174" s="1023"/>
      <c r="F174" s="5405"/>
      <c r="G174" s="5251"/>
      <c r="H174" s="5260"/>
      <c r="I174" s="5266"/>
      <c r="J174" s="731" t="s">
        <v>196</v>
      </c>
      <c r="K174" s="734">
        <f>K180+K186+K192+K198+K204+K210+K216+K222+K228</f>
        <v>121.9</v>
      </c>
      <c r="L174" s="734">
        <f>L180+L186+L192+L198+L204+L210+L216+L222+L228+L234</f>
        <v>84.2</v>
      </c>
      <c r="M174" s="734">
        <f>M180+M186+M192+M198+M204+M210+M216+M222+M228+M234</f>
        <v>42.83</v>
      </c>
      <c r="N174" s="676"/>
      <c r="O174" s="702"/>
      <c r="P174" s="646"/>
      <c r="Q174" s="645"/>
      <c r="R174" s="733"/>
      <c r="S174" s="732"/>
    </row>
    <row r="175" spans="1:19" ht="15" x14ac:dyDescent="0.2">
      <c r="A175" s="797"/>
      <c r="B175" s="5302"/>
      <c r="C175" s="800"/>
      <c r="D175" s="776"/>
      <c r="E175" s="1023"/>
      <c r="F175" s="5405"/>
      <c r="G175" s="5251"/>
      <c r="H175" s="5260"/>
      <c r="I175" s="5266"/>
      <c r="J175" s="731" t="s">
        <v>334</v>
      </c>
      <c r="K175" s="734">
        <f>K181+K187+K193+K199+K205+K211+K217+K223+K229</f>
        <v>0</v>
      </c>
      <c r="L175" s="734">
        <f>L181+L187+L193+L199+L205+L211+L217+L223+L229</f>
        <v>0</v>
      </c>
      <c r="M175" s="734">
        <f>M181+M187+M193+M199+M205+M211+M217+M223+M229</f>
        <v>0</v>
      </c>
      <c r="N175" s="676"/>
      <c r="O175" s="702"/>
      <c r="P175" s="646"/>
      <c r="Q175" s="645"/>
      <c r="R175" s="733"/>
      <c r="S175" s="732"/>
    </row>
    <row r="176" spans="1:19" ht="15" x14ac:dyDescent="0.2">
      <c r="A176" s="797"/>
      <c r="B176" s="5302"/>
      <c r="C176" s="800"/>
      <c r="D176" s="776"/>
      <c r="E176" s="1023"/>
      <c r="F176" s="5405"/>
      <c r="G176" s="5251"/>
      <c r="H176" s="5260"/>
      <c r="I176" s="5266"/>
      <c r="J176" s="731" t="s">
        <v>167</v>
      </c>
      <c r="K176" s="734">
        <f>K182+K188+K194+K200+K206+K212+K218+K224+K230</f>
        <v>257.3</v>
      </c>
      <c r="L176" s="734">
        <f>L182+L188+L194+L200+L206+L212+L218+L224+L230+L236</f>
        <v>281.3</v>
      </c>
      <c r="M176" s="734">
        <f>M182+M188+M194+M200+M206+M212+M218+M224+M230+M236+M242</f>
        <v>176.59000000000003</v>
      </c>
      <c r="N176" s="676"/>
      <c r="O176" s="702"/>
      <c r="P176" s="646"/>
      <c r="Q176" s="645"/>
      <c r="R176" s="733"/>
      <c r="S176" s="732"/>
    </row>
    <row r="177" spans="1:45" ht="15.75" thickBot="1" x14ac:dyDescent="0.25">
      <c r="A177" s="797"/>
      <c r="B177" s="5302"/>
      <c r="C177" s="800"/>
      <c r="D177" s="776"/>
      <c r="E177" s="1023"/>
      <c r="F177" s="5405"/>
      <c r="G177" s="5251"/>
      <c r="H177" s="5260"/>
      <c r="I177" s="5266"/>
      <c r="J177" s="889" t="s">
        <v>166</v>
      </c>
      <c r="K177" s="888">
        <f>K183+K189+K195+K201+K207+K213+K219+K225+K231</f>
        <v>0</v>
      </c>
      <c r="L177" s="888">
        <f>L183+L189+L195+L201+L207+L213+L219+L225+L231+L237+L243</f>
        <v>0</v>
      </c>
      <c r="M177" s="888">
        <f>M183+M189+M195+M201+M207+M213+M219+M225+M231</f>
        <v>0</v>
      </c>
      <c r="N177" s="698"/>
      <c r="O177" s="697"/>
      <c r="P177" s="696"/>
      <c r="Q177" s="695"/>
      <c r="R177" s="726"/>
      <c r="S177" s="725"/>
    </row>
    <row r="178" spans="1:45" ht="27" customHeight="1" thickBot="1" x14ac:dyDescent="0.25">
      <c r="A178" s="795"/>
      <c r="B178" s="5303"/>
      <c r="C178" s="799"/>
      <c r="D178" s="799"/>
      <c r="E178" s="1022"/>
      <c r="F178" s="5408"/>
      <c r="G178" s="5252"/>
      <c r="H178" s="5261"/>
      <c r="I178" s="5267"/>
      <c r="J178" s="666" t="s">
        <v>13</v>
      </c>
      <c r="K178" s="665">
        <f>SUM(K173:K177)</f>
        <v>401.20000000000005</v>
      </c>
      <c r="L178" s="665">
        <f>SUM(L173:L177)</f>
        <v>405</v>
      </c>
      <c r="M178" s="665">
        <f>SUM(M173:M177)</f>
        <v>231.25000000000003</v>
      </c>
      <c r="N178" s="664"/>
      <c r="O178" s="629"/>
      <c r="P178" s="663"/>
      <c r="Q178" s="662"/>
      <c r="R178" s="717"/>
      <c r="S178" s="716"/>
    </row>
    <row r="179" spans="1:45" ht="36" customHeight="1" x14ac:dyDescent="0.2">
      <c r="A179" s="787" t="s">
        <v>11</v>
      </c>
      <c r="B179" s="5301" t="s">
        <v>8</v>
      </c>
      <c r="C179" s="785" t="s">
        <v>8</v>
      </c>
      <c r="D179" s="784" t="s">
        <v>8</v>
      </c>
      <c r="E179" s="660"/>
      <c r="F179" s="5268" t="s">
        <v>515</v>
      </c>
      <c r="G179" s="5250" t="s">
        <v>485</v>
      </c>
      <c r="H179" s="5259" t="s">
        <v>143</v>
      </c>
      <c r="I179" s="913" t="s">
        <v>510</v>
      </c>
      <c r="J179" s="659" t="s">
        <v>12</v>
      </c>
      <c r="K179" s="658">
        <v>10</v>
      </c>
      <c r="L179" s="658">
        <v>10</v>
      </c>
      <c r="M179" s="657">
        <v>3.4</v>
      </c>
      <c r="N179" s="656" t="s">
        <v>352</v>
      </c>
      <c r="O179" s="655" t="s">
        <v>343</v>
      </c>
      <c r="P179" s="704">
        <v>1</v>
      </c>
      <c r="Q179" s="703">
        <v>1</v>
      </c>
      <c r="R179" s="5522" t="s">
        <v>514</v>
      </c>
      <c r="S179" s="5523"/>
      <c r="T179" s="1077"/>
      <c r="U179" s="1077"/>
      <c r="V179" s="1076"/>
      <c r="W179" s="1071"/>
      <c r="X179" s="1071"/>
      <c r="Y179" s="1071"/>
      <c r="Z179" s="1071"/>
      <c r="AA179" s="1071"/>
      <c r="AB179" s="1071"/>
      <c r="AC179" s="1071"/>
      <c r="AD179" s="1071"/>
      <c r="AE179" s="1071"/>
      <c r="AF179" s="1071"/>
      <c r="AG179" s="1071"/>
      <c r="AH179" s="1071"/>
      <c r="AI179" s="1071"/>
      <c r="AJ179" s="1071"/>
      <c r="AK179" s="1071"/>
      <c r="AL179" s="1071"/>
      <c r="AM179" s="1071"/>
      <c r="AN179" s="1071"/>
      <c r="AO179" s="1071"/>
      <c r="AP179" s="1075"/>
      <c r="AQ179" s="1075"/>
      <c r="AR179" s="1075"/>
      <c r="AS179" s="1075"/>
    </row>
    <row r="180" spans="1:45" ht="29.25" customHeight="1" x14ac:dyDescent="0.2">
      <c r="A180" s="797"/>
      <c r="B180" s="5302"/>
      <c r="C180" s="800"/>
      <c r="D180" s="775"/>
      <c r="E180" s="643"/>
      <c r="F180" s="5269"/>
      <c r="G180" s="5251"/>
      <c r="H180" s="5260"/>
      <c r="I180" s="792"/>
      <c r="J180" s="652" t="s">
        <v>196</v>
      </c>
      <c r="K180" s="651">
        <v>9.1999999999999993</v>
      </c>
      <c r="L180" s="651">
        <v>9.1999999999999993</v>
      </c>
      <c r="M180" s="649">
        <v>7</v>
      </c>
      <c r="N180" s="984" t="s">
        <v>513</v>
      </c>
      <c r="O180" s="647" t="s">
        <v>343</v>
      </c>
      <c r="P180" s="715">
        <v>1</v>
      </c>
      <c r="Q180" s="714">
        <v>1</v>
      </c>
      <c r="R180" s="5518"/>
      <c r="S180" s="5519"/>
      <c r="T180" s="1077"/>
      <c r="U180" s="1077"/>
      <c r="V180" s="1076"/>
      <c r="W180" s="1071"/>
      <c r="X180" s="1071"/>
      <c r="Y180" s="1071"/>
      <c r="Z180" s="1071"/>
      <c r="AA180" s="1071"/>
      <c r="AB180" s="1071"/>
      <c r="AC180" s="1071"/>
      <c r="AD180" s="1071"/>
      <c r="AE180" s="1071"/>
      <c r="AF180" s="1071"/>
      <c r="AG180" s="1071"/>
      <c r="AH180" s="1071"/>
      <c r="AI180" s="1071"/>
      <c r="AJ180" s="1071"/>
      <c r="AK180" s="1071"/>
      <c r="AL180" s="1071"/>
      <c r="AM180" s="1071"/>
      <c r="AN180" s="1071"/>
      <c r="AO180" s="1071"/>
      <c r="AP180" s="1075"/>
      <c r="AQ180" s="1075"/>
      <c r="AR180" s="1075"/>
      <c r="AS180" s="1075"/>
    </row>
    <row r="181" spans="1:45" ht="15" customHeight="1" x14ac:dyDescent="0.2">
      <c r="A181" s="797"/>
      <c r="B181" s="5302"/>
      <c r="C181" s="800"/>
      <c r="D181" s="775"/>
      <c r="E181" s="643"/>
      <c r="F181" s="5269"/>
      <c r="G181" s="5251"/>
      <c r="H181" s="5260"/>
      <c r="I181" s="5266"/>
      <c r="J181" s="652" t="s">
        <v>334</v>
      </c>
      <c r="K181" s="651"/>
      <c r="L181" s="651"/>
      <c r="M181" s="649"/>
      <c r="N181" s="676"/>
      <c r="O181" s="702"/>
      <c r="P181" s="715"/>
      <c r="Q181" s="714"/>
      <c r="R181" s="5518" t="s">
        <v>512</v>
      </c>
      <c r="S181" s="5519"/>
      <c r="T181" s="1077"/>
      <c r="U181" s="1077"/>
      <c r="V181" s="1076"/>
      <c r="W181" s="1071"/>
      <c r="X181" s="1071"/>
      <c r="Y181" s="1071"/>
      <c r="Z181" s="1071"/>
      <c r="AA181" s="1071"/>
      <c r="AB181" s="1071"/>
      <c r="AC181" s="1071"/>
      <c r="AD181" s="1071"/>
      <c r="AE181" s="1071"/>
      <c r="AF181" s="1071"/>
      <c r="AG181" s="1071"/>
      <c r="AH181" s="1071"/>
      <c r="AI181" s="1071"/>
      <c r="AJ181" s="1071"/>
      <c r="AK181" s="1071"/>
      <c r="AL181" s="1071"/>
      <c r="AM181" s="1071"/>
      <c r="AN181" s="1071"/>
      <c r="AO181" s="1071"/>
      <c r="AP181" s="1075"/>
      <c r="AQ181" s="1075"/>
      <c r="AR181" s="1075"/>
      <c r="AS181" s="1075"/>
    </row>
    <row r="182" spans="1:45" ht="25.5" customHeight="1" x14ac:dyDescent="0.2">
      <c r="A182" s="797"/>
      <c r="B182" s="5302"/>
      <c r="C182" s="800"/>
      <c r="D182" s="775"/>
      <c r="E182" s="643"/>
      <c r="F182" s="5269"/>
      <c r="G182" s="5251"/>
      <c r="H182" s="5260"/>
      <c r="I182" s="5266"/>
      <c r="J182" s="652" t="s">
        <v>167</v>
      </c>
      <c r="K182" s="651">
        <v>60.1</v>
      </c>
      <c r="L182" s="651">
        <v>60.1</v>
      </c>
      <c r="M182" s="649">
        <v>6.25</v>
      </c>
      <c r="N182" s="676"/>
      <c r="O182" s="702"/>
      <c r="P182" s="646"/>
      <c r="Q182" s="645"/>
      <c r="R182" s="5518"/>
      <c r="S182" s="5519"/>
    </row>
    <row r="183" spans="1:45" ht="14.25" customHeight="1" thickBot="1" x14ac:dyDescent="0.25">
      <c r="A183" s="797"/>
      <c r="B183" s="5302"/>
      <c r="C183" s="800"/>
      <c r="D183" s="775"/>
      <c r="E183" s="643"/>
      <c r="F183" s="5269"/>
      <c r="G183" s="5251"/>
      <c r="H183" s="5260"/>
      <c r="I183" s="5266"/>
      <c r="J183" s="642" t="s">
        <v>166</v>
      </c>
      <c r="K183" s="700"/>
      <c r="L183" s="700"/>
      <c r="M183" s="699"/>
      <c r="N183" s="1074"/>
      <c r="O183" s="697"/>
      <c r="P183" s="696"/>
      <c r="Q183" s="695"/>
      <c r="R183" s="5518"/>
      <c r="S183" s="5519"/>
    </row>
    <row r="184" spans="1:45" ht="30" customHeight="1" thickBot="1" x14ac:dyDescent="0.25">
      <c r="A184" s="795"/>
      <c r="B184" s="5303"/>
      <c r="C184" s="799"/>
      <c r="D184" s="770"/>
      <c r="E184" s="668"/>
      <c r="F184" s="5270"/>
      <c r="G184" s="5252"/>
      <c r="H184" s="5261"/>
      <c r="I184" s="5267"/>
      <c r="J184" s="666" t="s">
        <v>13</v>
      </c>
      <c r="K184" s="665">
        <f>SUM(K179:K183)</f>
        <v>79.3</v>
      </c>
      <c r="L184" s="665">
        <f>SUM(L179:L183)</f>
        <v>79.3</v>
      </c>
      <c r="M184" s="665">
        <f>SUM(M179:M183)</f>
        <v>16.649999999999999</v>
      </c>
      <c r="N184" s="664"/>
      <c r="O184" s="629"/>
      <c r="P184" s="663"/>
      <c r="Q184" s="662"/>
      <c r="R184" s="5520"/>
      <c r="S184" s="5521"/>
    </row>
    <row r="185" spans="1:45" ht="15" customHeight="1" x14ac:dyDescent="0.25">
      <c r="A185" s="787" t="s">
        <v>11</v>
      </c>
      <c r="B185" s="5301" t="s">
        <v>8</v>
      </c>
      <c r="C185" s="785" t="s">
        <v>8</v>
      </c>
      <c r="D185" s="784" t="s">
        <v>9</v>
      </c>
      <c r="E185" s="660"/>
      <c r="F185" s="5268" t="s">
        <v>511</v>
      </c>
      <c r="G185" s="5250" t="s">
        <v>485</v>
      </c>
      <c r="H185" s="5259" t="s">
        <v>143</v>
      </c>
      <c r="I185" s="913" t="s">
        <v>510</v>
      </c>
      <c r="J185" s="659" t="s">
        <v>12</v>
      </c>
      <c r="K185" s="658">
        <v>4</v>
      </c>
      <c r="L185" s="658">
        <v>4</v>
      </c>
      <c r="M185" s="658">
        <v>0</v>
      </c>
      <c r="N185" s="656" t="s">
        <v>352</v>
      </c>
      <c r="O185" s="655" t="s">
        <v>343</v>
      </c>
      <c r="P185" s="704">
        <v>1</v>
      </c>
      <c r="Q185" s="703">
        <v>1</v>
      </c>
      <c r="R185" s="5522" t="s">
        <v>509</v>
      </c>
      <c r="S185" s="5523"/>
      <c r="U185" s="1073"/>
    </row>
    <row r="186" spans="1:45" ht="25.5" customHeight="1" x14ac:dyDescent="0.2">
      <c r="A186" s="797"/>
      <c r="B186" s="5302"/>
      <c r="C186" s="800"/>
      <c r="D186" s="775"/>
      <c r="E186" s="643"/>
      <c r="F186" s="5269"/>
      <c r="G186" s="5251"/>
      <c r="H186" s="5260"/>
      <c r="I186" s="792"/>
      <c r="J186" s="652" t="s">
        <v>196</v>
      </c>
      <c r="K186" s="651">
        <v>32</v>
      </c>
      <c r="L186" s="651">
        <v>0</v>
      </c>
      <c r="M186" s="651">
        <v>0</v>
      </c>
      <c r="N186" s="648" t="s">
        <v>508</v>
      </c>
      <c r="O186" s="647" t="s">
        <v>343</v>
      </c>
      <c r="P186" s="715">
        <v>2</v>
      </c>
      <c r="Q186" s="714">
        <v>2</v>
      </c>
      <c r="R186" s="5518"/>
      <c r="S186" s="5519"/>
    </row>
    <row r="187" spans="1:45" ht="11.25" customHeight="1" x14ac:dyDescent="0.2">
      <c r="A187" s="797"/>
      <c r="B187" s="5302"/>
      <c r="C187" s="800"/>
      <c r="D187" s="775"/>
      <c r="E187" s="643"/>
      <c r="F187" s="5269"/>
      <c r="G187" s="5251"/>
      <c r="H187" s="5260"/>
      <c r="I187" s="792"/>
      <c r="J187" s="652" t="s">
        <v>334</v>
      </c>
      <c r="K187" s="651"/>
      <c r="L187" s="651"/>
      <c r="M187" s="649"/>
      <c r="N187" s="676"/>
      <c r="O187" s="702"/>
      <c r="P187" s="646"/>
      <c r="Q187" s="645"/>
      <c r="R187" s="5518"/>
      <c r="S187" s="5519"/>
      <c r="T187" s="1072"/>
      <c r="U187" s="1071"/>
    </row>
    <row r="188" spans="1:45" ht="15" x14ac:dyDescent="0.2">
      <c r="A188" s="797"/>
      <c r="B188" s="5302"/>
      <c r="C188" s="800"/>
      <c r="D188" s="775"/>
      <c r="E188" s="643"/>
      <c r="F188" s="5269"/>
      <c r="G188" s="5251"/>
      <c r="H188" s="5260"/>
      <c r="I188" s="792"/>
      <c r="J188" s="652" t="s">
        <v>167</v>
      </c>
      <c r="K188" s="651">
        <v>180</v>
      </c>
      <c r="L188" s="651">
        <v>180</v>
      </c>
      <c r="M188" s="649">
        <v>140.9</v>
      </c>
      <c r="N188" s="676"/>
      <c r="O188" s="702"/>
      <c r="P188" s="646"/>
      <c r="Q188" s="645"/>
      <c r="R188" s="5518"/>
      <c r="S188" s="5519"/>
      <c r="T188" s="1071"/>
      <c r="U188" s="1071"/>
    </row>
    <row r="189" spans="1:45" ht="12" customHeight="1" thickBot="1" x14ac:dyDescent="0.25">
      <c r="A189" s="797"/>
      <c r="B189" s="5302"/>
      <c r="C189" s="800"/>
      <c r="D189" s="775"/>
      <c r="E189" s="643"/>
      <c r="F189" s="5269"/>
      <c r="G189" s="5251"/>
      <c r="H189" s="5260"/>
      <c r="I189" s="5266"/>
      <c r="J189" s="642" t="s">
        <v>166</v>
      </c>
      <c r="K189" s="700"/>
      <c r="L189" s="700"/>
      <c r="M189" s="699"/>
      <c r="N189" s="698"/>
      <c r="O189" s="697"/>
      <c r="P189" s="696"/>
      <c r="Q189" s="695"/>
      <c r="R189" s="5518"/>
      <c r="S189" s="5519"/>
    </row>
    <row r="190" spans="1:45" ht="16.5" customHeight="1" thickBot="1" x14ac:dyDescent="0.25">
      <c r="A190" s="795"/>
      <c r="B190" s="5303"/>
      <c r="C190" s="799"/>
      <c r="D190" s="770"/>
      <c r="E190" s="668"/>
      <c r="F190" s="5270"/>
      <c r="G190" s="5252"/>
      <c r="H190" s="5261"/>
      <c r="I190" s="5267"/>
      <c r="J190" s="666" t="s">
        <v>13</v>
      </c>
      <c r="K190" s="665">
        <f>SUM(K185:K189)</f>
        <v>216</v>
      </c>
      <c r="L190" s="665">
        <f>SUM(L185:L189)</f>
        <v>184</v>
      </c>
      <c r="M190" s="665">
        <f>SUM(M185:M189)</f>
        <v>140.9</v>
      </c>
      <c r="N190" s="664"/>
      <c r="O190" s="629"/>
      <c r="P190" s="663"/>
      <c r="Q190" s="662"/>
      <c r="R190" s="5520"/>
      <c r="S190" s="5521"/>
    </row>
    <row r="191" spans="1:45" ht="15" customHeight="1" x14ac:dyDescent="0.2">
      <c r="A191" s="787" t="s">
        <v>11</v>
      </c>
      <c r="B191" s="5301" t="s">
        <v>8</v>
      </c>
      <c r="C191" s="785" t="s">
        <v>8</v>
      </c>
      <c r="D191" s="784" t="s">
        <v>10</v>
      </c>
      <c r="E191" s="1066"/>
      <c r="F191" s="5268" t="s">
        <v>507</v>
      </c>
      <c r="G191" s="5250" t="s">
        <v>485</v>
      </c>
      <c r="H191" s="5259" t="s">
        <v>143</v>
      </c>
      <c r="I191" s="5265" t="s">
        <v>414</v>
      </c>
      <c r="J191" s="659" t="s">
        <v>12</v>
      </c>
      <c r="K191" s="658"/>
      <c r="L191" s="658"/>
      <c r="M191" s="657"/>
      <c r="N191" s="656" t="s">
        <v>352</v>
      </c>
      <c r="O191" s="655" t="s">
        <v>489</v>
      </c>
      <c r="P191" s="704">
        <v>1</v>
      </c>
      <c r="Q191" s="703">
        <v>1</v>
      </c>
      <c r="R191" s="5210" t="s">
        <v>506</v>
      </c>
      <c r="S191" s="5211"/>
    </row>
    <row r="192" spans="1:45" ht="15" x14ac:dyDescent="0.2">
      <c r="A192" s="797"/>
      <c r="B192" s="5302"/>
      <c r="C192" s="800"/>
      <c r="D192" s="775"/>
      <c r="E192" s="1062"/>
      <c r="F192" s="5269"/>
      <c r="G192" s="5251"/>
      <c r="H192" s="5260"/>
      <c r="I192" s="5266"/>
      <c r="J192" s="652" t="s">
        <v>196</v>
      </c>
      <c r="K192" s="651">
        <v>5</v>
      </c>
      <c r="L192" s="651">
        <v>20</v>
      </c>
      <c r="M192" s="917">
        <v>6.1</v>
      </c>
      <c r="N192" s="648" t="s">
        <v>487</v>
      </c>
      <c r="O192" s="647" t="s">
        <v>343</v>
      </c>
      <c r="P192" s="715">
        <v>1</v>
      </c>
      <c r="Q192" s="714">
        <v>1</v>
      </c>
      <c r="R192" s="5212"/>
      <c r="S192" s="5213"/>
    </row>
    <row r="193" spans="1:19" ht="15" x14ac:dyDescent="0.2">
      <c r="A193" s="797"/>
      <c r="B193" s="5302"/>
      <c r="C193" s="800"/>
      <c r="D193" s="775"/>
      <c r="E193" s="1062"/>
      <c r="F193" s="5269"/>
      <c r="G193" s="5251"/>
      <c r="H193" s="5260"/>
      <c r="I193" s="5266"/>
      <c r="J193" s="652" t="s">
        <v>334</v>
      </c>
      <c r="K193" s="651"/>
      <c r="L193" s="651"/>
      <c r="M193" s="649"/>
      <c r="N193" s="676"/>
      <c r="O193" s="702"/>
      <c r="P193" s="646"/>
      <c r="Q193" s="645"/>
      <c r="R193" s="5212"/>
      <c r="S193" s="5213"/>
    </row>
    <row r="194" spans="1:19" ht="16.5" customHeight="1" x14ac:dyDescent="0.2">
      <c r="A194" s="797"/>
      <c r="B194" s="5302"/>
      <c r="C194" s="800"/>
      <c r="D194" s="775"/>
      <c r="E194" s="1062"/>
      <c r="F194" s="5269"/>
      <c r="G194" s="5251"/>
      <c r="H194" s="5260"/>
      <c r="I194" s="5266"/>
      <c r="J194" s="652" t="s">
        <v>167</v>
      </c>
      <c r="K194" s="651">
        <v>17.2</v>
      </c>
      <c r="L194" s="651">
        <v>17.2</v>
      </c>
      <c r="M194" s="649">
        <v>12</v>
      </c>
      <c r="N194" s="676"/>
      <c r="O194" s="702"/>
      <c r="P194" s="646"/>
      <c r="Q194" s="645"/>
      <c r="R194" s="5212"/>
      <c r="S194" s="5213"/>
    </row>
    <row r="195" spans="1:19" ht="15.75" thickBot="1" x14ac:dyDescent="0.25">
      <c r="A195" s="797"/>
      <c r="B195" s="5302"/>
      <c r="C195" s="800"/>
      <c r="D195" s="775"/>
      <c r="E195" s="1062"/>
      <c r="F195" s="5269"/>
      <c r="G195" s="5251"/>
      <c r="H195" s="5260"/>
      <c r="I195" s="5266"/>
      <c r="J195" s="642" t="s">
        <v>166</v>
      </c>
      <c r="K195" s="700"/>
      <c r="L195" s="700"/>
      <c r="M195" s="699"/>
      <c r="N195" s="710"/>
      <c r="O195" s="647"/>
      <c r="P195" s="709"/>
      <c r="Q195" s="708"/>
      <c r="R195" s="5212"/>
      <c r="S195" s="5213"/>
    </row>
    <row r="196" spans="1:19" ht="82.5" customHeight="1" thickBot="1" x14ac:dyDescent="0.25">
      <c r="A196" s="795"/>
      <c r="B196" s="5303"/>
      <c r="C196" s="799"/>
      <c r="D196" s="770"/>
      <c r="E196" s="1060"/>
      <c r="F196" s="5270"/>
      <c r="G196" s="5252"/>
      <c r="H196" s="5261"/>
      <c r="I196" s="5267"/>
      <c r="J196" s="666" t="s">
        <v>13</v>
      </c>
      <c r="K196" s="665">
        <f>SUM(K191:K195)</f>
        <v>22.2</v>
      </c>
      <c r="L196" s="665">
        <f>SUM(L191:L195)</f>
        <v>37.200000000000003</v>
      </c>
      <c r="M196" s="665">
        <f>SUM(M191:M195)</f>
        <v>18.100000000000001</v>
      </c>
      <c r="N196" s="915"/>
      <c r="O196" s="900"/>
      <c r="P196" s="899"/>
      <c r="Q196" s="914"/>
      <c r="R196" s="5214"/>
      <c r="S196" s="5215"/>
    </row>
    <row r="197" spans="1:19" ht="19.149999999999999" customHeight="1" x14ac:dyDescent="0.2">
      <c r="A197" s="787" t="s">
        <v>11</v>
      </c>
      <c r="B197" s="5301" t="s">
        <v>8</v>
      </c>
      <c r="C197" s="785" t="s">
        <v>8</v>
      </c>
      <c r="D197" s="784" t="s">
        <v>11</v>
      </c>
      <c r="E197" s="1069"/>
      <c r="F197" s="5268" t="s">
        <v>505</v>
      </c>
      <c r="G197" s="5250" t="s">
        <v>485</v>
      </c>
      <c r="H197" s="5281" t="s">
        <v>143</v>
      </c>
      <c r="I197" s="5265" t="s">
        <v>168</v>
      </c>
      <c r="J197" s="659" t="s">
        <v>12</v>
      </c>
      <c r="K197" s="658">
        <v>8</v>
      </c>
      <c r="L197" s="658">
        <v>8</v>
      </c>
      <c r="M197" s="658">
        <v>8</v>
      </c>
      <c r="N197" s="656" t="s">
        <v>504</v>
      </c>
      <c r="O197" s="655"/>
      <c r="P197" s="704" t="s">
        <v>503</v>
      </c>
      <c r="Q197" s="703" t="s">
        <v>503</v>
      </c>
      <c r="R197" s="5210" t="s">
        <v>502</v>
      </c>
      <c r="S197" s="5211"/>
    </row>
    <row r="198" spans="1:19" ht="15" x14ac:dyDescent="0.2">
      <c r="A198" s="797"/>
      <c r="B198" s="5302"/>
      <c r="C198" s="800"/>
      <c r="D198" s="775"/>
      <c r="E198" s="1068"/>
      <c r="F198" s="5269"/>
      <c r="G198" s="5251"/>
      <c r="H198" s="5282"/>
      <c r="I198" s="5266"/>
      <c r="J198" s="652" t="s">
        <v>196</v>
      </c>
      <c r="K198" s="651"/>
      <c r="L198" s="651"/>
      <c r="M198" s="649"/>
      <c r="N198" s="648"/>
      <c r="O198" s="647"/>
      <c r="P198" s="646"/>
      <c r="Q198" s="645"/>
      <c r="R198" s="5212"/>
      <c r="S198" s="5213"/>
    </row>
    <row r="199" spans="1:19" ht="15" x14ac:dyDescent="0.2">
      <c r="A199" s="797"/>
      <c r="B199" s="5302"/>
      <c r="C199" s="800"/>
      <c r="D199" s="775"/>
      <c r="E199" s="1068"/>
      <c r="F199" s="5269"/>
      <c r="G199" s="5251"/>
      <c r="H199" s="5282"/>
      <c r="I199" s="5266"/>
      <c r="J199" s="652" t="s">
        <v>334</v>
      </c>
      <c r="K199" s="651"/>
      <c r="L199" s="651"/>
      <c r="M199" s="649"/>
      <c r="N199" s="676"/>
      <c r="O199" s="702"/>
      <c r="P199" s="646"/>
      <c r="Q199" s="645"/>
      <c r="R199" s="5212"/>
      <c r="S199" s="5213"/>
    </row>
    <row r="200" spans="1:19" ht="15" x14ac:dyDescent="0.2">
      <c r="A200" s="797"/>
      <c r="B200" s="5302"/>
      <c r="C200" s="800"/>
      <c r="D200" s="775"/>
      <c r="E200" s="1068"/>
      <c r="F200" s="5269"/>
      <c r="G200" s="5251"/>
      <c r="H200" s="5282"/>
      <c r="I200" s="5266"/>
      <c r="J200" s="652" t="s">
        <v>167</v>
      </c>
      <c r="K200" s="651"/>
      <c r="L200" s="651"/>
      <c r="M200" s="649"/>
      <c r="N200" s="676"/>
      <c r="O200" s="702"/>
      <c r="P200" s="646"/>
      <c r="Q200" s="645"/>
      <c r="R200" s="5212"/>
      <c r="S200" s="5213"/>
    </row>
    <row r="201" spans="1:19" ht="15.75" thickBot="1" x14ac:dyDescent="0.25">
      <c r="A201" s="797"/>
      <c r="B201" s="5302"/>
      <c r="C201" s="800"/>
      <c r="D201" s="775"/>
      <c r="E201" s="1068"/>
      <c r="F201" s="5269"/>
      <c r="G201" s="5251"/>
      <c r="H201" s="5282"/>
      <c r="I201" s="5266"/>
      <c r="J201" s="642" t="s">
        <v>166</v>
      </c>
      <c r="K201" s="700"/>
      <c r="L201" s="700"/>
      <c r="M201" s="699"/>
      <c r="N201" s="698"/>
      <c r="O201" s="697"/>
      <c r="P201" s="696"/>
      <c r="Q201" s="695"/>
      <c r="R201" s="5212"/>
      <c r="S201" s="5213"/>
    </row>
    <row r="202" spans="1:19" ht="18.75" customHeight="1" thickBot="1" x14ac:dyDescent="0.25">
      <c r="A202" s="795"/>
      <c r="B202" s="5303"/>
      <c r="C202" s="799"/>
      <c r="D202" s="770"/>
      <c r="E202" s="1067"/>
      <c r="F202" s="5270"/>
      <c r="G202" s="5252"/>
      <c r="H202" s="5283"/>
      <c r="I202" s="5267"/>
      <c r="J202" s="666" t="s">
        <v>13</v>
      </c>
      <c r="K202" s="665">
        <f>SUM(K197:K201)</f>
        <v>8</v>
      </c>
      <c r="L202" s="665">
        <f>SUM(L197:L201)</f>
        <v>8</v>
      </c>
      <c r="M202" s="665">
        <f>SUM(M197:M201)</f>
        <v>8</v>
      </c>
      <c r="N202" s="664"/>
      <c r="O202" s="629"/>
      <c r="P202" s="663"/>
      <c r="Q202" s="662"/>
      <c r="R202" s="717"/>
      <c r="S202" s="716"/>
    </row>
    <row r="203" spans="1:19" ht="18.600000000000001" customHeight="1" x14ac:dyDescent="0.2">
      <c r="A203" s="787" t="s">
        <v>11</v>
      </c>
      <c r="B203" s="5301" t="s">
        <v>8</v>
      </c>
      <c r="C203" s="785" t="s">
        <v>8</v>
      </c>
      <c r="D203" s="784" t="s">
        <v>24</v>
      </c>
      <c r="E203" s="1069"/>
      <c r="F203" s="5268" t="s">
        <v>501</v>
      </c>
      <c r="G203" s="5250" t="s">
        <v>485</v>
      </c>
      <c r="H203" s="5281" t="s">
        <v>143</v>
      </c>
      <c r="I203" s="5265" t="s">
        <v>414</v>
      </c>
      <c r="J203" s="659" t="s">
        <v>12</v>
      </c>
      <c r="K203" s="658"/>
      <c r="L203" s="658"/>
      <c r="M203" s="657"/>
      <c r="N203" s="656" t="s">
        <v>352</v>
      </c>
      <c r="O203" s="655" t="s">
        <v>500</v>
      </c>
      <c r="P203" s="704"/>
      <c r="Q203" s="703"/>
      <c r="R203" s="5210" t="s">
        <v>499</v>
      </c>
      <c r="S203" s="5211"/>
    </row>
    <row r="204" spans="1:19" ht="15" x14ac:dyDescent="0.2">
      <c r="A204" s="797"/>
      <c r="B204" s="5302"/>
      <c r="C204" s="800"/>
      <c r="D204" s="775"/>
      <c r="E204" s="1068"/>
      <c r="F204" s="5269"/>
      <c r="G204" s="5251"/>
      <c r="H204" s="5282"/>
      <c r="I204" s="5266"/>
      <c r="J204" s="652" t="s">
        <v>196</v>
      </c>
      <c r="K204" s="651">
        <v>15</v>
      </c>
      <c r="L204" s="651">
        <v>5</v>
      </c>
      <c r="M204" s="649">
        <v>0</v>
      </c>
      <c r="N204" s="648" t="s">
        <v>484</v>
      </c>
      <c r="O204" s="647" t="s">
        <v>489</v>
      </c>
      <c r="P204" s="715">
        <v>1</v>
      </c>
      <c r="Q204" s="714"/>
      <c r="R204" s="5212"/>
      <c r="S204" s="5213"/>
    </row>
    <row r="205" spans="1:19" ht="15" x14ac:dyDescent="0.2">
      <c r="A205" s="797"/>
      <c r="B205" s="5302"/>
      <c r="C205" s="800"/>
      <c r="D205" s="775"/>
      <c r="E205" s="1068"/>
      <c r="F205" s="5269"/>
      <c r="G205" s="5251"/>
      <c r="H205" s="5282"/>
      <c r="I205" s="5266"/>
      <c r="J205" s="652" t="s">
        <v>334</v>
      </c>
      <c r="K205" s="651"/>
      <c r="L205" s="651"/>
      <c r="M205" s="649"/>
      <c r="N205" s="676"/>
      <c r="O205" s="702"/>
      <c r="P205" s="715"/>
      <c r="Q205" s="714"/>
      <c r="R205" s="5212"/>
      <c r="S205" s="5213"/>
    </row>
    <row r="206" spans="1:19" ht="15" x14ac:dyDescent="0.2">
      <c r="A206" s="797"/>
      <c r="B206" s="5302"/>
      <c r="C206" s="800"/>
      <c r="D206" s="775"/>
      <c r="E206" s="1068"/>
      <c r="F206" s="5269"/>
      <c r="G206" s="5251"/>
      <c r="H206" s="5282"/>
      <c r="I206" s="5266"/>
      <c r="J206" s="652" t="s">
        <v>167</v>
      </c>
      <c r="K206" s="651"/>
      <c r="L206" s="651"/>
      <c r="M206" s="649"/>
      <c r="N206" s="676"/>
      <c r="O206" s="702"/>
      <c r="P206" s="715"/>
      <c r="Q206" s="714"/>
      <c r="R206" s="5212"/>
      <c r="S206" s="5213"/>
    </row>
    <row r="207" spans="1:19" ht="15.75" thickBot="1" x14ac:dyDescent="0.25">
      <c r="A207" s="797"/>
      <c r="B207" s="5302"/>
      <c r="C207" s="800"/>
      <c r="D207" s="775"/>
      <c r="E207" s="1068"/>
      <c r="F207" s="5269"/>
      <c r="G207" s="5251"/>
      <c r="H207" s="5282"/>
      <c r="I207" s="5266"/>
      <c r="J207" s="642" t="s">
        <v>166</v>
      </c>
      <c r="K207" s="700"/>
      <c r="L207" s="700"/>
      <c r="M207" s="699"/>
      <c r="N207" s="698"/>
      <c r="O207" s="697"/>
      <c r="P207" s="696"/>
      <c r="Q207" s="695"/>
      <c r="R207" s="5212"/>
      <c r="S207" s="5213"/>
    </row>
    <row r="208" spans="1:19" ht="15.75" customHeight="1" thickBot="1" x14ac:dyDescent="0.25">
      <c r="A208" s="795"/>
      <c r="B208" s="5303"/>
      <c r="C208" s="799"/>
      <c r="D208" s="770"/>
      <c r="E208" s="1067"/>
      <c r="F208" s="5270"/>
      <c r="G208" s="5252"/>
      <c r="H208" s="5283"/>
      <c r="I208" s="5267"/>
      <c r="J208" s="666" t="s">
        <v>13</v>
      </c>
      <c r="K208" s="665">
        <f>SUM(K203:K207)</f>
        <v>15</v>
      </c>
      <c r="L208" s="665">
        <f>SUM(L203:L207)</f>
        <v>5</v>
      </c>
      <c r="M208" s="665">
        <f>SUM(M203:M207)</f>
        <v>0</v>
      </c>
      <c r="N208" s="1033"/>
      <c r="O208" s="1032"/>
      <c r="P208" s="919"/>
      <c r="Q208" s="918"/>
      <c r="R208" s="5214"/>
      <c r="S208" s="5215"/>
    </row>
    <row r="209" spans="1:19" ht="13.9" customHeight="1" x14ac:dyDescent="0.2">
      <c r="A209" s="787" t="s">
        <v>11</v>
      </c>
      <c r="B209" s="5301" t="s">
        <v>8</v>
      </c>
      <c r="C209" s="785" t="s">
        <v>8</v>
      </c>
      <c r="D209" s="784" t="s">
        <v>26</v>
      </c>
      <c r="E209" s="1069"/>
      <c r="F209" s="5268" t="s">
        <v>498</v>
      </c>
      <c r="G209" s="5250" t="s">
        <v>485</v>
      </c>
      <c r="H209" s="5281" t="s">
        <v>143</v>
      </c>
      <c r="I209" s="5265" t="s">
        <v>414</v>
      </c>
      <c r="J209" s="659" t="s">
        <v>12</v>
      </c>
      <c r="K209" s="658"/>
      <c r="L209" s="658"/>
      <c r="M209" s="657"/>
      <c r="N209" s="656" t="s">
        <v>352</v>
      </c>
      <c r="O209" s="655" t="s">
        <v>343</v>
      </c>
      <c r="P209" s="704">
        <v>1</v>
      </c>
      <c r="Q209" s="703">
        <v>1</v>
      </c>
      <c r="R209" s="5210" t="s">
        <v>497</v>
      </c>
      <c r="S209" s="5211"/>
    </row>
    <row r="210" spans="1:19" ht="15" x14ac:dyDescent="0.2">
      <c r="A210" s="797"/>
      <c r="B210" s="5302"/>
      <c r="C210" s="800"/>
      <c r="D210" s="775"/>
      <c r="E210" s="1068"/>
      <c r="F210" s="5269"/>
      <c r="G210" s="5251"/>
      <c r="H210" s="5282"/>
      <c r="I210" s="5266"/>
      <c r="J210" s="652" t="s">
        <v>196</v>
      </c>
      <c r="K210" s="651">
        <v>15</v>
      </c>
      <c r="L210" s="651">
        <v>15</v>
      </c>
      <c r="M210" s="917">
        <v>14.3</v>
      </c>
      <c r="N210" s="648" t="s">
        <v>484</v>
      </c>
      <c r="O210" s="647" t="s">
        <v>343</v>
      </c>
      <c r="P210" s="715">
        <v>1</v>
      </c>
      <c r="Q210" s="714">
        <v>1</v>
      </c>
      <c r="R210" s="5212"/>
      <c r="S210" s="5213"/>
    </row>
    <row r="211" spans="1:19" ht="15" x14ac:dyDescent="0.2">
      <c r="A211" s="797"/>
      <c r="B211" s="5302"/>
      <c r="C211" s="800"/>
      <c r="D211" s="775"/>
      <c r="E211" s="1068"/>
      <c r="F211" s="5269"/>
      <c r="G211" s="5251"/>
      <c r="H211" s="5282"/>
      <c r="I211" s="5266"/>
      <c r="J211" s="652" t="s">
        <v>334</v>
      </c>
      <c r="K211" s="651"/>
      <c r="L211" s="651"/>
      <c r="M211" s="649"/>
      <c r="N211" s="676"/>
      <c r="O211" s="702"/>
      <c r="P211" s="715"/>
      <c r="Q211" s="714"/>
      <c r="R211" s="5212"/>
      <c r="S211" s="5213"/>
    </row>
    <row r="212" spans="1:19" ht="15" x14ac:dyDescent="0.2">
      <c r="A212" s="797"/>
      <c r="B212" s="5302"/>
      <c r="C212" s="800"/>
      <c r="D212" s="775"/>
      <c r="E212" s="1068"/>
      <c r="F212" s="5269"/>
      <c r="G212" s="5251"/>
      <c r="H212" s="5282"/>
      <c r="I212" s="5266"/>
      <c r="J212" s="652" t="s">
        <v>167</v>
      </c>
      <c r="K212" s="651"/>
      <c r="L212" s="651"/>
      <c r="M212" s="649"/>
      <c r="N212" s="676"/>
      <c r="O212" s="702"/>
      <c r="P212" s="715"/>
      <c r="Q212" s="714"/>
      <c r="R212" s="5212"/>
      <c r="S212" s="5213"/>
    </row>
    <row r="213" spans="1:19" ht="150" customHeight="1" thickBot="1" x14ac:dyDescent="0.25">
      <c r="A213" s="797"/>
      <c r="B213" s="5302"/>
      <c r="C213" s="800"/>
      <c r="D213" s="775"/>
      <c r="E213" s="1068"/>
      <c r="F213" s="5269"/>
      <c r="G213" s="5251"/>
      <c r="H213" s="5282"/>
      <c r="I213" s="5266"/>
      <c r="J213" s="642" t="s">
        <v>166</v>
      </c>
      <c r="K213" s="700"/>
      <c r="L213" s="700"/>
      <c r="M213" s="699"/>
      <c r="N213" s="698"/>
      <c r="O213" s="697"/>
      <c r="P213" s="696"/>
      <c r="Q213" s="695"/>
      <c r="R213" s="5212"/>
      <c r="S213" s="5213"/>
    </row>
    <row r="214" spans="1:19" ht="36.75" customHeight="1" thickBot="1" x14ac:dyDescent="0.25">
      <c r="A214" s="795"/>
      <c r="B214" s="5303"/>
      <c r="C214" s="799"/>
      <c r="D214" s="770"/>
      <c r="E214" s="1067"/>
      <c r="F214" s="5270"/>
      <c r="G214" s="5252"/>
      <c r="H214" s="5283"/>
      <c r="I214" s="5267"/>
      <c r="J214" s="666" t="s">
        <v>13</v>
      </c>
      <c r="K214" s="665">
        <f>SUM(K209:K213)</f>
        <v>15</v>
      </c>
      <c r="L214" s="665">
        <f>SUM(L209:L213)</f>
        <v>15</v>
      </c>
      <c r="M214" s="665">
        <f>SUM(M209:M213)</f>
        <v>14.3</v>
      </c>
      <c r="N214" s="1033"/>
      <c r="O214" s="1032"/>
      <c r="P214" s="919"/>
      <c r="Q214" s="918"/>
      <c r="R214" s="5214"/>
      <c r="S214" s="5215"/>
    </row>
    <row r="215" spans="1:19" ht="16.899999999999999" customHeight="1" x14ac:dyDescent="0.2">
      <c r="A215" s="787" t="s">
        <v>11</v>
      </c>
      <c r="B215" s="5301" t="s">
        <v>8</v>
      </c>
      <c r="C215" s="785" t="s">
        <v>8</v>
      </c>
      <c r="D215" s="784" t="s">
        <v>29</v>
      </c>
      <c r="E215" s="1069"/>
      <c r="F215" s="1070" t="s">
        <v>496</v>
      </c>
      <c r="G215" s="5250" t="s">
        <v>485</v>
      </c>
      <c r="H215" s="5281" t="s">
        <v>143</v>
      </c>
      <c r="I215" s="5265" t="s">
        <v>336</v>
      </c>
      <c r="J215" s="659" t="s">
        <v>12</v>
      </c>
      <c r="K215" s="658"/>
      <c r="L215" s="658"/>
      <c r="M215" s="657"/>
      <c r="N215" s="656" t="s">
        <v>352</v>
      </c>
      <c r="O215" s="655" t="s">
        <v>343</v>
      </c>
      <c r="P215" s="704"/>
      <c r="Q215" s="703"/>
      <c r="R215" s="5210" t="s">
        <v>495</v>
      </c>
      <c r="S215" s="5211"/>
    </row>
    <row r="216" spans="1:19" ht="15" x14ac:dyDescent="0.2">
      <c r="A216" s="797"/>
      <c r="B216" s="5302"/>
      <c r="C216" s="800"/>
      <c r="D216" s="775"/>
      <c r="E216" s="1068"/>
      <c r="F216" s="912"/>
      <c r="G216" s="5251"/>
      <c r="H216" s="5282"/>
      <c r="I216" s="5266"/>
      <c r="J216" s="652" t="s">
        <v>196</v>
      </c>
      <c r="K216" s="651">
        <v>18.5</v>
      </c>
      <c r="L216" s="651">
        <v>5.5</v>
      </c>
      <c r="M216" s="917">
        <v>2.4</v>
      </c>
      <c r="N216" s="648" t="s">
        <v>484</v>
      </c>
      <c r="O216" s="647" t="s">
        <v>343</v>
      </c>
      <c r="P216" s="715"/>
      <c r="Q216" s="714"/>
      <c r="R216" s="5212"/>
      <c r="S216" s="5213"/>
    </row>
    <row r="217" spans="1:19" ht="15" x14ac:dyDescent="0.2">
      <c r="A217" s="797"/>
      <c r="B217" s="5302"/>
      <c r="C217" s="800"/>
      <c r="D217" s="775"/>
      <c r="E217" s="1068"/>
      <c r="F217" s="912"/>
      <c r="G217" s="5251"/>
      <c r="H217" s="5282"/>
      <c r="I217" s="5266"/>
      <c r="J217" s="652" t="s">
        <v>334</v>
      </c>
      <c r="K217" s="651"/>
      <c r="L217" s="651"/>
      <c r="M217" s="649"/>
      <c r="N217" s="676"/>
      <c r="O217" s="702"/>
      <c r="P217" s="715"/>
      <c r="Q217" s="714"/>
      <c r="R217" s="5212"/>
      <c r="S217" s="5213"/>
    </row>
    <row r="218" spans="1:19" ht="15" x14ac:dyDescent="0.2">
      <c r="A218" s="797"/>
      <c r="B218" s="5302"/>
      <c r="C218" s="800"/>
      <c r="D218" s="775"/>
      <c r="E218" s="1068"/>
      <c r="F218" s="912"/>
      <c r="G218" s="5251"/>
      <c r="H218" s="5282"/>
      <c r="I218" s="5266"/>
      <c r="J218" s="652" t="s">
        <v>167</v>
      </c>
      <c r="K218" s="651"/>
      <c r="L218" s="651"/>
      <c r="M218" s="649"/>
      <c r="N218" s="676"/>
      <c r="O218" s="702"/>
      <c r="P218" s="715"/>
      <c r="Q218" s="714"/>
      <c r="R218" s="5212"/>
      <c r="S218" s="5213"/>
    </row>
    <row r="219" spans="1:19" ht="17.25" customHeight="1" thickBot="1" x14ac:dyDescent="0.25">
      <c r="A219" s="797"/>
      <c r="B219" s="5302"/>
      <c r="C219" s="800"/>
      <c r="D219" s="775"/>
      <c r="E219" s="1068"/>
      <c r="F219" s="923"/>
      <c r="G219" s="5251"/>
      <c r="H219" s="5282"/>
      <c r="I219" s="5266"/>
      <c r="J219" s="642" t="s">
        <v>166</v>
      </c>
      <c r="K219" s="700"/>
      <c r="L219" s="700"/>
      <c r="M219" s="699"/>
      <c r="N219" s="698"/>
      <c r="O219" s="697"/>
      <c r="P219" s="696"/>
      <c r="Q219" s="695"/>
      <c r="R219" s="5212"/>
      <c r="S219" s="5213"/>
    </row>
    <row r="220" spans="1:19" ht="57" customHeight="1" thickBot="1" x14ac:dyDescent="0.25">
      <c r="A220" s="795"/>
      <c r="B220" s="5303"/>
      <c r="C220" s="799"/>
      <c r="D220" s="770"/>
      <c r="E220" s="1067"/>
      <c r="F220" s="910"/>
      <c r="G220" s="5252"/>
      <c r="H220" s="5283"/>
      <c r="I220" s="5267"/>
      <c r="J220" s="666" t="s">
        <v>13</v>
      </c>
      <c r="K220" s="665">
        <f>SUM(K215:K219)</f>
        <v>18.5</v>
      </c>
      <c r="L220" s="665">
        <f>SUM(L215:L219)</f>
        <v>5.5</v>
      </c>
      <c r="M220" s="665">
        <f>SUM(M215:M219)</f>
        <v>2.4</v>
      </c>
      <c r="N220" s="1033"/>
      <c r="O220" s="1032"/>
      <c r="P220" s="919"/>
      <c r="Q220" s="918"/>
      <c r="R220" s="5214"/>
      <c r="S220" s="5215"/>
    </row>
    <row r="221" spans="1:19" ht="13.9" customHeight="1" x14ac:dyDescent="0.2">
      <c r="A221" s="787" t="s">
        <v>11</v>
      </c>
      <c r="B221" s="5301" t="s">
        <v>8</v>
      </c>
      <c r="C221" s="785" t="s">
        <v>8</v>
      </c>
      <c r="D221" s="784" t="s">
        <v>30</v>
      </c>
      <c r="E221" s="1069"/>
      <c r="F221" s="1070" t="s">
        <v>494</v>
      </c>
      <c r="G221" s="5250" t="s">
        <v>485</v>
      </c>
      <c r="H221" s="5281" t="s">
        <v>143</v>
      </c>
      <c r="I221" s="5265" t="s">
        <v>414</v>
      </c>
      <c r="J221" s="659" t="s">
        <v>12</v>
      </c>
      <c r="K221" s="658"/>
      <c r="L221" s="658"/>
      <c r="M221" s="657"/>
      <c r="N221" s="656" t="s">
        <v>352</v>
      </c>
      <c r="O221" s="655" t="s">
        <v>343</v>
      </c>
      <c r="P221" s="704"/>
      <c r="Q221" s="703"/>
      <c r="R221" s="5210" t="s">
        <v>493</v>
      </c>
      <c r="S221" s="5211"/>
    </row>
    <row r="222" spans="1:19" ht="15" x14ac:dyDescent="0.2">
      <c r="A222" s="797"/>
      <c r="B222" s="5302"/>
      <c r="C222" s="800"/>
      <c r="D222" s="775"/>
      <c r="E222" s="1068"/>
      <c r="F222" s="912"/>
      <c r="G222" s="5251"/>
      <c r="H222" s="5282"/>
      <c r="I222" s="5266"/>
      <c r="J222" s="652" t="s">
        <v>196</v>
      </c>
      <c r="K222" s="651">
        <v>8.6999999999999993</v>
      </c>
      <c r="L222" s="651">
        <v>1</v>
      </c>
      <c r="M222" s="649">
        <v>0.97</v>
      </c>
      <c r="N222" s="648" t="s">
        <v>484</v>
      </c>
      <c r="O222" s="647" t="s">
        <v>343</v>
      </c>
      <c r="P222" s="715"/>
      <c r="Q222" s="714"/>
      <c r="R222" s="5212"/>
      <c r="S222" s="5213"/>
    </row>
    <row r="223" spans="1:19" ht="15" x14ac:dyDescent="0.2">
      <c r="A223" s="797"/>
      <c r="B223" s="5302"/>
      <c r="C223" s="800"/>
      <c r="D223" s="775"/>
      <c r="E223" s="1068"/>
      <c r="F223" s="912"/>
      <c r="G223" s="5251"/>
      <c r="H223" s="5282"/>
      <c r="I223" s="5266"/>
      <c r="J223" s="652" t="s">
        <v>334</v>
      </c>
      <c r="K223" s="651"/>
      <c r="L223" s="651"/>
      <c r="M223" s="649"/>
      <c r="N223" s="676"/>
      <c r="O223" s="702"/>
      <c r="P223" s="715"/>
      <c r="Q223" s="714"/>
      <c r="R223" s="5212"/>
      <c r="S223" s="5213"/>
    </row>
    <row r="224" spans="1:19" ht="33" customHeight="1" x14ac:dyDescent="0.2">
      <c r="A224" s="797"/>
      <c r="B224" s="5302"/>
      <c r="C224" s="800"/>
      <c r="D224" s="775"/>
      <c r="E224" s="1068"/>
      <c r="F224" s="912"/>
      <c r="G224" s="5251"/>
      <c r="H224" s="5282"/>
      <c r="I224" s="5266"/>
      <c r="J224" s="652" t="s">
        <v>167</v>
      </c>
      <c r="K224" s="651"/>
      <c r="L224" s="651">
        <v>10.8</v>
      </c>
      <c r="M224" s="649">
        <v>4.33</v>
      </c>
      <c r="N224" s="676"/>
      <c r="O224" s="702"/>
      <c r="P224" s="715"/>
      <c r="Q224" s="714"/>
      <c r="R224" s="5212"/>
      <c r="S224" s="5213"/>
    </row>
    <row r="225" spans="1:19" ht="70.5" customHeight="1" thickBot="1" x14ac:dyDescent="0.25">
      <c r="A225" s="797"/>
      <c r="B225" s="5302"/>
      <c r="C225" s="800"/>
      <c r="D225" s="775"/>
      <c r="E225" s="1068"/>
      <c r="F225" s="923"/>
      <c r="G225" s="5251"/>
      <c r="H225" s="5282"/>
      <c r="I225" s="5266"/>
      <c r="J225" s="642" t="s">
        <v>166</v>
      </c>
      <c r="K225" s="700"/>
      <c r="L225" s="700"/>
      <c r="M225" s="699"/>
      <c r="N225" s="698"/>
      <c r="O225" s="697"/>
      <c r="P225" s="696"/>
      <c r="Q225" s="695"/>
      <c r="R225" s="5212"/>
      <c r="S225" s="5213"/>
    </row>
    <row r="226" spans="1:19" ht="36.75" customHeight="1" thickBot="1" x14ac:dyDescent="0.25">
      <c r="A226" s="795"/>
      <c r="B226" s="5303"/>
      <c r="C226" s="799"/>
      <c r="D226" s="770"/>
      <c r="E226" s="1067"/>
      <c r="F226" s="910"/>
      <c r="G226" s="5252"/>
      <c r="H226" s="5283"/>
      <c r="I226" s="5267"/>
      <c r="J226" s="666" t="s">
        <v>13</v>
      </c>
      <c r="K226" s="665">
        <f>SUM(K221:K225)</f>
        <v>8.6999999999999993</v>
      </c>
      <c r="L226" s="665">
        <f>SUM(L221:L225)</f>
        <v>11.8</v>
      </c>
      <c r="M226" s="665">
        <f>SUM(M221:M225)</f>
        <v>5.3</v>
      </c>
      <c r="N226" s="1033"/>
      <c r="O226" s="1032"/>
      <c r="P226" s="919"/>
      <c r="Q226" s="918"/>
      <c r="R226" s="5214"/>
      <c r="S226" s="5215"/>
    </row>
    <row r="227" spans="1:19" ht="13.9" customHeight="1" x14ac:dyDescent="0.2">
      <c r="A227" s="787" t="s">
        <v>11</v>
      </c>
      <c r="B227" s="5301" t="s">
        <v>8</v>
      </c>
      <c r="C227" s="785" t="s">
        <v>8</v>
      </c>
      <c r="D227" s="784" t="s">
        <v>31</v>
      </c>
      <c r="E227" s="1069"/>
      <c r="F227" s="5268" t="s">
        <v>492</v>
      </c>
      <c r="G227" s="5250" t="s">
        <v>485</v>
      </c>
      <c r="H227" s="5281" t="s">
        <v>143</v>
      </c>
      <c r="I227" s="5265" t="s">
        <v>414</v>
      </c>
      <c r="J227" s="659" t="s">
        <v>12</v>
      </c>
      <c r="K227" s="658"/>
      <c r="L227" s="658"/>
      <c r="M227" s="657"/>
      <c r="N227" s="656" t="s">
        <v>352</v>
      </c>
      <c r="O227" s="655" t="s">
        <v>343</v>
      </c>
      <c r="P227" s="704"/>
      <c r="Q227" s="703"/>
      <c r="R227" s="5210" t="s">
        <v>491</v>
      </c>
      <c r="S227" s="5211"/>
    </row>
    <row r="228" spans="1:19" ht="15" x14ac:dyDescent="0.2">
      <c r="A228" s="797"/>
      <c r="B228" s="5302"/>
      <c r="C228" s="800"/>
      <c r="D228" s="775"/>
      <c r="E228" s="1068"/>
      <c r="F228" s="5269"/>
      <c r="G228" s="5251"/>
      <c r="H228" s="5282"/>
      <c r="I228" s="5266"/>
      <c r="J228" s="652" t="s">
        <v>196</v>
      </c>
      <c r="K228" s="651">
        <v>18.5</v>
      </c>
      <c r="L228" s="651">
        <v>18.5</v>
      </c>
      <c r="M228" s="649">
        <v>2.06</v>
      </c>
      <c r="N228" s="648" t="s">
        <v>484</v>
      </c>
      <c r="O228" s="647" t="s">
        <v>343</v>
      </c>
      <c r="P228" s="715">
        <v>1</v>
      </c>
      <c r="Q228" s="714">
        <v>1</v>
      </c>
      <c r="R228" s="5212"/>
      <c r="S228" s="5213"/>
    </row>
    <row r="229" spans="1:19" ht="15" x14ac:dyDescent="0.2">
      <c r="A229" s="797"/>
      <c r="B229" s="5302"/>
      <c r="C229" s="800"/>
      <c r="D229" s="775"/>
      <c r="E229" s="1068"/>
      <c r="F229" s="5269"/>
      <c r="G229" s="5251"/>
      <c r="H229" s="5282"/>
      <c r="I229" s="5266"/>
      <c r="J229" s="652" t="s">
        <v>334</v>
      </c>
      <c r="K229" s="651"/>
      <c r="L229" s="651"/>
      <c r="M229" s="649"/>
      <c r="N229" s="676"/>
      <c r="O229" s="702"/>
      <c r="P229" s="715"/>
      <c r="Q229" s="714"/>
      <c r="R229" s="5212"/>
      <c r="S229" s="5213"/>
    </row>
    <row r="230" spans="1:19" ht="15" x14ac:dyDescent="0.2">
      <c r="A230" s="797"/>
      <c r="B230" s="5302"/>
      <c r="C230" s="800"/>
      <c r="D230" s="775"/>
      <c r="E230" s="1068"/>
      <c r="F230" s="5269"/>
      <c r="G230" s="5251"/>
      <c r="H230" s="5282"/>
      <c r="I230" s="5266"/>
      <c r="J230" s="652" t="s">
        <v>167</v>
      </c>
      <c r="K230" s="651"/>
      <c r="L230" s="651"/>
      <c r="M230" s="649"/>
      <c r="N230" s="676"/>
      <c r="O230" s="702"/>
      <c r="P230" s="715"/>
      <c r="Q230" s="714"/>
      <c r="R230" s="5212"/>
      <c r="S230" s="5213"/>
    </row>
    <row r="231" spans="1:19" ht="36" customHeight="1" thickBot="1" x14ac:dyDescent="0.25">
      <c r="A231" s="797"/>
      <c r="B231" s="5302"/>
      <c r="C231" s="800"/>
      <c r="D231" s="775"/>
      <c r="E231" s="1068"/>
      <c r="F231" s="5269"/>
      <c r="G231" s="5251"/>
      <c r="H231" s="5282"/>
      <c r="I231" s="5266"/>
      <c r="J231" s="642" t="s">
        <v>166</v>
      </c>
      <c r="K231" s="700"/>
      <c r="L231" s="700"/>
      <c r="M231" s="699"/>
      <c r="N231" s="698"/>
      <c r="O231" s="697"/>
      <c r="P231" s="696"/>
      <c r="Q231" s="695"/>
      <c r="R231" s="5212"/>
      <c r="S231" s="5213"/>
    </row>
    <row r="232" spans="1:19" ht="46.5" customHeight="1" thickBot="1" x14ac:dyDescent="0.25">
      <c r="A232" s="795"/>
      <c r="B232" s="5303"/>
      <c r="C232" s="799"/>
      <c r="D232" s="770"/>
      <c r="E232" s="1067"/>
      <c r="F232" s="5270"/>
      <c r="G232" s="5252"/>
      <c r="H232" s="5283"/>
      <c r="I232" s="5267"/>
      <c r="J232" s="666" t="s">
        <v>13</v>
      </c>
      <c r="K232" s="665">
        <f>SUM(K227:K231)</f>
        <v>18.5</v>
      </c>
      <c r="L232" s="665">
        <f>SUM(L227:L231)</f>
        <v>18.5</v>
      </c>
      <c r="M232" s="665">
        <f>SUM(M227:M231)</f>
        <v>2.06</v>
      </c>
      <c r="N232" s="1033"/>
      <c r="O232" s="1032"/>
      <c r="P232" s="919"/>
      <c r="Q232" s="918"/>
      <c r="R232" s="5214"/>
      <c r="S232" s="5215"/>
    </row>
    <row r="233" spans="1:19" ht="15" customHeight="1" x14ac:dyDescent="0.2">
      <c r="A233" s="787" t="s">
        <v>11</v>
      </c>
      <c r="B233" s="5301" t="s">
        <v>8</v>
      </c>
      <c r="C233" s="785" t="s">
        <v>8</v>
      </c>
      <c r="D233" s="784" t="s">
        <v>25</v>
      </c>
      <c r="E233" s="1066"/>
      <c r="F233" s="5268" t="s">
        <v>490</v>
      </c>
      <c r="G233" s="5250" t="s">
        <v>485</v>
      </c>
      <c r="H233" s="5281" t="s">
        <v>143</v>
      </c>
      <c r="I233" s="5265" t="s">
        <v>414</v>
      </c>
      <c r="J233" s="659" t="s">
        <v>12</v>
      </c>
      <c r="K233" s="1056">
        <v>0</v>
      </c>
      <c r="L233" s="1065">
        <v>0.5</v>
      </c>
      <c r="M233" s="690">
        <v>0.43</v>
      </c>
      <c r="N233" s="656" t="s">
        <v>352</v>
      </c>
      <c r="O233" s="655" t="s">
        <v>489</v>
      </c>
      <c r="P233" s="704">
        <v>1</v>
      </c>
      <c r="Q233" s="703">
        <v>1</v>
      </c>
      <c r="R233" s="5210" t="s">
        <v>488</v>
      </c>
      <c r="S233" s="5211"/>
    </row>
    <row r="234" spans="1:19" ht="15" x14ac:dyDescent="0.2">
      <c r="A234" s="797"/>
      <c r="B234" s="5302"/>
      <c r="C234" s="800"/>
      <c r="D234" s="775"/>
      <c r="E234" s="1062"/>
      <c r="F234" s="5269"/>
      <c r="G234" s="5251"/>
      <c r="H234" s="5282"/>
      <c r="I234" s="5266"/>
      <c r="J234" s="652" t="s">
        <v>196</v>
      </c>
      <c r="K234" s="650">
        <v>0</v>
      </c>
      <c r="L234" s="649">
        <v>10</v>
      </c>
      <c r="M234" s="649">
        <v>10</v>
      </c>
      <c r="N234" s="648" t="s">
        <v>487</v>
      </c>
      <c r="O234" s="647" t="s">
        <v>343</v>
      </c>
      <c r="P234" s="715">
        <v>1</v>
      </c>
      <c r="Q234" s="714">
        <v>1</v>
      </c>
      <c r="R234" s="5212"/>
      <c r="S234" s="5213"/>
    </row>
    <row r="235" spans="1:19" ht="15" x14ac:dyDescent="0.2">
      <c r="A235" s="797"/>
      <c r="B235" s="5302"/>
      <c r="C235" s="800"/>
      <c r="D235" s="775"/>
      <c r="E235" s="1062"/>
      <c r="F235" s="5269"/>
      <c r="G235" s="5251"/>
      <c r="H235" s="5282"/>
      <c r="I235" s="5266"/>
      <c r="J235" s="652" t="s">
        <v>334</v>
      </c>
      <c r="K235" s="1050">
        <v>0</v>
      </c>
      <c r="L235" s="713"/>
      <c r="M235" s="688"/>
      <c r="N235" s="676"/>
      <c r="O235" s="702"/>
      <c r="P235" s="715"/>
      <c r="Q235" s="1064"/>
      <c r="R235" s="5212"/>
      <c r="S235" s="5213"/>
    </row>
    <row r="236" spans="1:19" ht="30" customHeight="1" x14ac:dyDescent="0.2">
      <c r="A236" s="797"/>
      <c r="B236" s="5302"/>
      <c r="C236" s="800"/>
      <c r="D236" s="775"/>
      <c r="E236" s="1062"/>
      <c r="F236" s="5269"/>
      <c r="G236" s="5251"/>
      <c r="H236" s="5282"/>
      <c r="I236" s="5266"/>
      <c r="J236" s="652" t="s">
        <v>167</v>
      </c>
      <c r="K236" s="1050">
        <v>0</v>
      </c>
      <c r="L236" s="713">
        <v>13.2</v>
      </c>
      <c r="M236" s="688">
        <v>13.11</v>
      </c>
      <c r="N236" s="676"/>
      <c r="O236" s="702"/>
      <c r="P236" s="715"/>
      <c r="Q236" s="1063"/>
      <c r="R236" s="5212"/>
      <c r="S236" s="5213"/>
    </row>
    <row r="237" spans="1:19" ht="85.5" customHeight="1" thickBot="1" x14ac:dyDescent="0.25">
      <c r="A237" s="797"/>
      <c r="B237" s="5302"/>
      <c r="C237" s="800"/>
      <c r="D237" s="775"/>
      <c r="E237" s="1062"/>
      <c r="F237" s="5269"/>
      <c r="G237" s="5251"/>
      <c r="H237" s="5282"/>
      <c r="I237" s="5266"/>
      <c r="J237" s="642" t="s">
        <v>166</v>
      </c>
      <c r="K237" s="1041">
        <v>0</v>
      </c>
      <c r="L237" s="639"/>
      <c r="M237" s="1039"/>
      <c r="N237" s="698"/>
      <c r="O237" s="697"/>
      <c r="P237" s="696"/>
      <c r="Q237" s="1061"/>
      <c r="R237" s="5212"/>
      <c r="S237" s="5213"/>
    </row>
    <row r="238" spans="1:19" ht="33.75" customHeight="1" thickBot="1" x14ac:dyDescent="0.25">
      <c r="A238" s="795"/>
      <c r="B238" s="5303"/>
      <c r="C238" s="799"/>
      <c r="D238" s="770"/>
      <c r="E238" s="1060"/>
      <c r="F238" s="5270"/>
      <c r="G238" s="5252"/>
      <c r="H238" s="5283"/>
      <c r="I238" s="5267"/>
      <c r="J238" s="666" t="s">
        <v>13</v>
      </c>
      <c r="K238" s="1059">
        <f>SUM(K233:K237)</f>
        <v>0</v>
      </c>
      <c r="L238" s="1059">
        <f>SUM(L233:L237)</f>
        <v>23.7</v>
      </c>
      <c r="M238" s="1059">
        <f>SUM(M233:M237)</f>
        <v>23.54</v>
      </c>
      <c r="N238" s="1033"/>
      <c r="O238" s="1032"/>
      <c r="P238" s="919"/>
      <c r="Q238" s="1058"/>
      <c r="R238" s="5214"/>
      <c r="S238" s="5215"/>
    </row>
    <row r="239" spans="1:19" ht="15" customHeight="1" x14ac:dyDescent="0.25">
      <c r="A239" s="5308" t="s">
        <v>11</v>
      </c>
      <c r="B239" s="5301" t="s">
        <v>8</v>
      </c>
      <c r="C239" s="5312" t="s">
        <v>8</v>
      </c>
      <c r="D239" s="5509">
        <v>11</v>
      </c>
      <c r="E239" s="5318"/>
      <c r="F239" s="5423" t="s">
        <v>486</v>
      </c>
      <c r="G239" s="5250" t="s">
        <v>485</v>
      </c>
      <c r="H239" s="5281" t="s">
        <v>143</v>
      </c>
      <c r="I239" s="5265" t="s">
        <v>414</v>
      </c>
      <c r="J239" s="1057" t="s">
        <v>12</v>
      </c>
      <c r="K239" s="1056">
        <v>0</v>
      </c>
      <c r="L239" s="1055">
        <v>17</v>
      </c>
      <c r="M239" s="690">
        <v>0</v>
      </c>
      <c r="N239" s="1054" t="s">
        <v>484</v>
      </c>
      <c r="O239" s="1053" t="s">
        <v>343</v>
      </c>
      <c r="P239" s="1052">
        <v>1</v>
      </c>
      <c r="Q239" s="1051">
        <v>1</v>
      </c>
      <c r="R239" s="5210" t="s">
        <v>483</v>
      </c>
      <c r="S239" s="5211"/>
    </row>
    <row r="240" spans="1:19" ht="15" x14ac:dyDescent="0.2">
      <c r="A240" s="5309"/>
      <c r="B240" s="5302"/>
      <c r="C240" s="5313"/>
      <c r="D240" s="5510"/>
      <c r="E240" s="5319"/>
      <c r="F240" s="5424"/>
      <c r="G240" s="5251"/>
      <c r="H240" s="5282"/>
      <c r="I240" s="5266"/>
      <c r="J240" s="712" t="s">
        <v>196</v>
      </c>
      <c r="K240" s="1050">
        <v>0</v>
      </c>
      <c r="L240" s="1049"/>
      <c r="M240" s="688"/>
      <c r="N240" s="1046"/>
      <c r="O240" s="1045"/>
      <c r="P240" s="1044"/>
      <c r="Q240" s="1043"/>
      <c r="R240" s="5212"/>
      <c r="S240" s="5213"/>
    </row>
    <row r="241" spans="1:19" ht="15" x14ac:dyDescent="0.2">
      <c r="A241" s="5309"/>
      <c r="B241" s="5302"/>
      <c r="C241" s="5313"/>
      <c r="D241" s="5510"/>
      <c r="E241" s="5319"/>
      <c r="F241" s="5424"/>
      <c r="G241" s="5251"/>
      <c r="H241" s="5282"/>
      <c r="I241" s="5266"/>
      <c r="J241" s="712" t="s">
        <v>334</v>
      </c>
      <c r="K241" s="1050">
        <v>0</v>
      </c>
      <c r="L241" s="1049"/>
      <c r="M241" s="688"/>
      <c r="N241" s="1046"/>
      <c r="O241" s="1045"/>
      <c r="P241" s="1044"/>
      <c r="Q241" s="1043"/>
      <c r="R241" s="5212"/>
      <c r="S241" s="5213"/>
    </row>
    <row r="242" spans="1:19" ht="15" x14ac:dyDescent="0.2">
      <c r="A242" s="5309"/>
      <c r="B242" s="5302"/>
      <c r="C242" s="5313"/>
      <c r="D242" s="5510"/>
      <c r="E242" s="5319"/>
      <c r="F242" s="5424"/>
      <c r="G242" s="5251"/>
      <c r="H242" s="5282"/>
      <c r="I242" s="5266"/>
      <c r="J242" s="712" t="s">
        <v>167</v>
      </c>
      <c r="K242" s="650">
        <v>0</v>
      </c>
      <c r="L242" s="1048"/>
      <c r="M242" s="1047"/>
      <c r="N242" s="1046"/>
      <c r="O242" s="1045"/>
      <c r="P242" s="1044"/>
      <c r="Q242" s="1043"/>
      <c r="R242" s="5212"/>
      <c r="S242" s="5213"/>
    </row>
    <row r="243" spans="1:19" ht="42.75" customHeight="1" thickBot="1" x14ac:dyDescent="0.25">
      <c r="A243" s="5309"/>
      <c r="B243" s="5302"/>
      <c r="C243" s="5313"/>
      <c r="D243" s="5510"/>
      <c r="E243" s="5319"/>
      <c r="F243" s="5424"/>
      <c r="G243" s="5251"/>
      <c r="H243" s="5282"/>
      <c r="I243" s="5266"/>
      <c r="J243" s="1042" t="s">
        <v>166</v>
      </c>
      <c r="K243" s="1041">
        <v>0</v>
      </c>
      <c r="L243" s="1040"/>
      <c r="M243" s="1039"/>
      <c r="N243" s="1038"/>
      <c r="O243" s="1037"/>
      <c r="P243" s="1036"/>
      <c r="Q243" s="1035"/>
      <c r="R243" s="5212"/>
      <c r="S243" s="5213"/>
    </row>
    <row r="244" spans="1:19" ht="34.5" customHeight="1" thickBot="1" x14ac:dyDescent="0.25">
      <c r="A244" s="5325"/>
      <c r="B244" s="5303"/>
      <c r="C244" s="5324"/>
      <c r="D244" s="5511"/>
      <c r="E244" s="5320"/>
      <c r="F244" s="5425"/>
      <c r="G244" s="5252"/>
      <c r="H244" s="5283"/>
      <c r="I244" s="5267"/>
      <c r="J244" s="666" t="s">
        <v>13</v>
      </c>
      <c r="K244" s="1034">
        <f>SUM(K239:K243)</f>
        <v>0</v>
      </c>
      <c r="L244" s="1034">
        <f>SUM(L239:L243)</f>
        <v>17</v>
      </c>
      <c r="M244" s="1034">
        <f>SUM(M239:M243)</f>
        <v>0</v>
      </c>
      <c r="N244" s="1033"/>
      <c r="O244" s="1032"/>
      <c r="P244" s="919"/>
      <c r="Q244" s="1031"/>
      <c r="R244" s="5214"/>
      <c r="S244" s="5215"/>
    </row>
    <row r="245" spans="1:19" ht="15.75" customHeight="1" thickBot="1" x14ac:dyDescent="0.25">
      <c r="A245" s="795" t="s">
        <v>11</v>
      </c>
      <c r="B245" s="898" t="s">
        <v>8</v>
      </c>
      <c r="C245" s="5416" t="s">
        <v>221</v>
      </c>
      <c r="D245" s="5416"/>
      <c r="E245" s="5416"/>
      <c r="F245" s="5416"/>
      <c r="G245" s="5416"/>
      <c r="H245" s="5416"/>
      <c r="I245" s="5417"/>
      <c r="J245" s="897" t="s">
        <v>13</v>
      </c>
      <c r="K245" s="896">
        <f>K178*1</f>
        <v>401.20000000000005</v>
      </c>
      <c r="L245" s="896">
        <f>L178*1</f>
        <v>405</v>
      </c>
      <c r="M245" s="896">
        <f>M178*1</f>
        <v>231.25000000000003</v>
      </c>
      <c r="N245" s="5287"/>
      <c r="O245" s="5288"/>
      <c r="P245" s="5288"/>
      <c r="Q245" s="5289"/>
      <c r="R245" s="766"/>
      <c r="S245" s="765"/>
    </row>
    <row r="246" spans="1:19" ht="15.75" customHeight="1" thickBot="1" x14ac:dyDescent="0.25">
      <c r="A246" s="622" t="s">
        <v>11</v>
      </c>
      <c r="B246" s="622"/>
      <c r="C246" s="5284" t="s">
        <v>220</v>
      </c>
      <c r="D246" s="5284"/>
      <c r="E246" s="5284"/>
      <c r="F246" s="5284"/>
      <c r="G246" s="5284"/>
      <c r="H246" s="5284"/>
      <c r="I246" s="5285"/>
      <c r="J246" s="621" t="s">
        <v>13</v>
      </c>
      <c r="K246" s="620">
        <f>K245*1</f>
        <v>401.20000000000005</v>
      </c>
      <c r="L246" s="620">
        <f>L245*1</f>
        <v>405</v>
      </c>
      <c r="M246" s="620">
        <f>M245*1</f>
        <v>231.25000000000003</v>
      </c>
      <c r="N246" s="5290"/>
      <c r="O246" s="5291"/>
      <c r="P246" s="5291"/>
      <c r="Q246" s="5292"/>
      <c r="R246" s="766"/>
      <c r="S246" s="765"/>
    </row>
    <row r="247" spans="1:19" ht="15.75" customHeight="1" thickBot="1" x14ac:dyDescent="0.25">
      <c r="A247" s="764" t="s">
        <v>24</v>
      </c>
      <c r="B247" s="5352" t="s">
        <v>482</v>
      </c>
      <c r="C247" s="5353"/>
      <c r="D247" s="5353"/>
      <c r="E247" s="5353"/>
      <c r="F247" s="5353"/>
      <c r="G247" s="5353"/>
      <c r="H247" s="5353"/>
      <c r="I247" s="5353"/>
      <c r="J247" s="5353"/>
      <c r="K247" s="5353"/>
      <c r="L247" s="5353"/>
      <c r="M247" s="5353"/>
      <c r="N247" s="5353"/>
      <c r="O247" s="5353"/>
      <c r="P247" s="5353"/>
      <c r="Q247" s="5354"/>
      <c r="R247" s="763"/>
      <c r="S247" s="762"/>
    </row>
    <row r="248" spans="1:19" ht="26.25" thickBot="1" x14ac:dyDescent="0.25">
      <c r="A248" s="761"/>
      <c r="B248" s="1030"/>
      <c r="C248" s="1028"/>
      <c r="D248" s="1028"/>
      <c r="E248" s="1028"/>
      <c r="F248" s="1029"/>
      <c r="G248" s="1029"/>
      <c r="H248" s="1028"/>
      <c r="I248" s="1028"/>
      <c r="J248" s="1028"/>
      <c r="K248" s="1027"/>
      <c r="L248" s="1027"/>
      <c r="M248" s="1026"/>
      <c r="N248" s="760" t="s">
        <v>481</v>
      </c>
      <c r="O248" s="745" t="s">
        <v>343</v>
      </c>
      <c r="P248" s="744">
        <v>6</v>
      </c>
      <c r="Q248" s="743">
        <v>6</v>
      </c>
      <c r="R248" s="742"/>
      <c r="S248" s="741"/>
    </row>
    <row r="249" spans="1:19" ht="15" thickBot="1" x14ac:dyDescent="0.25">
      <c r="A249" s="807" t="s">
        <v>24</v>
      </c>
      <c r="B249" s="894" t="s">
        <v>8</v>
      </c>
      <c r="C249" s="813" t="s">
        <v>480</v>
      </c>
      <c r="D249" s="812"/>
      <c r="E249" s="812"/>
      <c r="F249" s="812"/>
      <c r="G249" s="812"/>
      <c r="H249" s="812"/>
      <c r="I249" s="812"/>
      <c r="J249" s="812"/>
      <c r="K249" s="812"/>
      <c r="L249" s="812"/>
      <c r="M249" s="812"/>
      <c r="N249" s="811"/>
      <c r="O249" s="811"/>
      <c r="P249" s="810"/>
      <c r="Q249" s="810"/>
      <c r="R249" s="893"/>
      <c r="S249" s="892"/>
    </row>
    <row r="250" spans="1:19" ht="53.25" customHeight="1" thickBot="1" x14ac:dyDescent="0.25">
      <c r="A250" s="807"/>
      <c r="B250" s="625"/>
      <c r="C250" s="749"/>
      <c r="D250" s="748"/>
      <c r="E250" s="748"/>
      <c r="F250" s="748"/>
      <c r="G250" s="748"/>
      <c r="H250" s="748"/>
      <c r="I250" s="748"/>
      <c r="J250" s="748"/>
      <c r="K250" s="748"/>
      <c r="L250" s="748"/>
      <c r="M250" s="747"/>
      <c r="N250" s="746" t="s">
        <v>479</v>
      </c>
      <c r="O250" s="745" t="s">
        <v>349</v>
      </c>
      <c r="P250" s="991"/>
      <c r="Q250" s="990"/>
      <c r="R250" s="1025"/>
      <c r="S250" s="993"/>
    </row>
    <row r="251" spans="1:19" ht="15" x14ac:dyDescent="0.2">
      <c r="A251" s="787" t="s">
        <v>24</v>
      </c>
      <c r="B251" s="5412" t="s">
        <v>8</v>
      </c>
      <c r="C251" s="740" t="s">
        <v>8</v>
      </c>
      <c r="D251" s="1024"/>
      <c r="E251" s="1024"/>
      <c r="F251" s="5415" t="s">
        <v>478</v>
      </c>
      <c r="G251" s="5250" t="s">
        <v>476</v>
      </c>
      <c r="H251" s="5259" t="s">
        <v>143</v>
      </c>
      <c r="I251" s="5265" t="s">
        <v>168</v>
      </c>
      <c r="J251" s="739" t="s">
        <v>12</v>
      </c>
      <c r="K251" s="738">
        <f t="shared" ref="K251:M255" si="5">K257</f>
        <v>2.2999999999999998</v>
      </c>
      <c r="L251" s="738">
        <f t="shared" si="5"/>
        <v>2.2999999999999998</v>
      </c>
      <c r="M251" s="738">
        <f t="shared" si="5"/>
        <v>1.65</v>
      </c>
      <c r="N251" s="656" t="s">
        <v>358</v>
      </c>
      <c r="O251" s="655" t="s">
        <v>343</v>
      </c>
      <c r="P251" s="654"/>
      <c r="Q251" s="653"/>
      <c r="R251" s="987"/>
      <c r="S251" s="986"/>
    </row>
    <row r="252" spans="1:19" ht="15" x14ac:dyDescent="0.2">
      <c r="A252" s="797"/>
      <c r="B252" s="5413"/>
      <c r="C252" s="729"/>
      <c r="D252" s="1023"/>
      <c r="E252" s="1023"/>
      <c r="F252" s="5405"/>
      <c r="G252" s="5251"/>
      <c r="H252" s="5260"/>
      <c r="I252" s="5266"/>
      <c r="J252" s="731" t="s">
        <v>196</v>
      </c>
      <c r="K252" s="734">
        <f t="shared" si="5"/>
        <v>45.6</v>
      </c>
      <c r="L252" s="734">
        <f t="shared" si="5"/>
        <v>180.2</v>
      </c>
      <c r="M252" s="734">
        <f t="shared" si="5"/>
        <v>135.25</v>
      </c>
      <c r="N252" s="676" t="s">
        <v>473</v>
      </c>
      <c r="O252" s="702" t="s">
        <v>349</v>
      </c>
      <c r="P252" s="646"/>
      <c r="Q252" s="645"/>
      <c r="R252" s="733"/>
      <c r="S252" s="732"/>
    </row>
    <row r="253" spans="1:19" ht="15" x14ac:dyDescent="0.2">
      <c r="A253" s="797"/>
      <c r="B253" s="5413"/>
      <c r="C253" s="729"/>
      <c r="D253" s="1023"/>
      <c r="E253" s="1023"/>
      <c r="F253" s="5405"/>
      <c r="G253" s="5251"/>
      <c r="H253" s="5260"/>
      <c r="I253" s="5266"/>
      <c r="J253" s="731" t="s">
        <v>334</v>
      </c>
      <c r="K253" s="734">
        <f t="shared" si="5"/>
        <v>0</v>
      </c>
      <c r="L253" s="734">
        <f t="shared" si="5"/>
        <v>0</v>
      </c>
      <c r="M253" s="734">
        <f t="shared" si="5"/>
        <v>0</v>
      </c>
      <c r="N253" s="676"/>
      <c r="O253" s="702"/>
      <c r="P253" s="646"/>
      <c r="Q253" s="645"/>
      <c r="R253" s="733"/>
      <c r="S253" s="732"/>
    </row>
    <row r="254" spans="1:19" ht="15" x14ac:dyDescent="0.2">
      <c r="A254" s="797"/>
      <c r="B254" s="5413"/>
      <c r="C254" s="729"/>
      <c r="D254" s="1023"/>
      <c r="E254" s="1023"/>
      <c r="F254" s="5405"/>
      <c r="G254" s="5251"/>
      <c r="H254" s="5260"/>
      <c r="I254" s="5266"/>
      <c r="J254" s="731" t="s">
        <v>167</v>
      </c>
      <c r="K254" s="734">
        <f t="shared" si="5"/>
        <v>257.89999999999998</v>
      </c>
      <c r="L254" s="734">
        <f t="shared" si="5"/>
        <v>152.19999999999999</v>
      </c>
      <c r="M254" s="734">
        <f t="shared" si="5"/>
        <v>22.33</v>
      </c>
      <c r="N254" s="676"/>
      <c r="O254" s="702"/>
      <c r="P254" s="646"/>
      <c r="Q254" s="645"/>
      <c r="R254" s="733"/>
      <c r="S254" s="732"/>
    </row>
    <row r="255" spans="1:19" ht="15.75" thickBot="1" x14ac:dyDescent="0.25">
      <c r="A255" s="797"/>
      <c r="B255" s="5413"/>
      <c r="C255" s="729"/>
      <c r="D255" s="1023"/>
      <c r="E255" s="1023"/>
      <c r="F255" s="5405"/>
      <c r="G255" s="5251"/>
      <c r="H255" s="5260"/>
      <c r="I255" s="5266"/>
      <c r="J255" s="889" t="s">
        <v>166</v>
      </c>
      <c r="K255" s="888">
        <f t="shared" si="5"/>
        <v>0</v>
      </c>
      <c r="L255" s="888">
        <f t="shared" si="5"/>
        <v>0</v>
      </c>
      <c r="M255" s="888">
        <f t="shared" si="5"/>
        <v>0</v>
      </c>
      <c r="N255" s="698"/>
      <c r="O255" s="697"/>
      <c r="P255" s="696"/>
      <c r="Q255" s="695"/>
      <c r="R255" s="726"/>
      <c r="S255" s="725"/>
    </row>
    <row r="256" spans="1:19" ht="32.450000000000003" customHeight="1" thickBot="1" x14ac:dyDescent="0.25">
      <c r="A256" s="795"/>
      <c r="B256" s="5414"/>
      <c r="C256" s="793"/>
      <c r="D256" s="1022"/>
      <c r="E256" s="1022"/>
      <c r="F256" s="5408"/>
      <c r="G256" s="5252"/>
      <c r="H256" s="5261"/>
      <c r="I256" s="5267"/>
      <c r="J256" s="666" t="s">
        <v>13</v>
      </c>
      <c r="K256" s="665">
        <f>SUM(K251:K255)</f>
        <v>305.79999999999995</v>
      </c>
      <c r="L256" s="665">
        <f>SUM(L251:L255)</f>
        <v>334.7</v>
      </c>
      <c r="M256" s="665">
        <f>SUM(M251:M255)</f>
        <v>159.23000000000002</v>
      </c>
      <c r="N256" s="664"/>
      <c r="O256" s="629"/>
      <c r="P256" s="663"/>
      <c r="Q256" s="662"/>
      <c r="R256" s="717"/>
      <c r="S256" s="716"/>
    </row>
    <row r="257" spans="1:19" ht="15" customHeight="1" x14ac:dyDescent="0.2">
      <c r="A257" s="787" t="s">
        <v>24</v>
      </c>
      <c r="B257" s="5412" t="s">
        <v>8</v>
      </c>
      <c r="C257" s="740" t="s">
        <v>8</v>
      </c>
      <c r="D257" s="644" t="s">
        <v>8</v>
      </c>
      <c r="E257" s="660"/>
      <c r="F257" s="5269" t="s">
        <v>477</v>
      </c>
      <c r="G257" s="5250" t="s">
        <v>476</v>
      </c>
      <c r="H257" s="5281" t="s">
        <v>143</v>
      </c>
      <c r="I257" s="5265" t="s">
        <v>336</v>
      </c>
      <c r="J257" s="659" t="s">
        <v>12</v>
      </c>
      <c r="K257" s="658">
        <v>2.2999999999999998</v>
      </c>
      <c r="L257" s="658">
        <v>2.2999999999999998</v>
      </c>
      <c r="M257" s="657">
        <v>1.65</v>
      </c>
      <c r="N257" s="656" t="s">
        <v>352</v>
      </c>
      <c r="O257" s="655" t="s">
        <v>343</v>
      </c>
      <c r="P257" s="654"/>
      <c r="Q257" s="653"/>
      <c r="R257" s="5210" t="s">
        <v>475</v>
      </c>
      <c r="S257" s="5211"/>
    </row>
    <row r="258" spans="1:19" ht="15" x14ac:dyDescent="0.2">
      <c r="A258" s="797"/>
      <c r="B258" s="5413"/>
      <c r="C258" s="729"/>
      <c r="D258" s="644"/>
      <c r="E258" s="643"/>
      <c r="F258" s="5269"/>
      <c r="G258" s="5251"/>
      <c r="H258" s="5282"/>
      <c r="I258" s="5266"/>
      <c r="J258" s="652" t="s">
        <v>196</v>
      </c>
      <c r="K258" s="651">
        <v>45.6</v>
      </c>
      <c r="L258" s="650">
        <v>180.2</v>
      </c>
      <c r="M258" s="649">
        <v>135.25</v>
      </c>
      <c r="N258" s="648" t="s">
        <v>474</v>
      </c>
      <c r="O258" s="647" t="s">
        <v>343</v>
      </c>
      <c r="P258" s="715">
        <v>1</v>
      </c>
      <c r="Q258" s="714">
        <v>1</v>
      </c>
      <c r="R258" s="5212"/>
      <c r="S258" s="5213"/>
    </row>
    <row r="259" spans="1:19" ht="15" x14ac:dyDescent="0.2">
      <c r="A259" s="797"/>
      <c r="B259" s="5413"/>
      <c r="C259" s="729"/>
      <c r="D259" s="644"/>
      <c r="E259" s="643"/>
      <c r="F259" s="5269"/>
      <c r="G259" s="5251"/>
      <c r="H259" s="5282"/>
      <c r="I259" s="5266"/>
      <c r="J259" s="652" t="s">
        <v>334</v>
      </c>
      <c r="K259" s="651"/>
      <c r="L259" s="651"/>
      <c r="M259" s="649"/>
      <c r="N259" s="676" t="s">
        <v>473</v>
      </c>
      <c r="O259" s="702" t="s">
        <v>349</v>
      </c>
      <c r="P259" s="646"/>
      <c r="Q259" s="645"/>
      <c r="R259" s="5212"/>
      <c r="S259" s="5213"/>
    </row>
    <row r="260" spans="1:19" ht="15" x14ac:dyDescent="0.2">
      <c r="A260" s="797"/>
      <c r="B260" s="5413"/>
      <c r="C260" s="729"/>
      <c r="D260" s="644"/>
      <c r="E260" s="643"/>
      <c r="F260" s="5269"/>
      <c r="G260" s="5251"/>
      <c r="H260" s="5282"/>
      <c r="I260" s="5266"/>
      <c r="J260" s="652" t="s">
        <v>167</v>
      </c>
      <c r="K260" s="651">
        <v>257.89999999999998</v>
      </c>
      <c r="L260" s="651">
        <v>152.19999999999999</v>
      </c>
      <c r="M260" s="649">
        <v>22.33</v>
      </c>
      <c r="N260" s="676"/>
      <c r="O260" s="702"/>
      <c r="P260" s="646"/>
      <c r="Q260" s="645"/>
      <c r="R260" s="5212"/>
      <c r="S260" s="5213"/>
    </row>
    <row r="261" spans="1:19" ht="21" customHeight="1" thickBot="1" x14ac:dyDescent="0.25">
      <c r="A261" s="797"/>
      <c r="B261" s="5413"/>
      <c r="C261" s="729"/>
      <c r="D261" s="644"/>
      <c r="E261" s="643"/>
      <c r="F261" s="5269"/>
      <c r="G261" s="5251"/>
      <c r="H261" s="5282"/>
      <c r="I261" s="5266"/>
      <c r="J261" s="642" t="s">
        <v>166</v>
      </c>
      <c r="K261" s="700"/>
      <c r="L261" s="700"/>
      <c r="M261" s="699"/>
      <c r="N261" s="698"/>
      <c r="O261" s="697"/>
      <c r="P261" s="696"/>
      <c r="Q261" s="695"/>
      <c r="R261" s="5212"/>
      <c r="S261" s="5213"/>
    </row>
    <row r="262" spans="1:19" ht="15.75" customHeight="1" thickBot="1" x14ac:dyDescent="0.25">
      <c r="A262" s="795"/>
      <c r="B262" s="5414"/>
      <c r="C262" s="793"/>
      <c r="D262" s="669"/>
      <c r="E262" s="668"/>
      <c r="F262" s="5270"/>
      <c r="G262" s="5252"/>
      <c r="H262" s="5283"/>
      <c r="I262" s="5267"/>
      <c r="J262" s="666" t="s">
        <v>13</v>
      </c>
      <c r="K262" s="665">
        <f>SUM(K257:K261)</f>
        <v>305.79999999999995</v>
      </c>
      <c r="L262" s="665">
        <f>SUM(L257:L261)</f>
        <v>334.7</v>
      </c>
      <c r="M262" s="665">
        <f>SUM(M257:M261)</f>
        <v>159.23000000000002</v>
      </c>
      <c r="N262" s="664"/>
      <c r="O262" s="629"/>
      <c r="P262" s="663"/>
      <c r="Q262" s="662"/>
      <c r="R262" s="5214"/>
      <c r="S262" s="5215"/>
    </row>
    <row r="263" spans="1:19" ht="15.75" customHeight="1" thickBot="1" x14ac:dyDescent="0.25">
      <c r="A263" s="626" t="s">
        <v>24</v>
      </c>
      <c r="B263" s="625" t="s">
        <v>8</v>
      </c>
      <c r="C263" s="5297" t="s">
        <v>221</v>
      </c>
      <c r="D263" s="5297"/>
      <c r="E263" s="5297"/>
      <c r="F263" s="5297"/>
      <c r="G263" s="5297"/>
      <c r="H263" s="5297"/>
      <c r="I263" s="5298"/>
      <c r="J263" s="624" t="s">
        <v>13</v>
      </c>
      <c r="K263" s="623">
        <f>K256*1</f>
        <v>305.79999999999995</v>
      </c>
      <c r="L263" s="623">
        <f>L256*1</f>
        <v>334.7</v>
      </c>
      <c r="M263" s="623">
        <f>M256*1</f>
        <v>159.23000000000002</v>
      </c>
      <c r="N263" s="5287"/>
      <c r="O263" s="5288"/>
      <c r="P263" s="5288"/>
      <c r="Q263" s="5289"/>
      <c r="R263" s="768"/>
      <c r="S263" s="767"/>
    </row>
    <row r="264" spans="1:19" ht="15.75" customHeight="1" thickBot="1" x14ac:dyDescent="0.25">
      <c r="A264" s="807" t="s">
        <v>24</v>
      </c>
      <c r="B264" s="894" t="s">
        <v>9</v>
      </c>
      <c r="C264" s="5455" t="s">
        <v>472</v>
      </c>
      <c r="D264" s="5456"/>
      <c r="E264" s="5456"/>
      <c r="F264" s="5456"/>
      <c r="G264" s="5456"/>
      <c r="H264" s="5456"/>
      <c r="I264" s="5456"/>
      <c r="J264" s="5456"/>
      <c r="K264" s="5456"/>
      <c r="L264" s="5456"/>
      <c r="M264" s="5456"/>
      <c r="N264" s="5456"/>
      <c r="O264" s="5456"/>
      <c r="P264" s="5456"/>
      <c r="Q264" s="5457"/>
      <c r="R264" s="893"/>
      <c r="S264" s="892"/>
    </row>
    <row r="265" spans="1:19" ht="36" customHeight="1" thickBot="1" x14ac:dyDescent="0.25">
      <c r="A265" s="1021"/>
      <c r="B265" s="980"/>
      <c r="C265" s="5548"/>
      <c r="D265" s="5549"/>
      <c r="E265" s="5549"/>
      <c r="F265" s="5549"/>
      <c r="G265" s="5549"/>
      <c r="H265" s="5549"/>
      <c r="I265" s="5549"/>
      <c r="J265" s="5549"/>
      <c r="K265" s="5549"/>
      <c r="L265" s="5549"/>
      <c r="M265" s="5550"/>
      <c r="N265" s="760" t="s">
        <v>471</v>
      </c>
      <c r="O265" s="745" t="s">
        <v>343</v>
      </c>
      <c r="P265" s="895">
        <v>6</v>
      </c>
      <c r="Q265" s="979">
        <v>6</v>
      </c>
      <c r="R265" s="726"/>
      <c r="S265" s="725"/>
    </row>
    <row r="266" spans="1:19" ht="15" customHeight="1" x14ac:dyDescent="0.2">
      <c r="A266" s="1020" t="s">
        <v>24</v>
      </c>
      <c r="B266" s="5377" t="s">
        <v>9</v>
      </c>
      <c r="C266" s="1019" t="s">
        <v>8</v>
      </c>
      <c r="D266" s="5363" t="s">
        <v>470</v>
      </c>
      <c r="E266" s="5364"/>
      <c r="F266" s="5365"/>
      <c r="G266" s="5250" t="s">
        <v>467</v>
      </c>
      <c r="H266" s="5253" t="s">
        <v>143</v>
      </c>
      <c r="I266" s="5374" t="s">
        <v>168</v>
      </c>
      <c r="J266" s="739" t="s">
        <v>12</v>
      </c>
      <c r="K266" s="977">
        <f t="shared" ref="K266:M270" si="6">K272</f>
        <v>0</v>
      </c>
      <c r="L266" s="977">
        <f t="shared" si="6"/>
        <v>0</v>
      </c>
      <c r="M266" s="977">
        <f t="shared" si="6"/>
        <v>0</v>
      </c>
      <c r="N266" s="861" t="s">
        <v>358</v>
      </c>
      <c r="O266" s="860" t="s">
        <v>343</v>
      </c>
      <c r="P266" s="859">
        <v>1</v>
      </c>
      <c r="Q266" s="858">
        <v>1</v>
      </c>
      <c r="R266" s="872"/>
      <c r="S266" s="871"/>
    </row>
    <row r="267" spans="1:19" ht="25.5" x14ac:dyDescent="0.2">
      <c r="A267" s="1016"/>
      <c r="B267" s="5378"/>
      <c r="C267" s="1015"/>
      <c r="D267" s="5366"/>
      <c r="E267" s="5367"/>
      <c r="F267" s="5368"/>
      <c r="G267" s="5251"/>
      <c r="H267" s="5254"/>
      <c r="I267" s="5375"/>
      <c r="J267" s="731" t="s">
        <v>196</v>
      </c>
      <c r="K267" s="971">
        <f t="shared" si="6"/>
        <v>4.5999999999999996</v>
      </c>
      <c r="L267" s="971">
        <f t="shared" si="6"/>
        <v>38.1</v>
      </c>
      <c r="M267" s="971">
        <f t="shared" si="6"/>
        <v>6.22</v>
      </c>
      <c r="N267" s="850" t="s">
        <v>469</v>
      </c>
      <c r="O267" s="849" t="s">
        <v>343</v>
      </c>
      <c r="P267" s="855">
        <v>6</v>
      </c>
      <c r="Q267" s="854">
        <v>6</v>
      </c>
      <c r="R267" s="872"/>
      <c r="S267" s="871"/>
    </row>
    <row r="268" spans="1:19" ht="15" x14ac:dyDescent="0.2">
      <c r="A268" s="1016"/>
      <c r="B268" s="5378"/>
      <c r="C268" s="1015"/>
      <c r="D268" s="5366"/>
      <c r="E268" s="5367"/>
      <c r="F268" s="5368"/>
      <c r="G268" s="5251"/>
      <c r="H268" s="5254"/>
      <c r="I268" s="5375"/>
      <c r="J268" s="731" t="s">
        <v>334</v>
      </c>
      <c r="K268" s="971">
        <f t="shared" si="6"/>
        <v>0</v>
      </c>
      <c r="L268" s="971">
        <f t="shared" si="6"/>
        <v>0</v>
      </c>
      <c r="M268" s="971">
        <f t="shared" si="6"/>
        <v>0</v>
      </c>
      <c r="N268" s="850"/>
      <c r="O268" s="849"/>
      <c r="P268" s="848"/>
      <c r="Q268" s="847"/>
      <c r="R268" s="876"/>
      <c r="S268" s="875"/>
    </row>
    <row r="269" spans="1:19" ht="15" x14ac:dyDescent="0.2">
      <c r="A269" s="1016"/>
      <c r="B269" s="5378"/>
      <c r="C269" s="1015"/>
      <c r="D269" s="5366"/>
      <c r="E269" s="5367"/>
      <c r="F269" s="5368"/>
      <c r="G269" s="5251"/>
      <c r="H269" s="5254"/>
      <c r="I269" s="5375"/>
      <c r="J269" s="731" t="s">
        <v>167</v>
      </c>
      <c r="K269" s="971">
        <f t="shared" si="6"/>
        <v>26.4</v>
      </c>
      <c r="L269" s="971">
        <f t="shared" si="6"/>
        <v>31.9</v>
      </c>
      <c r="M269" s="971">
        <f t="shared" si="6"/>
        <v>31.8</v>
      </c>
      <c r="N269" s="850"/>
      <c r="O269" s="849"/>
      <c r="P269" s="848"/>
      <c r="Q269" s="847"/>
      <c r="R269" s="876"/>
      <c r="S269" s="875"/>
    </row>
    <row r="270" spans="1:19" ht="15.75" thickBot="1" x14ac:dyDescent="0.25">
      <c r="A270" s="1016"/>
      <c r="B270" s="5378"/>
      <c r="C270" s="1015"/>
      <c r="D270" s="5366"/>
      <c r="E270" s="5367"/>
      <c r="F270" s="5368"/>
      <c r="G270" s="5251"/>
      <c r="H270" s="5254"/>
      <c r="I270" s="5375"/>
      <c r="J270" s="889" t="s">
        <v>166</v>
      </c>
      <c r="K270" s="968">
        <f t="shared" si="6"/>
        <v>0</v>
      </c>
      <c r="L270" s="968">
        <f t="shared" si="6"/>
        <v>0</v>
      </c>
      <c r="M270" s="968">
        <f t="shared" si="6"/>
        <v>0</v>
      </c>
      <c r="N270" s="839"/>
      <c r="O270" s="838"/>
      <c r="P270" s="837"/>
      <c r="Q270" s="836"/>
      <c r="R270" s="872"/>
      <c r="S270" s="871"/>
    </row>
    <row r="271" spans="1:19" ht="26.25" customHeight="1" thickBot="1" x14ac:dyDescent="0.25">
      <c r="A271" s="935"/>
      <c r="B271" s="5379"/>
      <c r="C271" s="1013"/>
      <c r="D271" s="5369"/>
      <c r="E271" s="5370"/>
      <c r="F271" s="5371"/>
      <c r="G271" s="5252"/>
      <c r="H271" s="5255"/>
      <c r="I271" s="5376"/>
      <c r="J271" s="666" t="s">
        <v>13</v>
      </c>
      <c r="K271" s="936">
        <f>SUM(K266:K270)</f>
        <v>31</v>
      </c>
      <c r="L271" s="936">
        <f>SUM(L266:L270)</f>
        <v>70</v>
      </c>
      <c r="M271" s="936">
        <f>SUM(M266:M270)</f>
        <v>38.020000000000003</v>
      </c>
      <c r="N271" s="830"/>
      <c r="O271" s="829"/>
      <c r="P271" s="828"/>
      <c r="Q271" s="827"/>
      <c r="R271" s="870"/>
      <c r="S271" s="869"/>
    </row>
    <row r="272" spans="1:19" ht="25.5" customHeight="1" x14ac:dyDescent="0.2">
      <c r="A272" s="1020" t="s">
        <v>24</v>
      </c>
      <c r="B272" s="5377" t="s">
        <v>9</v>
      </c>
      <c r="C272" s="1019" t="s">
        <v>8</v>
      </c>
      <c r="D272" s="1018" t="s">
        <v>8</v>
      </c>
      <c r="E272" s="960"/>
      <c r="F272" s="5268" t="s">
        <v>468</v>
      </c>
      <c r="G272" s="5250" t="s">
        <v>467</v>
      </c>
      <c r="H272" s="5253" t="s">
        <v>143</v>
      </c>
      <c r="I272" s="5374" t="s">
        <v>375</v>
      </c>
      <c r="J272" s="959" t="s">
        <v>12</v>
      </c>
      <c r="K272" s="926"/>
      <c r="L272" s="658"/>
      <c r="M272" s="1017"/>
      <c r="N272" s="861" t="s">
        <v>352</v>
      </c>
      <c r="O272" s="860" t="s">
        <v>343</v>
      </c>
      <c r="P272" s="859">
        <v>1</v>
      </c>
      <c r="Q272" s="858">
        <v>1</v>
      </c>
      <c r="R272" s="5216" t="s">
        <v>466</v>
      </c>
      <c r="S272" s="5217"/>
    </row>
    <row r="273" spans="1:19" ht="25.5" customHeight="1" x14ac:dyDescent="0.2">
      <c r="A273" s="1016"/>
      <c r="B273" s="5378"/>
      <c r="C273" s="1015"/>
      <c r="D273" s="1014"/>
      <c r="E273" s="943"/>
      <c r="F273" s="5418"/>
      <c r="G273" s="5251"/>
      <c r="H273" s="5254"/>
      <c r="I273" s="5375"/>
      <c r="J273" s="950" t="s">
        <v>196</v>
      </c>
      <c r="K273" s="949">
        <v>4.5999999999999996</v>
      </c>
      <c r="L273" s="651">
        <v>38.1</v>
      </c>
      <c r="M273" s="948">
        <v>6.22</v>
      </c>
      <c r="N273" s="648" t="s">
        <v>465</v>
      </c>
      <c r="O273" s="856" t="s">
        <v>343</v>
      </c>
      <c r="P273" s="855">
        <v>6</v>
      </c>
      <c r="Q273" s="854">
        <v>6</v>
      </c>
      <c r="R273" s="5218"/>
      <c r="S273" s="5219"/>
    </row>
    <row r="274" spans="1:19" ht="15" x14ac:dyDescent="0.2">
      <c r="A274" s="1016"/>
      <c r="B274" s="5378"/>
      <c r="C274" s="1015"/>
      <c r="D274" s="1014"/>
      <c r="E274" s="943"/>
      <c r="F274" s="5418"/>
      <c r="G274" s="5251"/>
      <c r="H274" s="5254"/>
      <c r="I274" s="5375"/>
      <c r="J274" s="950" t="s">
        <v>334</v>
      </c>
      <c r="K274" s="949"/>
      <c r="L274" s="651"/>
      <c r="M274" s="948"/>
      <c r="N274" s="850"/>
      <c r="O274" s="849"/>
      <c r="P274" s="848"/>
      <c r="Q274" s="847"/>
      <c r="R274" s="5218"/>
      <c r="S274" s="5219"/>
    </row>
    <row r="275" spans="1:19" ht="15" x14ac:dyDescent="0.2">
      <c r="A275" s="1016"/>
      <c r="B275" s="5378"/>
      <c r="C275" s="1015"/>
      <c r="D275" s="1014"/>
      <c r="E275" s="943"/>
      <c r="F275" s="5418"/>
      <c r="G275" s="5251"/>
      <c r="H275" s="5254"/>
      <c r="I275" s="5375"/>
      <c r="J275" s="950" t="s">
        <v>167</v>
      </c>
      <c r="K275" s="949">
        <v>26.4</v>
      </c>
      <c r="L275" s="651">
        <v>31.9</v>
      </c>
      <c r="M275" s="948">
        <v>31.8</v>
      </c>
      <c r="N275" s="850"/>
      <c r="O275" s="849"/>
      <c r="P275" s="848"/>
      <c r="Q275" s="847"/>
      <c r="R275" s="5218"/>
      <c r="S275" s="5219"/>
    </row>
    <row r="276" spans="1:19" ht="15.75" thickBot="1" x14ac:dyDescent="0.25">
      <c r="A276" s="1016"/>
      <c r="B276" s="5378"/>
      <c r="C276" s="1015"/>
      <c r="D276" s="1014"/>
      <c r="E276" s="943"/>
      <c r="F276" s="5418"/>
      <c r="G276" s="5251"/>
      <c r="H276" s="5254"/>
      <c r="I276" s="5375"/>
      <c r="J276" s="942" t="s">
        <v>166</v>
      </c>
      <c r="K276" s="941"/>
      <c r="L276" s="700"/>
      <c r="M276" s="940"/>
      <c r="N276" s="839"/>
      <c r="O276" s="838"/>
      <c r="P276" s="837"/>
      <c r="Q276" s="836"/>
      <c r="R276" s="5218"/>
      <c r="S276" s="5219"/>
    </row>
    <row r="277" spans="1:19" ht="15.75" customHeight="1" thickBot="1" x14ac:dyDescent="0.25">
      <c r="A277" s="935"/>
      <c r="B277" s="5379"/>
      <c r="C277" s="1013"/>
      <c r="D277" s="1012"/>
      <c r="E277" s="938"/>
      <c r="F277" s="5419"/>
      <c r="G277" s="5252"/>
      <c r="H277" s="5255"/>
      <c r="I277" s="5376"/>
      <c r="J277" s="937" t="s">
        <v>13</v>
      </c>
      <c r="K277" s="936">
        <f>SUM(K272:K276)</f>
        <v>31</v>
      </c>
      <c r="L277" s="665">
        <f>SUM(L272:L276)</f>
        <v>70</v>
      </c>
      <c r="M277" s="665">
        <f>SUM(M272:M276)</f>
        <v>38.020000000000003</v>
      </c>
      <c r="N277" s="830"/>
      <c r="O277" s="829"/>
      <c r="P277" s="828"/>
      <c r="Q277" s="827"/>
      <c r="R277" s="5220"/>
      <c r="S277" s="5221"/>
    </row>
    <row r="278" spans="1:19" ht="15.75" customHeight="1" thickBot="1" x14ac:dyDescent="0.25">
      <c r="A278" s="826" t="s">
        <v>24</v>
      </c>
      <c r="B278" s="825" t="s">
        <v>9</v>
      </c>
      <c r="C278" s="5348" t="s">
        <v>221</v>
      </c>
      <c r="D278" s="5348"/>
      <c r="E278" s="5348"/>
      <c r="F278" s="5348"/>
      <c r="G278" s="5348"/>
      <c r="H278" s="5348"/>
      <c r="I278" s="5349"/>
      <c r="J278" s="824" t="s">
        <v>13</v>
      </c>
      <c r="K278" s="823">
        <f>K271*1</f>
        <v>31</v>
      </c>
      <c r="L278" s="823">
        <f>L271*1</f>
        <v>70</v>
      </c>
      <c r="M278" s="823">
        <f>M271*1</f>
        <v>38.020000000000003</v>
      </c>
      <c r="N278" s="5287"/>
      <c r="O278" s="5288"/>
      <c r="P278" s="5288"/>
      <c r="Q278" s="5289"/>
      <c r="R278" s="766"/>
      <c r="S278" s="765"/>
    </row>
    <row r="279" spans="1:19" ht="19.5" customHeight="1" thickBot="1" x14ac:dyDescent="0.25">
      <c r="A279" s="1010" t="s">
        <v>24</v>
      </c>
      <c r="B279" s="1011" t="s">
        <v>10</v>
      </c>
      <c r="C279" s="5524" t="s">
        <v>464</v>
      </c>
      <c r="D279" s="5525"/>
      <c r="E279" s="5525"/>
      <c r="F279" s="5525"/>
      <c r="G279" s="5525"/>
      <c r="H279" s="5525"/>
      <c r="I279" s="5525"/>
      <c r="J279" s="5525"/>
      <c r="K279" s="5525"/>
      <c r="L279" s="5525"/>
      <c r="M279" s="5525"/>
      <c r="N279" s="5525"/>
      <c r="O279" s="5525"/>
      <c r="P279" s="5525"/>
      <c r="Q279" s="5526"/>
      <c r="R279" s="893"/>
      <c r="S279" s="892"/>
    </row>
    <row r="280" spans="1:19" ht="32.25" customHeight="1" thickBot="1" x14ac:dyDescent="0.25">
      <c r="A280" s="1010"/>
      <c r="B280" s="1009"/>
      <c r="C280" s="1008"/>
      <c r="D280" s="1008"/>
      <c r="E280" s="1008"/>
      <c r="F280" s="1008"/>
      <c r="G280" s="1008"/>
      <c r="H280" s="1008"/>
      <c r="I280" s="1008"/>
      <c r="J280" s="1008"/>
      <c r="K280" s="1008"/>
      <c r="L280" s="1008"/>
      <c r="M280" s="1008"/>
      <c r="N280" s="1007" t="s">
        <v>463</v>
      </c>
      <c r="O280" s="745" t="s">
        <v>343</v>
      </c>
      <c r="P280" s="895"/>
      <c r="Q280" s="979"/>
      <c r="R280" s="726"/>
      <c r="S280" s="725"/>
    </row>
    <row r="281" spans="1:19" ht="12.75" customHeight="1" x14ac:dyDescent="0.2">
      <c r="A281" s="868" t="s">
        <v>24</v>
      </c>
      <c r="B281" s="5389" t="s">
        <v>10</v>
      </c>
      <c r="C281" s="1004" t="s">
        <v>8</v>
      </c>
      <c r="D281" s="5380" t="s">
        <v>462</v>
      </c>
      <c r="E281" s="5381"/>
      <c r="F281" s="5382"/>
      <c r="G281" s="5250" t="s">
        <v>459</v>
      </c>
      <c r="H281" s="5278" t="s">
        <v>143</v>
      </c>
      <c r="I281" s="5256" t="s">
        <v>168</v>
      </c>
      <c r="J281" s="882" t="s">
        <v>12</v>
      </c>
      <c r="K281" s="881">
        <f t="shared" ref="K281:M285" si="7">K287</f>
        <v>0</v>
      </c>
      <c r="L281" s="881">
        <f t="shared" si="7"/>
        <v>0</v>
      </c>
      <c r="M281" s="881">
        <f t="shared" si="7"/>
        <v>0</v>
      </c>
      <c r="N281" s="861" t="s">
        <v>358</v>
      </c>
      <c r="O281" s="860" t="s">
        <v>343</v>
      </c>
      <c r="P281" s="704"/>
      <c r="Q281" s="703"/>
      <c r="R281" s="1006"/>
      <c r="S281" s="1005"/>
    </row>
    <row r="282" spans="1:19" ht="25.5" x14ac:dyDescent="0.2">
      <c r="A282" s="846"/>
      <c r="B282" s="5390"/>
      <c r="C282" s="1001"/>
      <c r="D282" s="5383"/>
      <c r="E282" s="5384"/>
      <c r="F282" s="5385"/>
      <c r="G282" s="5251"/>
      <c r="H282" s="5279"/>
      <c r="I282" s="5257"/>
      <c r="J282" s="878" t="s">
        <v>196</v>
      </c>
      <c r="K282" s="877">
        <f t="shared" si="7"/>
        <v>650</v>
      </c>
      <c r="L282" s="877">
        <f t="shared" si="7"/>
        <v>210.4</v>
      </c>
      <c r="M282" s="877">
        <f t="shared" si="7"/>
        <v>0</v>
      </c>
      <c r="N282" s="850" t="s">
        <v>461</v>
      </c>
      <c r="O282" s="849" t="s">
        <v>343</v>
      </c>
      <c r="P282" s="715"/>
      <c r="Q282" s="714"/>
      <c r="R282" s="726"/>
      <c r="S282" s="725"/>
    </row>
    <row r="283" spans="1:19" ht="15" customHeight="1" x14ac:dyDescent="0.2">
      <c r="A283" s="846"/>
      <c r="B283" s="5390"/>
      <c r="C283" s="1001"/>
      <c r="D283" s="5383"/>
      <c r="E283" s="5384"/>
      <c r="F283" s="5385"/>
      <c r="G283" s="5251"/>
      <c r="H283" s="5279"/>
      <c r="I283" s="5257"/>
      <c r="J283" s="878" t="s">
        <v>334</v>
      </c>
      <c r="K283" s="877">
        <f t="shared" si="7"/>
        <v>0</v>
      </c>
      <c r="L283" s="877">
        <f t="shared" si="7"/>
        <v>0</v>
      </c>
      <c r="M283" s="877">
        <f t="shared" si="7"/>
        <v>0</v>
      </c>
      <c r="N283" s="850"/>
      <c r="O283" s="849"/>
      <c r="P283" s="848"/>
      <c r="Q283" s="847"/>
      <c r="R283" s="876"/>
      <c r="S283" s="875"/>
    </row>
    <row r="284" spans="1:19" ht="15" customHeight="1" x14ac:dyDescent="0.2">
      <c r="A284" s="846"/>
      <c r="B284" s="5390"/>
      <c r="C284" s="1001"/>
      <c r="D284" s="5383"/>
      <c r="E284" s="5384"/>
      <c r="F284" s="5385"/>
      <c r="G284" s="5251"/>
      <c r="H284" s="5279"/>
      <c r="I284" s="5257"/>
      <c r="J284" s="878" t="s">
        <v>167</v>
      </c>
      <c r="K284" s="877">
        <f t="shared" si="7"/>
        <v>478</v>
      </c>
      <c r="L284" s="877">
        <f t="shared" si="7"/>
        <v>0</v>
      </c>
      <c r="M284" s="877">
        <f t="shared" si="7"/>
        <v>0</v>
      </c>
      <c r="N284" s="850"/>
      <c r="O284" s="849"/>
      <c r="P284" s="848"/>
      <c r="Q284" s="847"/>
      <c r="R284" s="876"/>
      <c r="S284" s="875"/>
    </row>
    <row r="285" spans="1:19" ht="15.75" customHeight="1" thickBot="1" x14ac:dyDescent="0.25">
      <c r="A285" s="846"/>
      <c r="B285" s="5390"/>
      <c r="C285" s="1001"/>
      <c r="D285" s="5383"/>
      <c r="E285" s="5384"/>
      <c r="F285" s="5385"/>
      <c r="G285" s="5251"/>
      <c r="H285" s="5279"/>
      <c r="I285" s="5257"/>
      <c r="J285" s="874" t="s">
        <v>166</v>
      </c>
      <c r="K285" s="873">
        <f t="shared" si="7"/>
        <v>0</v>
      </c>
      <c r="L285" s="873">
        <f t="shared" si="7"/>
        <v>0</v>
      </c>
      <c r="M285" s="873">
        <f t="shared" si="7"/>
        <v>0</v>
      </c>
      <c r="N285" s="839"/>
      <c r="O285" s="838"/>
      <c r="P285" s="837"/>
      <c r="Q285" s="836"/>
      <c r="R285" s="872"/>
      <c r="S285" s="871"/>
    </row>
    <row r="286" spans="1:19" ht="29.25" customHeight="1" thickBot="1" x14ac:dyDescent="0.25">
      <c r="A286" s="826"/>
      <c r="B286" s="5391"/>
      <c r="C286" s="999"/>
      <c r="D286" s="5386"/>
      <c r="E286" s="5387"/>
      <c r="F286" s="5388"/>
      <c r="G286" s="5252"/>
      <c r="H286" s="5280"/>
      <c r="I286" s="5258"/>
      <c r="J286" s="832" t="s">
        <v>13</v>
      </c>
      <c r="K286" s="831">
        <f>SUM(K281:K285)</f>
        <v>1128</v>
      </c>
      <c r="L286" s="831">
        <f>SUM(L281:L285)</f>
        <v>210.4</v>
      </c>
      <c r="M286" s="831">
        <f>SUM(M281:M285)</f>
        <v>0</v>
      </c>
      <c r="N286" s="830"/>
      <c r="O286" s="829"/>
      <c r="P286" s="828"/>
      <c r="Q286" s="827"/>
      <c r="R286" s="870"/>
      <c r="S286" s="869"/>
    </row>
    <row r="287" spans="1:19" ht="12.75" customHeight="1" x14ac:dyDescent="0.2">
      <c r="A287" s="868" t="s">
        <v>24</v>
      </c>
      <c r="B287" s="5389" t="s">
        <v>10</v>
      </c>
      <c r="C287" s="1004" t="s">
        <v>8</v>
      </c>
      <c r="D287" s="866" t="s">
        <v>8</v>
      </c>
      <c r="E287" s="1003"/>
      <c r="F287" s="5268" t="s">
        <v>460</v>
      </c>
      <c r="G287" s="5250" t="s">
        <v>459</v>
      </c>
      <c r="H287" s="5278" t="s">
        <v>143</v>
      </c>
      <c r="I287" s="5256" t="s">
        <v>367</v>
      </c>
      <c r="J287" s="864" t="s">
        <v>12</v>
      </c>
      <c r="K287" s="863"/>
      <c r="L287" s="863"/>
      <c r="M287" s="862"/>
      <c r="N287" s="861" t="s">
        <v>352</v>
      </c>
      <c r="O287" s="860" t="s">
        <v>343</v>
      </c>
      <c r="P287" s="859"/>
      <c r="Q287" s="858"/>
      <c r="R287" s="5216" t="s">
        <v>458</v>
      </c>
      <c r="S287" s="5217"/>
    </row>
    <row r="288" spans="1:19" ht="15" customHeight="1" x14ac:dyDescent="0.2">
      <c r="A288" s="846"/>
      <c r="B288" s="5390"/>
      <c r="C288" s="1001"/>
      <c r="D288" s="844"/>
      <c r="E288" s="1000"/>
      <c r="F288" s="5269"/>
      <c r="G288" s="5251"/>
      <c r="H288" s="5279"/>
      <c r="I288" s="5257"/>
      <c r="J288" s="852" t="s">
        <v>196</v>
      </c>
      <c r="K288" s="851">
        <v>650</v>
      </c>
      <c r="L288" s="1002">
        <v>210.4</v>
      </c>
      <c r="M288" s="853">
        <v>0</v>
      </c>
      <c r="N288" s="648" t="s">
        <v>457</v>
      </c>
      <c r="O288" s="856" t="s">
        <v>343</v>
      </c>
      <c r="P288" s="855"/>
      <c r="Q288" s="854"/>
      <c r="R288" s="5218"/>
      <c r="S288" s="5219"/>
    </row>
    <row r="289" spans="1:20" ht="15" customHeight="1" x14ac:dyDescent="0.2">
      <c r="A289" s="846"/>
      <c r="B289" s="5390"/>
      <c r="C289" s="1001"/>
      <c r="D289" s="844"/>
      <c r="E289" s="1000"/>
      <c r="F289" s="5269"/>
      <c r="G289" s="5251"/>
      <c r="H289" s="5279"/>
      <c r="I289" s="5257"/>
      <c r="J289" s="852" t="s">
        <v>334</v>
      </c>
      <c r="K289" s="851"/>
      <c r="L289" s="851"/>
      <c r="M289" s="853"/>
      <c r="N289" s="850"/>
      <c r="O289" s="849"/>
      <c r="P289" s="848"/>
      <c r="Q289" s="847"/>
      <c r="R289" s="5218"/>
      <c r="S289" s="5219"/>
    </row>
    <row r="290" spans="1:20" ht="15" customHeight="1" x14ac:dyDescent="0.2">
      <c r="A290" s="846"/>
      <c r="B290" s="5390"/>
      <c r="C290" s="1001"/>
      <c r="D290" s="844"/>
      <c r="E290" s="1000"/>
      <c r="F290" s="5269"/>
      <c r="G290" s="5251"/>
      <c r="H290" s="5279"/>
      <c r="I290" s="5257"/>
      <c r="J290" s="852" t="s">
        <v>167</v>
      </c>
      <c r="K290" s="851">
        <v>478</v>
      </c>
      <c r="L290" s="851">
        <v>0</v>
      </c>
      <c r="M290" s="853">
        <v>0</v>
      </c>
      <c r="N290" s="850"/>
      <c r="O290" s="849"/>
      <c r="P290" s="848"/>
      <c r="Q290" s="847"/>
      <c r="R290" s="5218"/>
      <c r="S290" s="5219"/>
    </row>
    <row r="291" spans="1:20" ht="42" customHeight="1" thickBot="1" x14ac:dyDescent="0.25">
      <c r="A291" s="846"/>
      <c r="B291" s="5390"/>
      <c r="C291" s="1001"/>
      <c r="D291" s="844"/>
      <c r="E291" s="1000"/>
      <c r="F291" s="5269"/>
      <c r="G291" s="5251"/>
      <c r="H291" s="5279"/>
      <c r="I291" s="5257"/>
      <c r="J291" s="842" t="s">
        <v>166</v>
      </c>
      <c r="K291" s="841"/>
      <c r="L291" s="841"/>
      <c r="M291" s="840"/>
      <c r="N291" s="839"/>
      <c r="O291" s="838"/>
      <c r="P291" s="837"/>
      <c r="Q291" s="836"/>
      <c r="R291" s="5218"/>
      <c r="S291" s="5219"/>
    </row>
    <row r="292" spans="1:20" ht="15.75" customHeight="1" thickBot="1" x14ac:dyDescent="0.25">
      <c r="A292" s="826"/>
      <c r="B292" s="5391"/>
      <c r="C292" s="999"/>
      <c r="D292" s="834"/>
      <c r="E292" s="998"/>
      <c r="F292" s="5270"/>
      <c r="G292" s="5252"/>
      <c r="H292" s="5280"/>
      <c r="I292" s="5258"/>
      <c r="J292" s="832" t="s">
        <v>13</v>
      </c>
      <c r="K292" s="831">
        <f>SUM(K287:K291)</f>
        <v>1128</v>
      </c>
      <c r="L292" s="831">
        <f>SUM(L287:L291)</f>
        <v>210.4</v>
      </c>
      <c r="M292" s="831">
        <f>SUM(M287:M291)</f>
        <v>0</v>
      </c>
      <c r="N292" s="830"/>
      <c r="O292" s="829"/>
      <c r="P292" s="828"/>
      <c r="Q292" s="827"/>
      <c r="R292" s="5220"/>
      <c r="S292" s="5221"/>
    </row>
    <row r="293" spans="1:20" ht="15.75" customHeight="1" thickBot="1" x14ac:dyDescent="0.25">
      <c r="A293" s="795" t="s">
        <v>24</v>
      </c>
      <c r="B293" s="898" t="s">
        <v>10</v>
      </c>
      <c r="C293" s="5416" t="s">
        <v>221</v>
      </c>
      <c r="D293" s="5416"/>
      <c r="E293" s="5416"/>
      <c r="F293" s="5416"/>
      <c r="G293" s="5416"/>
      <c r="H293" s="5416"/>
      <c r="I293" s="5417"/>
      <c r="J293" s="897" t="s">
        <v>13</v>
      </c>
      <c r="K293" s="896">
        <f>K286*1</f>
        <v>1128</v>
      </c>
      <c r="L293" s="896">
        <f>L286*1</f>
        <v>210.4</v>
      </c>
      <c r="M293" s="896">
        <f>M286*1</f>
        <v>0</v>
      </c>
      <c r="N293" s="5287"/>
      <c r="O293" s="5288"/>
      <c r="P293" s="5288"/>
      <c r="Q293" s="5289"/>
      <c r="R293" s="768"/>
      <c r="S293" s="767"/>
    </row>
    <row r="294" spans="1:20" ht="15.75" customHeight="1" thickBot="1" x14ac:dyDescent="0.25">
      <c r="A294" s="622" t="s">
        <v>24</v>
      </c>
      <c r="B294" s="622"/>
      <c r="C294" s="5284" t="s">
        <v>220</v>
      </c>
      <c r="D294" s="5284"/>
      <c r="E294" s="5284"/>
      <c r="F294" s="5284"/>
      <c r="G294" s="5284"/>
      <c r="H294" s="5284"/>
      <c r="I294" s="5285"/>
      <c r="J294" s="621" t="s">
        <v>13</v>
      </c>
      <c r="K294" s="620">
        <f>K263+K278+K293</f>
        <v>1464.8</v>
      </c>
      <c r="L294" s="620">
        <f>L263+L278+L293</f>
        <v>615.1</v>
      </c>
      <c r="M294" s="620">
        <f>M263+M278+M293</f>
        <v>197.25000000000003</v>
      </c>
      <c r="N294" s="5290"/>
      <c r="O294" s="5291"/>
      <c r="P294" s="5291"/>
      <c r="Q294" s="5292"/>
      <c r="R294" s="766"/>
      <c r="S294" s="765"/>
    </row>
    <row r="295" spans="1:20" ht="15.75" customHeight="1" thickBot="1" x14ac:dyDescent="0.25">
      <c r="A295" s="764" t="s">
        <v>26</v>
      </c>
      <c r="B295" s="5352" t="s">
        <v>456</v>
      </c>
      <c r="C295" s="5353"/>
      <c r="D295" s="5353"/>
      <c r="E295" s="5353"/>
      <c r="F295" s="5353"/>
      <c r="G295" s="5353"/>
      <c r="H295" s="5353"/>
      <c r="I295" s="5353"/>
      <c r="J295" s="5353"/>
      <c r="K295" s="5353"/>
      <c r="L295" s="5353"/>
      <c r="M295" s="5353"/>
      <c r="N295" s="5353"/>
      <c r="O295" s="5353"/>
      <c r="P295" s="5353"/>
      <c r="Q295" s="5354"/>
      <c r="R295" s="763"/>
      <c r="S295" s="762"/>
      <c r="T295" s="997"/>
    </row>
    <row r="296" spans="1:20" ht="37.5" customHeight="1" thickBot="1" x14ac:dyDescent="0.25">
      <c r="A296" s="819"/>
      <c r="B296" s="818"/>
      <c r="C296" s="816"/>
      <c r="D296" s="816"/>
      <c r="E296" s="816"/>
      <c r="F296" s="817"/>
      <c r="G296" s="817"/>
      <c r="H296" s="816"/>
      <c r="I296" s="816"/>
      <c r="J296" s="816"/>
      <c r="K296" s="816"/>
      <c r="L296" s="816"/>
      <c r="M296" s="996"/>
      <c r="N296" s="760" t="s">
        <v>455</v>
      </c>
      <c r="O296" s="745" t="s">
        <v>454</v>
      </c>
      <c r="P296" s="995">
        <v>256385</v>
      </c>
      <c r="Q296" s="994">
        <v>83029</v>
      </c>
      <c r="R296" s="685"/>
      <c r="S296" s="993"/>
      <c r="T296" s="992"/>
    </row>
    <row r="297" spans="1:20" ht="23.25" customHeight="1" thickBot="1" x14ac:dyDescent="0.25">
      <c r="A297" s="750" t="s">
        <v>26</v>
      </c>
      <c r="B297" s="625" t="s">
        <v>8</v>
      </c>
      <c r="C297" s="5455" t="s">
        <v>453</v>
      </c>
      <c r="D297" s="5456"/>
      <c r="E297" s="5456"/>
      <c r="F297" s="5456"/>
      <c r="G297" s="5456"/>
      <c r="H297" s="5456"/>
      <c r="I297" s="5456"/>
      <c r="J297" s="5456"/>
      <c r="K297" s="5456"/>
      <c r="L297" s="5456"/>
      <c r="M297" s="5456"/>
      <c r="N297" s="5456"/>
      <c r="O297" s="5456"/>
      <c r="P297" s="5456"/>
      <c r="Q297" s="5457"/>
      <c r="R297" s="893"/>
      <c r="S297" s="892"/>
    </row>
    <row r="298" spans="1:20" ht="36" customHeight="1" thickBot="1" x14ac:dyDescent="0.25">
      <c r="A298" s="807"/>
      <c r="B298" s="625"/>
      <c r="C298" s="749"/>
      <c r="D298" s="748"/>
      <c r="E298" s="748"/>
      <c r="F298" s="748"/>
      <c r="G298" s="748"/>
      <c r="H298" s="748"/>
      <c r="I298" s="748"/>
      <c r="J298" s="748"/>
      <c r="K298" s="748"/>
      <c r="L298" s="748"/>
      <c r="M298" s="747"/>
      <c r="N298" s="746" t="s">
        <v>452</v>
      </c>
      <c r="O298" s="745" t="s">
        <v>343</v>
      </c>
      <c r="P298" s="991"/>
      <c r="Q298" s="990"/>
      <c r="R298" s="989"/>
      <c r="S298" s="988"/>
    </row>
    <row r="299" spans="1:20" ht="15" customHeight="1" x14ac:dyDescent="0.2">
      <c r="A299" s="5355" t="s">
        <v>26</v>
      </c>
      <c r="B299" s="5358" t="s">
        <v>8</v>
      </c>
      <c r="C299" s="5312" t="s">
        <v>8</v>
      </c>
      <c r="D299" s="5400" t="s">
        <v>451</v>
      </c>
      <c r="E299" s="5401"/>
      <c r="F299" s="5402"/>
      <c r="G299" s="5250" t="s">
        <v>449</v>
      </c>
      <c r="H299" s="5306" t="s">
        <v>143</v>
      </c>
      <c r="I299" s="5265" t="s">
        <v>168</v>
      </c>
      <c r="J299" s="739" t="s">
        <v>12</v>
      </c>
      <c r="K299" s="738">
        <f t="shared" ref="K299:M303" si="8">K306</f>
        <v>1.6</v>
      </c>
      <c r="L299" s="738">
        <f t="shared" si="8"/>
        <v>1.6</v>
      </c>
      <c r="M299" s="738">
        <f t="shared" si="8"/>
        <v>0.63</v>
      </c>
      <c r="N299" s="656" t="s">
        <v>358</v>
      </c>
      <c r="O299" s="655" t="s">
        <v>343</v>
      </c>
      <c r="P299" s="654"/>
      <c r="Q299" s="653"/>
      <c r="R299" s="987"/>
      <c r="S299" s="986"/>
    </row>
    <row r="300" spans="1:20" ht="15" customHeight="1" x14ac:dyDescent="0.2">
      <c r="A300" s="5356"/>
      <c r="B300" s="5302"/>
      <c r="C300" s="5313"/>
      <c r="D300" s="5403"/>
      <c r="E300" s="5404"/>
      <c r="F300" s="5405"/>
      <c r="G300" s="5251"/>
      <c r="H300" s="5260"/>
      <c r="I300" s="5266"/>
      <c r="J300" s="731" t="s">
        <v>196</v>
      </c>
      <c r="K300" s="734">
        <f t="shared" si="8"/>
        <v>328.3</v>
      </c>
      <c r="L300" s="734">
        <f t="shared" si="8"/>
        <v>328.3</v>
      </c>
      <c r="M300" s="734">
        <f t="shared" si="8"/>
        <v>328.3</v>
      </c>
      <c r="N300" s="5299" t="s">
        <v>447</v>
      </c>
      <c r="O300" s="5310" t="s">
        <v>446</v>
      </c>
      <c r="P300" s="5495">
        <v>74</v>
      </c>
      <c r="Q300" s="5237">
        <v>24.6</v>
      </c>
      <c r="R300" s="985"/>
      <c r="S300" s="741"/>
    </row>
    <row r="301" spans="1:20" ht="15" x14ac:dyDescent="0.2">
      <c r="A301" s="5356"/>
      <c r="B301" s="5302"/>
      <c r="C301" s="5313"/>
      <c r="D301" s="5403"/>
      <c r="E301" s="5404"/>
      <c r="F301" s="5405"/>
      <c r="G301" s="5251"/>
      <c r="H301" s="5260"/>
      <c r="I301" s="5266"/>
      <c r="J301" s="731" t="s">
        <v>334</v>
      </c>
      <c r="K301" s="734">
        <f t="shared" si="8"/>
        <v>1516.5</v>
      </c>
      <c r="L301" s="734">
        <f t="shared" si="8"/>
        <v>1516.5</v>
      </c>
      <c r="M301" s="734">
        <f t="shared" si="8"/>
        <v>86.9</v>
      </c>
      <c r="N301" s="5300"/>
      <c r="O301" s="5311"/>
      <c r="P301" s="5496"/>
      <c r="Q301" s="5238"/>
      <c r="R301" s="742"/>
      <c r="S301" s="741"/>
    </row>
    <row r="302" spans="1:20" ht="15" x14ac:dyDescent="0.2">
      <c r="A302" s="5356"/>
      <c r="B302" s="5302"/>
      <c r="C302" s="5313"/>
      <c r="D302" s="5403"/>
      <c r="E302" s="5404"/>
      <c r="F302" s="5405"/>
      <c r="G302" s="5251"/>
      <c r="H302" s="5260"/>
      <c r="I302" s="5266"/>
      <c r="J302" s="731" t="s">
        <v>167</v>
      </c>
      <c r="K302" s="734">
        <f t="shared" si="8"/>
        <v>1844.7</v>
      </c>
      <c r="L302" s="734">
        <f t="shared" si="8"/>
        <v>1844.7</v>
      </c>
      <c r="M302" s="734">
        <f t="shared" si="8"/>
        <v>138.9</v>
      </c>
      <c r="N302" s="676"/>
      <c r="O302" s="702"/>
      <c r="P302" s="646"/>
      <c r="Q302" s="645"/>
      <c r="R302" s="733"/>
      <c r="S302" s="732"/>
    </row>
    <row r="303" spans="1:20" ht="15" x14ac:dyDescent="0.2">
      <c r="A303" s="5356"/>
      <c r="B303" s="5302"/>
      <c r="C303" s="5313"/>
      <c r="D303" s="5403"/>
      <c r="E303" s="5404"/>
      <c r="F303" s="5405"/>
      <c r="G303" s="5251"/>
      <c r="H303" s="5260"/>
      <c r="I303" s="5266"/>
      <c r="J303" s="889" t="s">
        <v>346</v>
      </c>
      <c r="K303" s="727">
        <f t="shared" si="8"/>
        <v>0</v>
      </c>
      <c r="L303" s="727">
        <f t="shared" si="8"/>
        <v>439.8</v>
      </c>
      <c r="M303" s="727">
        <f t="shared" si="8"/>
        <v>439.77</v>
      </c>
      <c r="N303" s="638"/>
      <c r="O303" s="637"/>
      <c r="P303" s="636"/>
      <c r="Q303" s="635"/>
      <c r="R303" s="733"/>
      <c r="S303" s="732"/>
    </row>
    <row r="304" spans="1:20" ht="15.75" thickBot="1" x14ac:dyDescent="0.25">
      <c r="A304" s="5356"/>
      <c r="B304" s="5302"/>
      <c r="C304" s="5313"/>
      <c r="D304" s="5403"/>
      <c r="E304" s="5404"/>
      <c r="F304" s="5405"/>
      <c r="G304" s="5251"/>
      <c r="H304" s="5260"/>
      <c r="I304" s="5266"/>
      <c r="J304" s="889" t="s">
        <v>166</v>
      </c>
      <c r="K304" s="888">
        <f>K310</f>
        <v>0</v>
      </c>
      <c r="L304" s="888">
        <f>L311</f>
        <v>0</v>
      </c>
      <c r="M304" s="888">
        <f>M311</f>
        <v>0</v>
      </c>
      <c r="N304" s="698"/>
      <c r="O304" s="697"/>
      <c r="P304" s="696"/>
      <c r="Q304" s="695"/>
      <c r="R304" s="726"/>
      <c r="S304" s="725"/>
    </row>
    <row r="305" spans="1:19" ht="15" thickBot="1" x14ac:dyDescent="0.25">
      <c r="A305" s="5357"/>
      <c r="B305" s="5359"/>
      <c r="C305" s="5360"/>
      <c r="D305" s="5406"/>
      <c r="E305" s="5407"/>
      <c r="F305" s="5408"/>
      <c r="G305" s="5252"/>
      <c r="H305" s="5307"/>
      <c r="I305" s="5267"/>
      <c r="J305" s="666" t="s">
        <v>13</v>
      </c>
      <c r="K305" s="665">
        <f>SUM(K299:K304)</f>
        <v>3691.1000000000004</v>
      </c>
      <c r="L305" s="665">
        <f>SUM(L299:L304)</f>
        <v>4130.9000000000005</v>
      </c>
      <c r="M305" s="665">
        <f>SUM(M299:M304)</f>
        <v>994.5</v>
      </c>
      <c r="N305" s="664"/>
      <c r="O305" s="629"/>
      <c r="P305" s="663"/>
      <c r="Q305" s="662"/>
      <c r="R305" s="717"/>
      <c r="S305" s="716"/>
    </row>
    <row r="306" spans="1:19" ht="15" customHeight="1" x14ac:dyDescent="0.2">
      <c r="A306" s="5355" t="s">
        <v>26</v>
      </c>
      <c r="B306" s="5358" t="s">
        <v>8</v>
      </c>
      <c r="C306" s="5312" t="s">
        <v>8</v>
      </c>
      <c r="D306" s="661" t="s">
        <v>8</v>
      </c>
      <c r="E306" s="660"/>
      <c r="F306" s="5268" t="s">
        <v>450</v>
      </c>
      <c r="G306" s="5250" t="s">
        <v>449</v>
      </c>
      <c r="H306" s="5409" t="s">
        <v>143</v>
      </c>
      <c r="I306" s="5265" t="s">
        <v>375</v>
      </c>
      <c r="J306" s="659" t="s">
        <v>12</v>
      </c>
      <c r="K306" s="658">
        <v>1.6</v>
      </c>
      <c r="L306" s="926">
        <v>1.6</v>
      </c>
      <c r="M306" s="657">
        <v>0.63</v>
      </c>
      <c r="N306" s="656" t="s">
        <v>352</v>
      </c>
      <c r="O306" s="655" t="s">
        <v>343</v>
      </c>
      <c r="P306" s="654"/>
      <c r="Q306" s="653"/>
      <c r="R306" s="5222" t="s">
        <v>448</v>
      </c>
      <c r="S306" s="5223"/>
    </row>
    <row r="307" spans="1:19" ht="25.5" x14ac:dyDescent="0.2">
      <c r="A307" s="5356"/>
      <c r="B307" s="5302"/>
      <c r="C307" s="5313"/>
      <c r="D307" s="644"/>
      <c r="E307" s="643"/>
      <c r="F307" s="5269"/>
      <c r="G307" s="5251"/>
      <c r="H307" s="5410"/>
      <c r="I307" s="5266"/>
      <c r="J307" s="652" t="s">
        <v>196</v>
      </c>
      <c r="K307" s="651">
        <v>328.3</v>
      </c>
      <c r="L307" s="949">
        <v>328.3</v>
      </c>
      <c r="M307" s="949">
        <v>328.3</v>
      </c>
      <c r="N307" s="984" t="s">
        <v>447</v>
      </c>
      <c r="O307" s="647" t="s">
        <v>446</v>
      </c>
      <c r="P307" s="715">
        <v>74</v>
      </c>
      <c r="Q307" s="714">
        <v>24.6</v>
      </c>
      <c r="R307" s="5224"/>
      <c r="S307" s="5225"/>
    </row>
    <row r="308" spans="1:19" ht="15" x14ac:dyDescent="0.2">
      <c r="A308" s="5356"/>
      <c r="B308" s="5302"/>
      <c r="C308" s="5313"/>
      <c r="D308" s="644"/>
      <c r="E308" s="643"/>
      <c r="F308" s="5269"/>
      <c r="G308" s="5251"/>
      <c r="H308" s="5410"/>
      <c r="I308" s="5266"/>
      <c r="J308" s="652" t="s">
        <v>334</v>
      </c>
      <c r="K308" s="651">
        <v>1516.5</v>
      </c>
      <c r="L308" s="949">
        <v>1516.5</v>
      </c>
      <c r="M308" s="649">
        <v>86.9</v>
      </c>
      <c r="N308" s="983"/>
      <c r="O308" s="702"/>
      <c r="P308" s="646"/>
      <c r="Q308" s="645"/>
      <c r="R308" s="5224"/>
      <c r="S308" s="5225"/>
    </row>
    <row r="309" spans="1:19" ht="15" x14ac:dyDescent="0.2">
      <c r="A309" s="5356"/>
      <c r="B309" s="5302"/>
      <c r="C309" s="5313"/>
      <c r="D309" s="644"/>
      <c r="E309" s="643"/>
      <c r="F309" s="5269"/>
      <c r="G309" s="5251"/>
      <c r="H309" s="5410"/>
      <c r="I309" s="5266"/>
      <c r="J309" s="652" t="s">
        <v>167</v>
      </c>
      <c r="K309" s="651">
        <v>1844.7</v>
      </c>
      <c r="L309" s="949">
        <v>1844.7</v>
      </c>
      <c r="M309" s="649">
        <v>138.9</v>
      </c>
      <c r="N309" s="676"/>
      <c r="O309" s="702"/>
      <c r="P309" s="646"/>
      <c r="Q309" s="645"/>
      <c r="R309" s="5224"/>
      <c r="S309" s="5225"/>
    </row>
    <row r="310" spans="1:19" ht="15" x14ac:dyDescent="0.2">
      <c r="A310" s="5356"/>
      <c r="B310" s="5302"/>
      <c r="C310" s="5313"/>
      <c r="D310" s="644"/>
      <c r="E310" s="643"/>
      <c r="F310" s="5269"/>
      <c r="G310" s="5251"/>
      <c r="H310" s="5410"/>
      <c r="I310" s="5266"/>
      <c r="J310" s="652" t="s">
        <v>346</v>
      </c>
      <c r="K310" s="711">
        <v>0</v>
      </c>
      <c r="L310" s="951">
        <v>439.8</v>
      </c>
      <c r="M310" s="713">
        <v>439.77</v>
      </c>
      <c r="N310" s="710"/>
      <c r="O310" s="647"/>
      <c r="P310" s="709"/>
      <c r="Q310" s="708"/>
      <c r="R310" s="5224"/>
      <c r="S310" s="5225"/>
    </row>
    <row r="311" spans="1:19" ht="15.75" thickBot="1" x14ac:dyDescent="0.25">
      <c r="A311" s="5356"/>
      <c r="B311" s="5302"/>
      <c r="C311" s="5313"/>
      <c r="D311" s="644"/>
      <c r="E311" s="643"/>
      <c r="F311" s="5269"/>
      <c r="G311" s="5251"/>
      <c r="H311" s="5410"/>
      <c r="I311" s="5266"/>
      <c r="J311" s="712" t="s">
        <v>166</v>
      </c>
      <c r="K311" s="711"/>
      <c r="L311" s="951">
        <v>0</v>
      </c>
      <c r="M311" s="713"/>
      <c r="N311" s="710"/>
      <c r="O311" s="647"/>
      <c r="P311" s="709"/>
      <c r="Q311" s="708"/>
      <c r="R311" s="5224"/>
      <c r="S311" s="5225"/>
    </row>
    <row r="312" spans="1:19" ht="177.75" customHeight="1" thickBot="1" x14ac:dyDescent="0.25">
      <c r="A312" s="5357"/>
      <c r="B312" s="5359"/>
      <c r="C312" s="5360"/>
      <c r="D312" s="669"/>
      <c r="E312" s="668"/>
      <c r="F312" s="5270"/>
      <c r="G312" s="5252"/>
      <c r="H312" s="5411"/>
      <c r="I312" s="5267"/>
      <c r="J312" s="666" t="s">
        <v>13</v>
      </c>
      <c r="K312" s="665">
        <f>SUM(K306:K310)</f>
        <v>3691.1000000000004</v>
      </c>
      <c r="L312" s="665">
        <f>SUM(L306:L310)</f>
        <v>4130.9000000000005</v>
      </c>
      <c r="M312" s="665">
        <f>SUM(M306:M310)</f>
        <v>994.5</v>
      </c>
      <c r="N312" s="664"/>
      <c r="O312" s="629"/>
      <c r="P312" s="663"/>
      <c r="Q312" s="662"/>
      <c r="R312" s="5226"/>
      <c r="S312" s="5227"/>
    </row>
    <row r="313" spans="1:19" ht="18.600000000000001" customHeight="1" thickBot="1" x14ac:dyDescent="0.25">
      <c r="A313" s="935" t="s">
        <v>26</v>
      </c>
      <c r="B313" s="934" t="s">
        <v>8</v>
      </c>
      <c r="C313" s="5361" t="s">
        <v>221</v>
      </c>
      <c r="D313" s="5361"/>
      <c r="E313" s="5361"/>
      <c r="F313" s="5361"/>
      <c r="G313" s="5361"/>
      <c r="H313" s="5361"/>
      <c r="I313" s="5362"/>
      <c r="J313" s="982" t="s">
        <v>13</v>
      </c>
      <c r="K313" s="896">
        <f>K305*1</f>
        <v>3691.1000000000004</v>
      </c>
      <c r="L313" s="896">
        <f>L305*1</f>
        <v>4130.9000000000005</v>
      </c>
      <c r="M313" s="896">
        <f>M305*1</f>
        <v>994.5</v>
      </c>
      <c r="N313" s="5287"/>
      <c r="O313" s="5288"/>
      <c r="P313" s="5288"/>
      <c r="Q313" s="5289"/>
      <c r="R313" s="766"/>
      <c r="S313" s="765"/>
    </row>
    <row r="314" spans="1:19" ht="24.6" customHeight="1" thickBot="1" x14ac:dyDescent="0.25">
      <c r="A314" s="981" t="s">
        <v>26</v>
      </c>
      <c r="B314" s="980" t="s">
        <v>9</v>
      </c>
      <c r="C314" s="5455" t="s">
        <v>445</v>
      </c>
      <c r="D314" s="5456"/>
      <c r="E314" s="5456"/>
      <c r="F314" s="5456"/>
      <c r="G314" s="5456"/>
      <c r="H314" s="5456"/>
      <c r="I314" s="5456"/>
      <c r="J314" s="5456"/>
      <c r="K314" s="5456"/>
      <c r="L314" s="5456"/>
      <c r="M314" s="5456"/>
      <c r="N314" s="5456"/>
      <c r="O314" s="5456"/>
      <c r="P314" s="5456"/>
      <c r="Q314" s="5457"/>
      <c r="R314" s="809"/>
      <c r="S314" s="808"/>
    </row>
    <row r="315" spans="1:19" ht="37.5" customHeight="1" thickBot="1" x14ac:dyDescent="0.25">
      <c r="A315" s="981"/>
      <c r="B315" s="980"/>
      <c r="C315" s="749"/>
      <c r="D315" s="748"/>
      <c r="E315" s="748"/>
      <c r="F315" s="748"/>
      <c r="G315" s="748"/>
      <c r="H315" s="748"/>
      <c r="I315" s="748"/>
      <c r="J315" s="748"/>
      <c r="K315" s="748"/>
      <c r="L315" s="748"/>
      <c r="M315" s="747"/>
      <c r="N315" s="746" t="s">
        <v>444</v>
      </c>
      <c r="O315" s="745" t="s">
        <v>343</v>
      </c>
      <c r="P315" s="895"/>
      <c r="Q315" s="979"/>
      <c r="R315" s="978"/>
      <c r="S315" s="895"/>
    </row>
    <row r="316" spans="1:19" ht="15" customHeight="1" x14ac:dyDescent="0.2">
      <c r="A316" s="5392" t="s">
        <v>26</v>
      </c>
      <c r="B316" s="5395" t="s">
        <v>9</v>
      </c>
      <c r="C316" s="5397" t="s">
        <v>8</v>
      </c>
      <c r="D316" s="5363" t="s">
        <v>443</v>
      </c>
      <c r="E316" s="5364"/>
      <c r="F316" s="5365"/>
      <c r="G316" s="5250" t="s">
        <v>440</v>
      </c>
      <c r="H316" s="5372" t="s">
        <v>143</v>
      </c>
      <c r="I316" s="5374" t="s">
        <v>168</v>
      </c>
      <c r="J316" s="739" t="s">
        <v>12</v>
      </c>
      <c r="K316" s="977">
        <f t="shared" ref="K316:M320" si="9">K322</f>
        <v>0.5</v>
      </c>
      <c r="L316" s="977">
        <f t="shared" si="9"/>
        <v>0.5</v>
      </c>
      <c r="M316" s="977">
        <f t="shared" si="9"/>
        <v>0.36599999999999999</v>
      </c>
      <c r="N316" s="861" t="s">
        <v>358</v>
      </c>
      <c r="O316" s="860" t="s">
        <v>343</v>
      </c>
      <c r="P316" s="859"/>
      <c r="Q316" s="858"/>
      <c r="R316" s="880"/>
      <c r="S316" s="879"/>
    </row>
    <row r="317" spans="1:19" ht="25.5" x14ac:dyDescent="0.2">
      <c r="A317" s="5393"/>
      <c r="B317" s="5378"/>
      <c r="C317" s="5398"/>
      <c r="D317" s="5366"/>
      <c r="E317" s="5367"/>
      <c r="F317" s="5368"/>
      <c r="G317" s="5251"/>
      <c r="H317" s="5254"/>
      <c r="I317" s="5375"/>
      <c r="J317" s="731" t="s">
        <v>196</v>
      </c>
      <c r="K317" s="971">
        <f t="shared" si="9"/>
        <v>278.60000000000002</v>
      </c>
      <c r="L317" s="971">
        <f t="shared" si="9"/>
        <v>213.6</v>
      </c>
      <c r="M317" s="971">
        <f t="shared" si="9"/>
        <v>196.7</v>
      </c>
      <c r="N317" s="976" t="s">
        <v>442</v>
      </c>
      <c r="O317" s="947" t="s">
        <v>343</v>
      </c>
      <c r="P317" s="975">
        <v>173</v>
      </c>
      <c r="Q317" s="974"/>
      <c r="R317" s="973"/>
      <c r="S317" s="972"/>
    </row>
    <row r="318" spans="1:19" ht="15" x14ac:dyDescent="0.2">
      <c r="A318" s="5393"/>
      <c r="B318" s="5378"/>
      <c r="C318" s="5398"/>
      <c r="D318" s="5366"/>
      <c r="E318" s="5367"/>
      <c r="F318" s="5368"/>
      <c r="G318" s="5251"/>
      <c r="H318" s="5254"/>
      <c r="I318" s="5375"/>
      <c r="J318" s="731" t="s">
        <v>334</v>
      </c>
      <c r="K318" s="971">
        <f t="shared" si="9"/>
        <v>0</v>
      </c>
      <c r="L318" s="971">
        <f t="shared" si="9"/>
        <v>0</v>
      </c>
      <c r="M318" s="971">
        <f t="shared" si="9"/>
        <v>0</v>
      </c>
      <c r="N318" s="958"/>
      <c r="O318" s="947"/>
      <c r="P318" s="970"/>
      <c r="Q318" s="969"/>
      <c r="R318" s="876"/>
      <c r="S318" s="875"/>
    </row>
    <row r="319" spans="1:19" ht="15" x14ac:dyDescent="0.2">
      <c r="A319" s="5393"/>
      <c r="B319" s="5378"/>
      <c r="C319" s="5398"/>
      <c r="D319" s="5366"/>
      <c r="E319" s="5367"/>
      <c r="F319" s="5368"/>
      <c r="G319" s="5251"/>
      <c r="H319" s="5254"/>
      <c r="I319" s="5375"/>
      <c r="J319" s="731" t="s">
        <v>167</v>
      </c>
      <c r="K319" s="971">
        <f t="shared" si="9"/>
        <v>526</v>
      </c>
      <c r="L319" s="971">
        <f t="shared" si="9"/>
        <v>347.1</v>
      </c>
      <c r="M319" s="971">
        <f t="shared" si="9"/>
        <v>343.49</v>
      </c>
      <c r="N319" s="958"/>
      <c r="O319" s="947"/>
      <c r="P319" s="970"/>
      <c r="Q319" s="969"/>
      <c r="R319" s="876"/>
      <c r="S319" s="875"/>
    </row>
    <row r="320" spans="1:19" ht="15.75" thickBot="1" x14ac:dyDescent="0.25">
      <c r="A320" s="5393"/>
      <c r="B320" s="5378"/>
      <c r="C320" s="5398"/>
      <c r="D320" s="5366"/>
      <c r="E320" s="5367"/>
      <c r="F320" s="5368"/>
      <c r="G320" s="5251"/>
      <c r="H320" s="5254"/>
      <c r="I320" s="5375"/>
      <c r="J320" s="889" t="s">
        <v>166</v>
      </c>
      <c r="K320" s="968">
        <f t="shared" si="9"/>
        <v>0</v>
      </c>
      <c r="L320" s="968">
        <f t="shared" si="9"/>
        <v>0</v>
      </c>
      <c r="M320" s="968">
        <f t="shared" si="9"/>
        <v>0</v>
      </c>
      <c r="N320" s="967"/>
      <c r="O320" s="966"/>
      <c r="P320" s="965"/>
      <c r="Q320" s="964"/>
      <c r="R320" s="872"/>
      <c r="S320" s="871"/>
    </row>
    <row r="321" spans="1:19" ht="21" customHeight="1" thickBot="1" x14ac:dyDescent="0.25">
      <c r="A321" s="5394"/>
      <c r="B321" s="5396"/>
      <c r="C321" s="5399"/>
      <c r="D321" s="5369"/>
      <c r="E321" s="5370"/>
      <c r="F321" s="5371"/>
      <c r="G321" s="5252"/>
      <c r="H321" s="5373"/>
      <c r="I321" s="5376"/>
      <c r="J321" s="963" t="s">
        <v>13</v>
      </c>
      <c r="K321" s="962">
        <f>SUM(K316:K320)</f>
        <v>805.1</v>
      </c>
      <c r="L321" s="962">
        <f>SUM(L316:L320)</f>
        <v>561.20000000000005</v>
      </c>
      <c r="M321" s="962">
        <f>SUM(M316:M320)</f>
        <v>540.55600000000004</v>
      </c>
      <c r="N321" s="5558"/>
      <c r="O321" s="5559"/>
      <c r="P321" s="5559"/>
      <c r="Q321" s="5560"/>
      <c r="R321" s="870"/>
      <c r="S321" s="869"/>
    </row>
    <row r="322" spans="1:19" ht="15" customHeight="1" x14ac:dyDescent="0.2">
      <c r="A322" s="5392" t="s">
        <v>26</v>
      </c>
      <c r="B322" s="5395" t="s">
        <v>9</v>
      </c>
      <c r="C322" s="5397" t="s">
        <v>8</v>
      </c>
      <c r="D322" s="961" t="s">
        <v>8</v>
      </c>
      <c r="E322" s="960"/>
      <c r="F322" s="5268" t="s">
        <v>441</v>
      </c>
      <c r="G322" s="5250" t="s">
        <v>440</v>
      </c>
      <c r="H322" s="5372" t="s">
        <v>143</v>
      </c>
      <c r="I322" s="5374" t="s">
        <v>375</v>
      </c>
      <c r="J322" s="959" t="s">
        <v>12</v>
      </c>
      <c r="K322" s="926">
        <v>0.5</v>
      </c>
      <c r="L322" s="926">
        <v>0.5</v>
      </c>
      <c r="M322" s="948">
        <v>0.36599999999999999</v>
      </c>
      <c r="N322" s="958" t="s">
        <v>352</v>
      </c>
      <c r="O322" s="957" t="s">
        <v>343</v>
      </c>
      <c r="P322" s="946"/>
      <c r="Q322" s="945"/>
      <c r="R322" s="5216" t="s">
        <v>439</v>
      </c>
      <c r="S322" s="5217"/>
    </row>
    <row r="323" spans="1:19" ht="26.25" customHeight="1" x14ac:dyDescent="0.2">
      <c r="A323" s="5393"/>
      <c r="B323" s="5378"/>
      <c r="C323" s="5398"/>
      <c r="D323" s="944"/>
      <c r="E323" s="943"/>
      <c r="F323" s="5269"/>
      <c r="G323" s="5251"/>
      <c r="H323" s="5254"/>
      <c r="I323" s="5375"/>
      <c r="J323" s="950" t="s">
        <v>196</v>
      </c>
      <c r="K323" s="951">
        <v>278.60000000000002</v>
      </c>
      <c r="L323" s="951">
        <v>213.6</v>
      </c>
      <c r="M323" s="956">
        <v>196.7</v>
      </c>
      <c r="N323" s="955" t="s">
        <v>438</v>
      </c>
      <c r="O323" s="954" t="s">
        <v>343</v>
      </c>
      <c r="P323" s="953">
        <v>143</v>
      </c>
      <c r="Q323" s="952"/>
      <c r="R323" s="5218"/>
      <c r="S323" s="5219"/>
    </row>
    <row r="324" spans="1:19" ht="15" customHeight="1" x14ac:dyDescent="0.2">
      <c r="A324" s="5393"/>
      <c r="B324" s="5378"/>
      <c r="C324" s="5398"/>
      <c r="D324" s="944"/>
      <c r="E324" s="943"/>
      <c r="F324" s="5269"/>
      <c r="G324" s="5251"/>
      <c r="H324" s="5254"/>
      <c r="I324" s="5375"/>
      <c r="J324" s="950" t="s">
        <v>334</v>
      </c>
      <c r="K324" s="949"/>
      <c r="L324" s="949"/>
      <c r="M324" s="951"/>
      <c r="N324" s="5276" t="s">
        <v>437</v>
      </c>
      <c r="O324" s="947"/>
      <c r="P324" s="946"/>
      <c r="Q324" s="945"/>
      <c r="R324" s="5218"/>
      <c r="S324" s="5219"/>
    </row>
    <row r="325" spans="1:19" ht="15" x14ac:dyDescent="0.2">
      <c r="A325" s="5393"/>
      <c r="B325" s="5378"/>
      <c r="C325" s="5398"/>
      <c r="D325" s="944"/>
      <c r="E325" s="943"/>
      <c r="F325" s="5269"/>
      <c r="G325" s="5251"/>
      <c r="H325" s="5254"/>
      <c r="I325" s="5375"/>
      <c r="J325" s="950" t="s">
        <v>167</v>
      </c>
      <c r="K325" s="949">
        <v>526</v>
      </c>
      <c r="L325" s="949">
        <v>347.1</v>
      </c>
      <c r="M325" s="948">
        <v>343.49</v>
      </c>
      <c r="N325" s="5277"/>
      <c r="O325" s="947" t="s">
        <v>343</v>
      </c>
      <c r="P325" s="946">
        <v>35</v>
      </c>
      <c r="Q325" s="945"/>
      <c r="R325" s="5218"/>
      <c r="S325" s="5219"/>
    </row>
    <row r="326" spans="1:19" ht="12.75" customHeight="1" thickBot="1" x14ac:dyDescent="0.25">
      <c r="A326" s="5393"/>
      <c r="B326" s="5378"/>
      <c r="C326" s="5398"/>
      <c r="D326" s="944"/>
      <c r="E326" s="943"/>
      <c r="F326" s="5269"/>
      <c r="G326" s="5251"/>
      <c r="H326" s="5254"/>
      <c r="I326" s="5375"/>
      <c r="J326" s="942" t="s">
        <v>166</v>
      </c>
      <c r="K326" s="941"/>
      <c r="L326" s="941"/>
      <c r="M326" s="940"/>
      <c r="N326" s="839"/>
      <c r="O326" s="838"/>
      <c r="P326" s="837"/>
      <c r="Q326" s="836"/>
      <c r="R326" s="5218"/>
      <c r="S326" s="5219"/>
    </row>
    <row r="327" spans="1:19" ht="11.25" customHeight="1" thickBot="1" x14ac:dyDescent="0.25">
      <c r="A327" s="5394"/>
      <c r="B327" s="5396"/>
      <c r="C327" s="5399"/>
      <c r="D327" s="939"/>
      <c r="E327" s="938"/>
      <c r="F327" s="5270"/>
      <c r="G327" s="5252"/>
      <c r="H327" s="5373"/>
      <c r="I327" s="5376"/>
      <c r="J327" s="937" t="s">
        <v>13</v>
      </c>
      <c r="K327" s="936">
        <f>SUM(K322:K326)</f>
        <v>805.1</v>
      </c>
      <c r="L327" s="936">
        <f>SUM(L322:L326)</f>
        <v>561.20000000000005</v>
      </c>
      <c r="M327" s="936">
        <f>SUM(M322:M326)</f>
        <v>540.55600000000004</v>
      </c>
      <c r="N327" s="830"/>
      <c r="O327" s="829"/>
      <c r="P327" s="828"/>
      <c r="Q327" s="827"/>
      <c r="R327" s="5220"/>
      <c r="S327" s="5221"/>
    </row>
    <row r="328" spans="1:19" ht="17.25" customHeight="1" thickBot="1" x14ac:dyDescent="0.25">
      <c r="A328" s="935" t="s">
        <v>26</v>
      </c>
      <c r="B328" s="934" t="s">
        <v>9</v>
      </c>
      <c r="C328" s="5273" t="s">
        <v>221</v>
      </c>
      <c r="D328" s="5274"/>
      <c r="E328" s="5274"/>
      <c r="F328" s="5274"/>
      <c r="G328" s="5274"/>
      <c r="H328" s="5274"/>
      <c r="I328" s="5275"/>
      <c r="J328" s="933" t="s">
        <v>13</v>
      </c>
      <c r="K328" s="623">
        <f>K321*1</f>
        <v>805.1</v>
      </c>
      <c r="L328" s="623">
        <f>L321*1</f>
        <v>561.20000000000005</v>
      </c>
      <c r="M328" s="623">
        <f>M321*1</f>
        <v>540.55600000000004</v>
      </c>
      <c r="N328" s="5287"/>
      <c r="O328" s="5288"/>
      <c r="P328" s="5288"/>
      <c r="Q328" s="5289"/>
      <c r="R328" s="768"/>
      <c r="S328" s="767"/>
    </row>
    <row r="329" spans="1:19" ht="30" customHeight="1" thickBot="1" x14ac:dyDescent="0.25">
      <c r="A329" s="807" t="s">
        <v>26</v>
      </c>
      <c r="B329" s="894" t="s">
        <v>10</v>
      </c>
      <c r="C329" s="5455" t="s">
        <v>436</v>
      </c>
      <c r="D329" s="5456"/>
      <c r="E329" s="5456"/>
      <c r="F329" s="5456"/>
      <c r="G329" s="5456"/>
      <c r="H329" s="5456"/>
      <c r="I329" s="5456"/>
      <c r="J329" s="5456"/>
      <c r="K329" s="5456"/>
      <c r="L329" s="5456"/>
      <c r="M329" s="5456"/>
      <c r="N329" s="5456"/>
      <c r="O329" s="5456"/>
      <c r="P329" s="5456"/>
      <c r="Q329" s="5457"/>
      <c r="R329" s="809"/>
      <c r="S329" s="808"/>
    </row>
    <row r="330" spans="1:19" ht="49.5" customHeight="1" thickBot="1" x14ac:dyDescent="0.25">
      <c r="A330" s="807"/>
      <c r="B330" s="625"/>
      <c r="C330" s="932"/>
      <c r="D330" s="806"/>
      <c r="E330" s="806"/>
      <c r="F330" s="806"/>
      <c r="G330" s="806"/>
      <c r="H330" s="806"/>
      <c r="I330" s="806"/>
      <c r="J330" s="806"/>
      <c r="K330" s="806"/>
      <c r="L330" s="806"/>
      <c r="M330" s="931"/>
      <c r="N330" s="930" t="s">
        <v>435</v>
      </c>
      <c r="O330" s="929" t="s">
        <v>343</v>
      </c>
      <c r="P330" s="928">
        <v>4</v>
      </c>
      <c r="Q330" s="927">
        <v>3</v>
      </c>
      <c r="R330" s="726"/>
      <c r="S330" s="725"/>
    </row>
    <row r="331" spans="1:19" ht="15" customHeight="1" x14ac:dyDescent="0.2">
      <c r="A331" s="787" t="s">
        <v>26</v>
      </c>
      <c r="B331" s="5301" t="s">
        <v>10</v>
      </c>
      <c r="C331" s="785" t="s">
        <v>8</v>
      </c>
      <c r="D331" s="5363" t="s">
        <v>434</v>
      </c>
      <c r="E331" s="5364"/>
      <c r="F331" s="5365"/>
      <c r="G331" s="5250" t="s">
        <v>406</v>
      </c>
      <c r="H331" s="5259" t="s">
        <v>143</v>
      </c>
      <c r="I331" s="5265" t="s">
        <v>168</v>
      </c>
      <c r="J331" s="739" t="s">
        <v>12</v>
      </c>
      <c r="K331" s="738">
        <f>K337+K343+K349+K355+K361+K367+K373+K379+K385+K391</f>
        <v>11.7</v>
      </c>
      <c r="L331" s="738">
        <f>L337+L343+L349+L355+L361+L367+L373+L379+L385+L391+L397</f>
        <v>11.7</v>
      </c>
      <c r="M331" s="738">
        <f>M337+M343+M349+M355+M361+M367+M373+M379+M385+M391</f>
        <v>8.5500000000000007</v>
      </c>
      <c r="N331" s="656" t="s">
        <v>433</v>
      </c>
      <c r="O331" s="655" t="s">
        <v>343</v>
      </c>
      <c r="P331" s="704">
        <v>5</v>
      </c>
      <c r="Q331" s="703">
        <v>4</v>
      </c>
      <c r="R331" s="726"/>
      <c r="S331" s="725"/>
    </row>
    <row r="332" spans="1:19" ht="15" x14ac:dyDescent="0.2">
      <c r="A332" s="797"/>
      <c r="B332" s="5302"/>
      <c r="C332" s="800"/>
      <c r="D332" s="5366"/>
      <c r="E332" s="5367"/>
      <c r="F332" s="5368"/>
      <c r="G332" s="5251"/>
      <c r="H332" s="5260"/>
      <c r="I332" s="5266"/>
      <c r="J332" s="731" t="s">
        <v>196</v>
      </c>
      <c r="K332" s="734">
        <f>K338+K344+K350+K356+K362+K368+K374+K380+K386+K392</f>
        <v>3536.0099999999998</v>
      </c>
      <c r="L332" s="734">
        <f>L338+L344+L350+L356+L362+L368+L374+L380+L386+L392</f>
        <v>3801.5</v>
      </c>
      <c r="M332" s="734">
        <f>M338+M344+M350+M356+M362+M368+M374+M380+M386+M392</f>
        <v>2625.2999999999997</v>
      </c>
      <c r="N332" s="676" t="s">
        <v>432</v>
      </c>
      <c r="O332" s="702" t="s">
        <v>408</v>
      </c>
      <c r="P332" s="715">
        <v>256385</v>
      </c>
      <c r="Q332" s="714">
        <v>83029</v>
      </c>
      <c r="R332" s="726"/>
      <c r="S332" s="725"/>
    </row>
    <row r="333" spans="1:19" ht="15" x14ac:dyDescent="0.2">
      <c r="A333" s="797"/>
      <c r="B333" s="5302"/>
      <c r="C333" s="800"/>
      <c r="D333" s="5366"/>
      <c r="E333" s="5367"/>
      <c r="F333" s="5368"/>
      <c r="G333" s="5251"/>
      <c r="H333" s="5260"/>
      <c r="I333" s="5266"/>
      <c r="J333" s="731" t="s">
        <v>334</v>
      </c>
      <c r="K333" s="734">
        <f>K339+K345+K351+K357+K363+K369+K375+K381+K387+K393</f>
        <v>385.1</v>
      </c>
      <c r="L333" s="734">
        <f>L339+L345+L351+L357+L363+L369+L375+L381+L387+L393</f>
        <v>1068.5999999999999</v>
      </c>
      <c r="M333" s="734">
        <f>M339+M345+M351+M357+M363+M369+M375+M381+M387+M393</f>
        <v>369.4</v>
      </c>
      <c r="N333" s="676"/>
      <c r="O333" s="702"/>
      <c r="P333" s="646"/>
      <c r="Q333" s="645"/>
      <c r="R333" s="733"/>
      <c r="S333" s="732"/>
    </row>
    <row r="334" spans="1:19" ht="15" x14ac:dyDescent="0.2">
      <c r="A334" s="797"/>
      <c r="B334" s="5302"/>
      <c r="C334" s="800"/>
      <c r="D334" s="5366"/>
      <c r="E334" s="5367"/>
      <c r="F334" s="5368"/>
      <c r="G334" s="5251"/>
      <c r="H334" s="5260"/>
      <c r="I334" s="5266"/>
      <c r="J334" s="731" t="s">
        <v>167</v>
      </c>
      <c r="K334" s="734">
        <f>K340+K346+K352+K358+K364+K370+K376+K382+K388+K394</f>
        <v>3034.2999999999997</v>
      </c>
      <c r="L334" s="734">
        <f>L340+L346+L352+L358+L364+L370+L376+L382+L388+L394+L400</f>
        <v>3169.2999999999997</v>
      </c>
      <c r="M334" s="734">
        <f>M340+M346+M352+M358+M364+M370+M376+M382+M388+M394+M400</f>
        <v>2009.4300000000003</v>
      </c>
      <c r="N334" s="676"/>
      <c r="O334" s="702"/>
      <c r="P334" s="646"/>
      <c r="Q334" s="645"/>
      <c r="R334" s="733"/>
      <c r="S334" s="732"/>
    </row>
    <row r="335" spans="1:19" ht="15.75" thickBot="1" x14ac:dyDescent="0.25">
      <c r="A335" s="797"/>
      <c r="B335" s="5302"/>
      <c r="C335" s="800"/>
      <c r="D335" s="5366"/>
      <c r="E335" s="5367"/>
      <c r="F335" s="5368"/>
      <c r="G335" s="5251"/>
      <c r="H335" s="5260"/>
      <c r="I335" s="5266"/>
      <c r="J335" s="889" t="s">
        <v>166</v>
      </c>
      <c r="K335" s="888">
        <f>K341+K347+K353+K359+K365+K371+K377+K383+K389+K395</f>
        <v>0</v>
      </c>
      <c r="L335" s="888">
        <f>L341+L347+L353+L359+L365+L371+L377+L383+L389+L395+L401</f>
        <v>0</v>
      </c>
      <c r="M335" s="888">
        <f>M341+M347+M353+M359+M365+M371+M377+M383+M389+M395</f>
        <v>0</v>
      </c>
      <c r="N335" s="698"/>
      <c r="O335" s="697"/>
      <c r="P335" s="696"/>
      <c r="Q335" s="695"/>
      <c r="R335" s="726"/>
      <c r="S335" s="725"/>
    </row>
    <row r="336" spans="1:19" ht="15" thickBot="1" x14ac:dyDescent="0.25">
      <c r="A336" s="795"/>
      <c r="B336" s="5303"/>
      <c r="C336" s="799"/>
      <c r="D336" s="5369"/>
      <c r="E336" s="5370"/>
      <c r="F336" s="5371"/>
      <c r="G336" s="5252"/>
      <c r="H336" s="5261"/>
      <c r="I336" s="5267"/>
      <c r="J336" s="666" t="s">
        <v>13</v>
      </c>
      <c r="K336" s="665">
        <f>SUM(K331:K335)</f>
        <v>6967.1099999999988</v>
      </c>
      <c r="L336" s="665">
        <f>SUM(L331:L335)</f>
        <v>8051.0999999999985</v>
      </c>
      <c r="M336" s="665">
        <f>SUM(M331:M335)</f>
        <v>5012.68</v>
      </c>
      <c r="N336" s="664"/>
      <c r="O336" s="629"/>
      <c r="P336" s="663"/>
      <c r="Q336" s="662"/>
      <c r="R336" s="798"/>
      <c r="S336" s="683"/>
    </row>
    <row r="337" spans="1:19" ht="15" customHeight="1" x14ac:dyDescent="0.2">
      <c r="A337" s="787" t="s">
        <v>26</v>
      </c>
      <c r="B337" s="5301" t="s">
        <v>10</v>
      </c>
      <c r="C337" s="785" t="s">
        <v>8</v>
      </c>
      <c r="D337" s="784" t="s">
        <v>8</v>
      </c>
      <c r="E337" s="660"/>
      <c r="F337" s="5268" t="s">
        <v>431</v>
      </c>
      <c r="G337" s="5250" t="s">
        <v>406</v>
      </c>
      <c r="H337" s="5306" t="s">
        <v>143</v>
      </c>
      <c r="I337" s="5265" t="s">
        <v>168</v>
      </c>
      <c r="J337" s="659" t="s">
        <v>12</v>
      </c>
      <c r="K337" s="658">
        <v>1.6</v>
      </c>
      <c r="L337" s="926">
        <v>1.6</v>
      </c>
      <c r="M337" s="926">
        <v>1.6</v>
      </c>
      <c r="N337" s="656" t="s">
        <v>352</v>
      </c>
      <c r="O337" s="655" t="s">
        <v>343</v>
      </c>
      <c r="P337" s="704"/>
      <c r="Q337" s="703"/>
      <c r="R337" s="5210" t="s">
        <v>430</v>
      </c>
      <c r="S337" s="5211"/>
    </row>
    <row r="338" spans="1:19" ht="15" x14ac:dyDescent="0.2">
      <c r="A338" s="797"/>
      <c r="B338" s="5302"/>
      <c r="C338" s="800"/>
      <c r="D338" s="775"/>
      <c r="E338" s="643"/>
      <c r="F338" s="5269"/>
      <c r="G338" s="5251"/>
      <c r="H338" s="5260"/>
      <c r="I338" s="5266"/>
      <c r="J338" s="652" t="s">
        <v>196</v>
      </c>
      <c r="K338" s="651">
        <v>2105.31</v>
      </c>
      <c r="L338" s="651">
        <v>2695.3</v>
      </c>
      <c r="M338" s="649">
        <v>2281.1999999999998</v>
      </c>
      <c r="N338" s="648" t="s">
        <v>409</v>
      </c>
      <c r="O338" s="647" t="s">
        <v>408</v>
      </c>
      <c r="P338" s="715"/>
      <c r="Q338" s="714"/>
      <c r="R338" s="5212"/>
      <c r="S338" s="5213"/>
    </row>
    <row r="339" spans="1:19" ht="15" x14ac:dyDescent="0.2">
      <c r="A339" s="797"/>
      <c r="B339" s="5302"/>
      <c r="C339" s="800"/>
      <c r="D339" s="775"/>
      <c r="E339" s="643"/>
      <c r="F339" s="5269"/>
      <c r="G339" s="5251"/>
      <c r="H339" s="5260"/>
      <c r="I339" s="5266"/>
      <c r="J339" s="652" t="s">
        <v>334</v>
      </c>
      <c r="K339" s="651"/>
      <c r="L339" s="651"/>
      <c r="M339" s="649"/>
      <c r="N339" s="676"/>
      <c r="O339" s="702"/>
      <c r="P339" s="646"/>
      <c r="Q339" s="645"/>
      <c r="R339" s="5212"/>
      <c r="S339" s="5213"/>
    </row>
    <row r="340" spans="1:19" ht="15" x14ac:dyDescent="0.2">
      <c r="A340" s="797"/>
      <c r="B340" s="5302"/>
      <c r="C340" s="800"/>
      <c r="D340" s="775"/>
      <c r="E340" s="643"/>
      <c r="F340" s="5269"/>
      <c r="G340" s="5251"/>
      <c r="H340" s="5260"/>
      <c r="I340" s="5266"/>
      <c r="J340" s="652" t="s">
        <v>167</v>
      </c>
      <c r="K340" s="651">
        <v>203.3</v>
      </c>
      <c r="L340" s="651">
        <v>367.3</v>
      </c>
      <c r="M340" s="649">
        <v>366.2</v>
      </c>
      <c r="N340" s="676"/>
      <c r="O340" s="702"/>
      <c r="P340" s="646"/>
      <c r="Q340" s="645"/>
      <c r="R340" s="5212"/>
      <c r="S340" s="5213"/>
    </row>
    <row r="341" spans="1:19" ht="69" customHeight="1" thickBot="1" x14ac:dyDescent="0.25">
      <c r="A341" s="797"/>
      <c r="B341" s="5302"/>
      <c r="C341" s="800"/>
      <c r="D341" s="775"/>
      <c r="E341" s="643"/>
      <c r="F341" s="5269"/>
      <c r="G341" s="5251"/>
      <c r="H341" s="5260"/>
      <c r="I341" s="5266"/>
      <c r="J341" s="642" t="s">
        <v>166</v>
      </c>
      <c r="K341" s="700"/>
      <c r="L341" s="700"/>
      <c r="M341" s="699"/>
      <c r="N341" s="698"/>
      <c r="O341" s="697"/>
      <c r="P341" s="696"/>
      <c r="Q341" s="695"/>
      <c r="R341" s="5212"/>
      <c r="S341" s="5213"/>
    </row>
    <row r="342" spans="1:19" ht="15.75" customHeight="1" thickBot="1" x14ac:dyDescent="0.25">
      <c r="A342" s="795"/>
      <c r="B342" s="5303"/>
      <c r="C342" s="799"/>
      <c r="D342" s="770"/>
      <c r="E342" s="668"/>
      <c r="F342" s="5270"/>
      <c r="G342" s="5252"/>
      <c r="H342" s="5307"/>
      <c r="I342" s="5267"/>
      <c r="J342" s="666" t="s">
        <v>13</v>
      </c>
      <c r="K342" s="665">
        <f>SUM(K337:K341)</f>
        <v>2310.21</v>
      </c>
      <c r="L342" s="665">
        <f>SUM(L337:L341)</f>
        <v>3064.2000000000003</v>
      </c>
      <c r="M342" s="665">
        <f>SUM(M337:M341)</f>
        <v>2648.9999999999995</v>
      </c>
      <c r="N342" s="664"/>
      <c r="O342" s="629"/>
      <c r="P342" s="663"/>
      <c r="Q342" s="662"/>
      <c r="R342" s="5214"/>
      <c r="S342" s="5215"/>
    </row>
    <row r="343" spans="1:19" ht="15" x14ac:dyDescent="0.2">
      <c r="A343" s="787" t="s">
        <v>26</v>
      </c>
      <c r="B343" s="5301" t="s">
        <v>10</v>
      </c>
      <c r="C343" s="785" t="s">
        <v>8</v>
      </c>
      <c r="D343" s="784" t="s">
        <v>9</v>
      </c>
      <c r="E343" s="660"/>
      <c r="F343" s="5268" t="s">
        <v>429</v>
      </c>
      <c r="G343" s="5250" t="s">
        <v>406</v>
      </c>
      <c r="H343" s="5306" t="s">
        <v>143</v>
      </c>
      <c r="I343" s="5265" t="s">
        <v>168</v>
      </c>
      <c r="J343" s="659" t="s">
        <v>12</v>
      </c>
      <c r="K343" s="658">
        <v>1.6</v>
      </c>
      <c r="L343" s="658">
        <v>1.6</v>
      </c>
      <c r="M343" s="658">
        <v>1.6</v>
      </c>
      <c r="N343" s="656" t="s">
        <v>352</v>
      </c>
      <c r="O343" s="655" t="s">
        <v>343</v>
      </c>
      <c r="P343" s="704"/>
      <c r="Q343" s="703"/>
      <c r="R343" s="5244" t="s">
        <v>428</v>
      </c>
      <c r="S343" s="5245"/>
    </row>
    <row r="344" spans="1:19" ht="15" x14ac:dyDescent="0.2">
      <c r="A344" s="797"/>
      <c r="B344" s="5302"/>
      <c r="C344" s="800"/>
      <c r="D344" s="775"/>
      <c r="E344" s="643"/>
      <c r="F344" s="5269"/>
      <c r="G344" s="5251"/>
      <c r="H344" s="5260"/>
      <c r="I344" s="5266"/>
      <c r="J344" s="652" t="s">
        <v>196</v>
      </c>
      <c r="K344" s="651">
        <v>275</v>
      </c>
      <c r="L344" s="651">
        <v>275</v>
      </c>
      <c r="M344" s="917">
        <v>36</v>
      </c>
      <c r="N344" s="648" t="s">
        <v>409</v>
      </c>
      <c r="O344" s="647" t="s">
        <v>408</v>
      </c>
      <c r="P344" s="715"/>
      <c r="Q344" s="714"/>
      <c r="R344" s="5246"/>
      <c r="S344" s="5247"/>
    </row>
    <row r="345" spans="1:19" ht="15" x14ac:dyDescent="0.2">
      <c r="A345" s="797"/>
      <c r="B345" s="5302"/>
      <c r="C345" s="800"/>
      <c r="D345" s="775"/>
      <c r="E345" s="643"/>
      <c r="F345" s="5269"/>
      <c r="G345" s="5251"/>
      <c r="H345" s="5260"/>
      <c r="I345" s="5266"/>
      <c r="J345" s="652" t="s">
        <v>334</v>
      </c>
      <c r="K345" s="651"/>
      <c r="L345" s="651"/>
      <c r="M345" s="917"/>
      <c r="N345" s="676"/>
      <c r="O345" s="702"/>
      <c r="P345" s="646"/>
      <c r="Q345" s="645"/>
      <c r="R345" s="5246"/>
      <c r="S345" s="5247"/>
    </row>
    <row r="346" spans="1:19" ht="15.75" x14ac:dyDescent="0.2">
      <c r="A346" s="797"/>
      <c r="B346" s="5302"/>
      <c r="C346" s="800"/>
      <c r="D346" s="775"/>
      <c r="E346" s="643"/>
      <c r="F346" s="912"/>
      <c r="G346" s="5251"/>
      <c r="H346" s="5260"/>
      <c r="I346" s="5266"/>
      <c r="J346" s="652" t="s">
        <v>167</v>
      </c>
      <c r="K346" s="651">
        <v>352.5</v>
      </c>
      <c r="L346" s="925">
        <v>40.799999999999997</v>
      </c>
      <c r="M346" s="917">
        <v>40.299999999999997</v>
      </c>
      <c r="N346" s="676"/>
      <c r="O346" s="702"/>
      <c r="P346" s="646"/>
      <c r="Q346" s="645"/>
      <c r="R346" s="5246"/>
      <c r="S346" s="5247"/>
    </row>
    <row r="347" spans="1:19" ht="15.75" thickBot="1" x14ac:dyDescent="0.25">
      <c r="A347" s="797"/>
      <c r="B347" s="5302"/>
      <c r="C347" s="800"/>
      <c r="D347" s="775"/>
      <c r="E347" s="643"/>
      <c r="F347" s="911"/>
      <c r="G347" s="5251"/>
      <c r="H347" s="5260"/>
      <c r="I347" s="5266"/>
      <c r="J347" s="642" t="s">
        <v>166</v>
      </c>
      <c r="K347" s="700"/>
      <c r="L347" s="700"/>
      <c r="M347" s="924"/>
      <c r="N347" s="698"/>
      <c r="O347" s="697"/>
      <c r="P347" s="696"/>
      <c r="Q347" s="695"/>
      <c r="R347" s="5246"/>
      <c r="S347" s="5247"/>
    </row>
    <row r="348" spans="1:19" ht="24.6" customHeight="1" thickBot="1" x14ac:dyDescent="0.25">
      <c r="A348" s="795"/>
      <c r="B348" s="5303"/>
      <c r="C348" s="799"/>
      <c r="D348" s="770"/>
      <c r="E348" s="668"/>
      <c r="F348" s="910"/>
      <c r="G348" s="5252"/>
      <c r="H348" s="5307"/>
      <c r="I348" s="5267"/>
      <c r="J348" s="666" t="s">
        <v>13</v>
      </c>
      <c r="K348" s="665">
        <f>SUM(K343:K347)</f>
        <v>629.1</v>
      </c>
      <c r="L348" s="665">
        <f>SUM(L343:L347)</f>
        <v>317.40000000000003</v>
      </c>
      <c r="M348" s="665">
        <f>SUM(M343:M347)</f>
        <v>77.900000000000006</v>
      </c>
      <c r="N348" s="664"/>
      <c r="O348" s="629"/>
      <c r="P348" s="663"/>
      <c r="Q348" s="662"/>
      <c r="R348" s="5248"/>
      <c r="S348" s="5249"/>
    </row>
    <row r="349" spans="1:19" ht="15" customHeight="1" x14ac:dyDescent="0.2">
      <c r="A349" s="787" t="s">
        <v>26</v>
      </c>
      <c r="B349" s="5301" t="s">
        <v>10</v>
      </c>
      <c r="C349" s="785" t="s">
        <v>8</v>
      </c>
      <c r="D349" s="784" t="s">
        <v>10</v>
      </c>
      <c r="E349" s="660"/>
      <c r="F349" s="5268" t="s">
        <v>427</v>
      </c>
      <c r="G349" s="5250" t="s">
        <v>406</v>
      </c>
      <c r="H349" s="5306" t="s">
        <v>143</v>
      </c>
      <c r="I349" s="5265" t="s">
        <v>375</v>
      </c>
      <c r="J349" s="659" t="s">
        <v>12</v>
      </c>
      <c r="K349" s="658">
        <v>2.5</v>
      </c>
      <c r="L349" s="658">
        <v>2.5</v>
      </c>
      <c r="M349" s="657">
        <v>1.01</v>
      </c>
      <c r="N349" s="656" t="s">
        <v>352</v>
      </c>
      <c r="O349" s="655" t="s">
        <v>343</v>
      </c>
      <c r="P349" s="704"/>
      <c r="Q349" s="703"/>
      <c r="R349" s="5503" t="s">
        <v>426</v>
      </c>
      <c r="S349" s="5504"/>
    </row>
    <row r="350" spans="1:19" ht="15" x14ac:dyDescent="0.2">
      <c r="A350" s="797"/>
      <c r="B350" s="5302"/>
      <c r="C350" s="800"/>
      <c r="D350" s="775"/>
      <c r="E350" s="643"/>
      <c r="F350" s="5269"/>
      <c r="G350" s="5251"/>
      <c r="H350" s="5260"/>
      <c r="I350" s="5266"/>
      <c r="J350" s="652" t="s">
        <v>196</v>
      </c>
      <c r="K350" s="651">
        <v>757.1</v>
      </c>
      <c r="L350" s="651">
        <v>73.599999999999994</v>
      </c>
      <c r="M350" s="649">
        <v>7.6</v>
      </c>
      <c r="N350" s="648" t="s">
        <v>409</v>
      </c>
      <c r="O350" s="647" t="s">
        <v>408</v>
      </c>
      <c r="P350" s="715"/>
      <c r="Q350" s="714"/>
      <c r="R350" s="5505"/>
      <c r="S350" s="5506"/>
    </row>
    <row r="351" spans="1:19" ht="15" x14ac:dyDescent="0.2">
      <c r="A351" s="797"/>
      <c r="B351" s="5302"/>
      <c r="C351" s="800"/>
      <c r="D351" s="775"/>
      <c r="E351" s="643"/>
      <c r="F351" s="5269"/>
      <c r="G351" s="5251"/>
      <c r="H351" s="5260"/>
      <c r="I351" s="5266"/>
      <c r="J351" s="652" t="s">
        <v>334</v>
      </c>
      <c r="K351" s="651">
        <v>385.1</v>
      </c>
      <c r="L351" s="651">
        <v>1068.5999999999999</v>
      </c>
      <c r="M351" s="649">
        <v>369.4</v>
      </c>
      <c r="N351" s="676"/>
      <c r="O351" s="702"/>
      <c r="P351" s="646"/>
      <c r="Q351" s="645"/>
      <c r="R351" s="5505"/>
      <c r="S351" s="5506"/>
    </row>
    <row r="352" spans="1:19" ht="15" x14ac:dyDescent="0.2">
      <c r="A352" s="797"/>
      <c r="B352" s="5302"/>
      <c r="C352" s="800"/>
      <c r="D352" s="775"/>
      <c r="E352" s="643"/>
      <c r="F352" s="912"/>
      <c r="G352" s="5251"/>
      <c r="H352" s="5260"/>
      <c r="I352" s="5266"/>
      <c r="J352" s="652" t="s">
        <v>167</v>
      </c>
      <c r="K352" s="651">
        <v>846.6</v>
      </c>
      <c r="L352" s="651">
        <v>761.6</v>
      </c>
      <c r="M352" s="649">
        <v>109.33</v>
      </c>
      <c r="N352" s="676"/>
      <c r="O352" s="702"/>
      <c r="P352" s="646"/>
      <c r="Q352" s="645"/>
      <c r="R352" s="5505"/>
      <c r="S352" s="5506"/>
    </row>
    <row r="353" spans="1:19" ht="15.75" thickBot="1" x14ac:dyDescent="0.25">
      <c r="A353" s="797"/>
      <c r="B353" s="5302"/>
      <c r="C353" s="800"/>
      <c r="D353" s="775"/>
      <c r="E353" s="643"/>
      <c r="F353" s="923"/>
      <c r="G353" s="5251"/>
      <c r="H353" s="5260"/>
      <c r="I353" s="5266"/>
      <c r="J353" s="642" t="s">
        <v>166</v>
      </c>
      <c r="K353" s="700"/>
      <c r="L353" s="700"/>
      <c r="M353" s="699"/>
      <c r="N353" s="698"/>
      <c r="O353" s="697"/>
      <c r="P353" s="696"/>
      <c r="Q353" s="695"/>
      <c r="R353" s="5505"/>
      <c r="S353" s="5506"/>
    </row>
    <row r="354" spans="1:19" ht="18" customHeight="1" thickBot="1" x14ac:dyDescent="0.25">
      <c r="A354" s="795"/>
      <c r="B354" s="5303"/>
      <c r="C354" s="799"/>
      <c r="D354" s="770"/>
      <c r="E354" s="668"/>
      <c r="F354" s="910"/>
      <c r="G354" s="5252"/>
      <c r="H354" s="5307"/>
      <c r="I354" s="5267"/>
      <c r="J354" s="666" t="s">
        <v>13</v>
      </c>
      <c r="K354" s="665">
        <f>SUM(K349:K353)</f>
        <v>1991.3000000000002</v>
      </c>
      <c r="L354" s="665">
        <f>SUM(L349:L353)</f>
        <v>1906.2999999999997</v>
      </c>
      <c r="M354" s="665">
        <f>SUM(M349:M353)</f>
        <v>487.34</v>
      </c>
      <c r="N354" s="664"/>
      <c r="O354" s="629"/>
      <c r="P354" s="663"/>
      <c r="Q354" s="662"/>
      <c r="R354" s="5507"/>
      <c r="S354" s="5508"/>
    </row>
    <row r="355" spans="1:19" ht="15" x14ac:dyDescent="0.2">
      <c r="A355" s="787" t="s">
        <v>26</v>
      </c>
      <c r="B355" s="5301" t="s">
        <v>10</v>
      </c>
      <c r="C355" s="785" t="s">
        <v>8</v>
      </c>
      <c r="D355" s="784" t="s">
        <v>11</v>
      </c>
      <c r="E355" s="660"/>
      <c r="F355" s="5268" t="s">
        <v>425</v>
      </c>
      <c r="G355" s="5250" t="s">
        <v>406</v>
      </c>
      <c r="H355" s="5306" t="s">
        <v>143</v>
      </c>
      <c r="I355" s="5265" t="s">
        <v>168</v>
      </c>
      <c r="J355" s="659" t="s">
        <v>12</v>
      </c>
      <c r="K355" s="658"/>
      <c r="L355" s="658"/>
      <c r="M355" s="657"/>
      <c r="N355" s="656" t="s">
        <v>352</v>
      </c>
      <c r="O355" s="655" t="s">
        <v>343</v>
      </c>
      <c r="P355" s="704">
        <v>1</v>
      </c>
      <c r="Q355" s="703"/>
      <c r="R355" s="5244" t="s">
        <v>424</v>
      </c>
      <c r="S355" s="5245"/>
    </row>
    <row r="356" spans="1:19" ht="15" x14ac:dyDescent="0.2">
      <c r="A356" s="797"/>
      <c r="B356" s="5302"/>
      <c r="C356" s="800"/>
      <c r="D356" s="775"/>
      <c r="E356" s="643"/>
      <c r="F356" s="5269"/>
      <c r="G356" s="5251"/>
      <c r="H356" s="5260"/>
      <c r="I356" s="5266"/>
      <c r="J356" s="652" t="s">
        <v>196</v>
      </c>
      <c r="K356" s="651">
        <v>50</v>
      </c>
      <c r="L356" s="651">
        <v>157</v>
      </c>
      <c r="M356" s="649">
        <v>0</v>
      </c>
      <c r="N356" s="648" t="s">
        <v>409</v>
      </c>
      <c r="O356" s="647" t="s">
        <v>408</v>
      </c>
      <c r="P356" s="715">
        <v>16800</v>
      </c>
      <c r="Q356" s="714"/>
      <c r="R356" s="5246"/>
      <c r="S356" s="5247"/>
    </row>
    <row r="357" spans="1:19" ht="15" x14ac:dyDescent="0.2">
      <c r="A357" s="797"/>
      <c r="B357" s="5302"/>
      <c r="C357" s="800"/>
      <c r="D357" s="775"/>
      <c r="E357" s="643"/>
      <c r="F357" s="5269"/>
      <c r="G357" s="5251"/>
      <c r="H357" s="5260"/>
      <c r="I357" s="5266"/>
      <c r="J357" s="652" t="s">
        <v>334</v>
      </c>
      <c r="K357" s="651"/>
      <c r="L357" s="651"/>
      <c r="M357" s="649"/>
      <c r="N357" s="676"/>
      <c r="O357" s="702"/>
      <c r="P357" s="646"/>
      <c r="Q357" s="645"/>
      <c r="R357" s="5246"/>
      <c r="S357" s="5247"/>
    </row>
    <row r="358" spans="1:19" ht="1.5" customHeight="1" thickBot="1" x14ac:dyDescent="0.25">
      <c r="A358" s="797"/>
      <c r="B358" s="5302"/>
      <c r="C358" s="800"/>
      <c r="D358" s="775"/>
      <c r="E358" s="643"/>
      <c r="F358" s="5269"/>
      <c r="G358" s="5251"/>
      <c r="H358" s="5260"/>
      <c r="I358" s="5266"/>
      <c r="J358" s="652" t="s">
        <v>167</v>
      </c>
      <c r="K358" s="651">
        <v>500</v>
      </c>
      <c r="L358" s="650">
        <v>581</v>
      </c>
      <c r="M358" s="649">
        <v>313.10000000000002</v>
      </c>
      <c r="N358" s="676"/>
      <c r="O358" s="702"/>
      <c r="P358" s="646"/>
      <c r="Q358" s="645"/>
      <c r="R358" s="5246"/>
      <c r="S358" s="5247"/>
    </row>
    <row r="359" spans="1:19" ht="15.75" hidden="1" thickBot="1" x14ac:dyDescent="0.25">
      <c r="A359" s="797"/>
      <c r="B359" s="5302"/>
      <c r="C359" s="800"/>
      <c r="D359" s="775"/>
      <c r="E359" s="643"/>
      <c r="F359" s="5269"/>
      <c r="G359" s="5251"/>
      <c r="H359" s="5260"/>
      <c r="I359" s="5266"/>
      <c r="J359" s="642" t="s">
        <v>166</v>
      </c>
      <c r="K359" s="700"/>
      <c r="L359" s="700"/>
      <c r="M359" s="699"/>
      <c r="N359" s="698"/>
      <c r="O359" s="697"/>
      <c r="P359" s="696"/>
      <c r="Q359" s="695"/>
      <c r="R359" s="5246"/>
      <c r="S359" s="5247"/>
    </row>
    <row r="360" spans="1:19" ht="24" customHeight="1" thickBot="1" x14ac:dyDescent="0.25">
      <c r="A360" s="795"/>
      <c r="B360" s="5303"/>
      <c r="C360" s="799"/>
      <c r="D360" s="770"/>
      <c r="E360" s="668"/>
      <c r="F360" s="5270"/>
      <c r="G360" s="5252"/>
      <c r="H360" s="5307"/>
      <c r="I360" s="5267"/>
      <c r="J360" s="666" t="s">
        <v>13</v>
      </c>
      <c r="K360" s="665">
        <f>SUM(K355:K359)</f>
        <v>550</v>
      </c>
      <c r="L360" s="665">
        <f>SUM(L355:L359)</f>
        <v>738</v>
      </c>
      <c r="M360" s="665">
        <f>SUM(M355:M359)</f>
        <v>313.10000000000002</v>
      </c>
      <c r="N360" s="664"/>
      <c r="O360" s="629"/>
      <c r="P360" s="663"/>
      <c r="Q360" s="662"/>
      <c r="R360" s="5248"/>
      <c r="S360" s="5249"/>
    </row>
    <row r="361" spans="1:19" ht="30.75" customHeight="1" x14ac:dyDescent="0.2">
      <c r="A361" s="787" t="s">
        <v>26</v>
      </c>
      <c r="B361" s="5301" t="s">
        <v>10</v>
      </c>
      <c r="C361" s="785" t="s">
        <v>8</v>
      </c>
      <c r="D361" s="784" t="s">
        <v>24</v>
      </c>
      <c r="E361" s="660"/>
      <c r="F361" s="5268" t="s">
        <v>423</v>
      </c>
      <c r="G361" s="5250" t="s">
        <v>406</v>
      </c>
      <c r="H361" s="5306" t="s">
        <v>143</v>
      </c>
      <c r="I361" s="5265" t="s">
        <v>168</v>
      </c>
      <c r="J361" s="659" t="s">
        <v>12</v>
      </c>
      <c r="K361" s="658"/>
      <c r="L361" s="658"/>
      <c r="M361" s="657"/>
      <c r="N361" s="656" t="s">
        <v>352</v>
      </c>
      <c r="O361" s="655" t="s">
        <v>343</v>
      </c>
      <c r="P361" s="704">
        <v>1</v>
      </c>
      <c r="Q361" s="703"/>
      <c r="R361" s="5576" t="s">
        <v>422</v>
      </c>
      <c r="S361" s="5577"/>
    </row>
    <row r="362" spans="1:19" ht="30" customHeight="1" x14ac:dyDescent="0.2">
      <c r="A362" s="797"/>
      <c r="B362" s="5302"/>
      <c r="C362" s="800"/>
      <c r="D362" s="775"/>
      <c r="E362" s="643"/>
      <c r="F362" s="5269"/>
      <c r="G362" s="5251"/>
      <c r="H362" s="5260"/>
      <c r="I362" s="5266"/>
      <c r="J362" s="652" t="s">
        <v>196</v>
      </c>
      <c r="K362" s="651">
        <v>50</v>
      </c>
      <c r="L362" s="651">
        <v>50</v>
      </c>
      <c r="M362" s="649">
        <v>0</v>
      </c>
      <c r="N362" s="648" t="s">
        <v>409</v>
      </c>
      <c r="O362" s="647" t="s">
        <v>408</v>
      </c>
      <c r="P362" s="922">
        <v>156556</v>
      </c>
      <c r="Q362" s="921"/>
      <c r="R362" s="5578"/>
      <c r="S362" s="5579"/>
    </row>
    <row r="363" spans="1:19" ht="15" x14ac:dyDescent="0.2">
      <c r="A363" s="797"/>
      <c r="B363" s="5302"/>
      <c r="C363" s="800"/>
      <c r="D363" s="775"/>
      <c r="E363" s="643"/>
      <c r="F363" s="5269"/>
      <c r="G363" s="5251"/>
      <c r="H363" s="5260"/>
      <c r="I363" s="5266"/>
      <c r="J363" s="652" t="s">
        <v>334</v>
      </c>
      <c r="K363" s="651"/>
      <c r="L363" s="651"/>
      <c r="M363" s="649"/>
      <c r="N363" s="676"/>
      <c r="O363" s="702"/>
      <c r="P363" s="646"/>
      <c r="Q363" s="645"/>
      <c r="R363" s="5578"/>
      <c r="S363" s="5579"/>
    </row>
    <row r="364" spans="1:19" ht="15" x14ac:dyDescent="0.2">
      <c r="A364" s="797"/>
      <c r="B364" s="5302"/>
      <c r="C364" s="800"/>
      <c r="D364" s="775"/>
      <c r="E364" s="643"/>
      <c r="F364" s="5269"/>
      <c r="G364" s="5251"/>
      <c r="H364" s="5260"/>
      <c r="I364" s="5266"/>
      <c r="J364" s="652" t="s">
        <v>167</v>
      </c>
      <c r="K364" s="651">
        <v>807.9</v>
      </c>
      <c r="L364" s="651">
        <v>807.9</v>
      </c>
      <c r="M364" s="649">
        <v>613.79999999999995</v>
      </c>
      <c r="N364" s="676"/>
      <c r="O364" s="702"/>
      <c r="P364" s="646"/>
      <c r="Q364" s="645"/>
      <c r="R364" s="5578"/>
      <c r="S364" s="5579"/>
    </row>
    <row r="365" spans="1:19" ht="15.75" thickBot="1" x14ac:dyDescent="0.25">
      <c r="A365" s="797"/>
      <c r="B365" s="5302"/>
      <c r="C365" s="800"/>
      <c r="D365" s="775"/>
      <c r="E365" s="643"/>
      <c r="F365" s="5269"/>
      <c r="G365" s="5251"/>
      <c r="H365" s="5260"/>
      <c r="I365" s="5266"/>
      <c r="J365" s="642" t="s">
        <v>166</v>
      </c>
      <c r="K365" s="700"/>
      <c r="L365" s="700"/>
      <c r="M365" s="699"/>
      <c r="N365" s="698"/>
      <c r="O365" s="697"/>
      <c r="P365" s="696"/>
      <c r="Q365" s="695"/>
      <c r="R365" s="5578"/>
      <c r="S365" s="5579"/>
    </row>
    <row r="366" spans="1:19" ht="101.25" customHeight="1" thickBot="1" x14ac:dyDescent="0.25">
      <c r="A366" s="795"/>
      <c r="B366" s="5303"/>
      <c r="C366" s="799"/>
      <c r="D366" s="770"/>
      <c r="E366" s="668"/>
      <c r="F366" s="5270"/>
      <c r="G366" s="5252"/>
      <c r="H366" s="5307"/>
      <c r="I366" s="5267"/>
      <c r="J366" s="666" t="s">
        <v>13</v>
      </c>
      <c r="K366" s="665">
        <f>SUM(K361:K365)</f>
        <v>857.9</v>
      </c>
      <c r="L366" s="665">
        <f>SUM(L361:L365)</f>
        <v>857.9</v>
      </c>
      <c r="M366" s="665">
        <f>SUM(M361:M365)</f>
        <v>613.79999999999995</v>
      </c>
      <c r="N366" s="664"/>
      <c r="O366" s="629"/>
      <c r="P366" s="663"/>
      <c r="Q366" s="662"/>
      <c r="R366" s="5580"/>
      <c r="S366" s="5581"/>
    </row>
    <row r="367" spans="1:19" ht="15" customHeight="1" x14ac:dyDescent="0.2">
      <c r="A367" s="787" t="s">
        <v>26</v>
      </c>
      <c r="B367" s="5301" t="s">
        <v>10</v>
      </c>
      <c r="C367" s="785" t="s">
        <v>8</v>
      </c>
      <c r="D367" s="784" t="s">
        <v>26</v>
      </c>
      <c r="E367" s="660"/>
      <c r="F367" s="5268" t="s">
        <v>421</v>
      </c>
      <c r="G367" s="5250" t="s">
        <v>406</v>
      </c>
      <c r="H367" s="5306" t="s">
        <v>143</v>
      </c>
      <c r="I367" s="5265" t="s">
        <v>168</v>
      </c>
      <c r="J367" s="659" t="s">
        <v>12</v>
      </c>
      <c r="K367" s="658"/>
      <c r="L367" s="658"/>
      <c r="M367" s="657"/>
      <c r="N367" s="656" t="s">
        <v>352</v>
      </c>
      <c r="O367" s="920" t="s">
        <v>343</v>
      </c>
      <c r="P367" s="704">
        <v>1</v>
      </c>
      <c r="Q367" s="703">
        <v>1</v>
      </c>
      <c r="R367" s="5210" t="s">
        <v>420</v>
      </c>
      <c r="S367" s="5211"/>
    </row>
    <row r="368" spans="1:19" ht="15" x14ac:dyDescent="0.2">
      <c r="A368" s="797"/>
      <c r="B368" s="5302"/>
      <c r="C368" s="800"/>
      <c r="D368" s="775"/>
      <c r="E368" s="643"/>
      <c r="F368" s="5269"/>
      <c r="G368" s="5251"/>
      <c r="H368" s="5260"/>
      <c r="I368" s="5266"/>
      <c r="J368" s="652" t="s">
        <v>196</v>
      </c>
      <c r="K368" s="651">
        <v>250</v>
      </c>
      <c r="L368" s="651">
        <v>250</v>
      </c>
      <c r="M368" s="649">
        <v>0</v>
      </c>
      <c r="N368" s="648" t="s">
        <v>409</v>
      </c>
      <c r="O368" s="647" t="s">
        <v>408</v>
      </c>
      <c r="P368" s="715">
        <v>42000</v>
      </c>
      <c r="Q368" s="714">
        <v>42000</v>
      </c>
      <c r="R368" s="5212"/>
      <c r="S368" s="5213"/>
    </row>
    <row r="369" spans="1:19" ht="15" x14ac:dyDescent="0.2">
      <c r="A369" s="797"/>
      <c r="B369" s="5302"/>
      <c r="C369" s="800"/>
      <c r="D369" s="775"/>
      <c r="E369" s="643"/>
      <c r="F369" s="5269"/>
      <c r="G369" s="5251"/>
      <c r="H369" s="5260"/>
      <c r="I369" s="5266"/>
      <c r="J369" s="652" t="s">
        <v>334</v>
      </c>
      <c r="K369" s="651"/>
      <c r="L369" s="651"/>
      <c r="M369" s="649"/>
      <c r="N369" s="676"/>
      <c r="O369" s="702"/>
      <c r="P369" s="646"/>
      <c r="Q369" s="645"/>
      <c r="R369" s="5212"/>
      <c r="S369" s="5213"/>
    </row>
    <row r="370" spans="1:19" ht="15" x14ac:dyDescent="0.2">
      <c r="A370" s="797"/>
      <c r="B370" s="5302"/>
      <c r="C370" s="800"/>
      <c r="D370" s="775"/>
      <c r="E370" s="643"/>
      <c r="F370" s="912"/>
      <c r="G370" s="5251"/>
      <c r="H370" s="5260"/>
      <c r="I370" s="5266"/>
      <c r="J370" s="652" t="s">
        <v>167</v>
      </c>
      <c r="K370" s="651"/>
      <c r="L370" s="651">
        <v>1.3</v>
      </c>
      <c r="M370" s="649">
        <v>1.2</v>
      </c>
      <c r="N370" s="676"/>
      <c r="O370" s="702"/>
      <c r="P370" s="646"/>
      <c r="Q370" s="645"/>
      <c r="R370" s="5212"/>
      <c r="S370" s="5213"/>
    </row>
    <row r="371" spans="1:19" ht="15.75" thickBot="1" x14ac:dyDescent="0.25">
      <c r="A371" s="797"/>
      <c r="B371" s="5302"/>
      <c r="C371" s="800"/>
      <c r="D371" s="775"/>
      <c r="E371" s="643"/>
      <c r="F371" s="916"/>
      <c r="G371" s="5251"/>
      <c r="H371" s="5260"/>
      <c r="I371" s="5266"/>
      <c r="J371" s="642" t="s">
        <v>166</v>
      </c>
      <c r="K371" s="700"/>
      <c r="L371" s="700"/>
      <c r="M371" s="699"/>
      <c r="N371" s="698"/>
      <c r="O371" s="697"/>
      <c r="P371" s="696"/>
      <c r="Q371" s="695"/>
      <c r="R371" s="5212"/>
      <c r="S371" s="5213"/>
    </row>
    <row r="372" spans="1:19" ht="19.899999999999999" customHeight="1" thickBot="1" x14ac:dyDescent="0.25">
      <c r="A372" s="795"/>
      <c r="B372" s="5303"/>
      <c r="C372" s="799"/>
      <c r="D372" s="770"/>
      <c r="E372" s="668"/>
      <c r="F372" s="910"/>
      <c r="G372" s="5252"/>
      <c r="H372" s="5307"/>
      <c r="I372" s="5267"/>
      <c r="J372" s="666" t="s">
        <v>13</v>
      </c>
      <c r="K372" s="665">
        <f>SUM(K367:K371)</f>
        <v>250</v>
      </c>
      <c r="L372" s="665">
        <f>SUM(L367:L371)</f>
        <v>251.3</v>
      </c>
      <c r="M372" s="665">
        <f>SUM(M367:M371)</f>
        <v>1.2</v>
      </c>
      <c r="N372" s="664"/>
      <c r="O372" s="629"/>
      <c r="P372" s="663"/>
      <c r="Q372" s="662"/>
      <c r="R372" s="5214"/>
      <c r="S372" s="5215"/>
    </row>
    <row r="373" spans="1:19" ht="21" customHeight="1" x14ac:dyDescent="0.2">
      <c r="A373" s="787" t="s">
        <v>26</v>
      </c>
      <c r="B373" s="5301" t="s">
        <v>10</v>
      </c>
      <c r="C373" s="785" t="s">
        <v>8</v>
      </c>
      <c r="D373" s="784" t="s">
        <v>29</v>
      </c>
      <c r="E373" s="660"/>
      <c r="F373" s="5268" t="s">
        <v>419</v>
      </c>
      <c r="G373" s="5250" t="s">
        <v>406</v>
      </c>
      <c r="H373" s="5306" t="s">
        <v>143</v>
      </c>
      <c r="I373" s="5265" t="s">
        <v>225</v>
      </c>
      <c r="J373" s="659" t="s">
        <v>12</v>
      </c>
      <c r="K373" s="658"/>
      <c r="L373" s="658"/>
      <c r="M373" s="657"/>
      <c r="N373" s="656" t="s">
        <v>352</v>
      </c>
      <c r="O373" s="655" t="s">
        <v>343</v>
      </c>
      <c r="P373" s="704">
        <v>1</v>
      </c>
      <c r="Q373" s="704">
        <v>1</v>
      </c>
      <c r="R373" s="5210" t="s">
        <v>418</v>
      </c>
      <c r="S373" s="5211"/>
    </row>
    <row r="374" spans="1:19" ht="18.600000000000001" customHeight="1" x14ac:dyDescent="0.2">
      <c r="A374" s="797"/>
      <c r="B374" s="5302"/>
      <c r="C374" s="800"/>
      <c r="D374" s="775"/>
      <c r="E374" s="643"/>
      <c r="F374" s="5269"/>
      <c r="G374" s="5251"/>
      <c r="H374" s="5260"/>
      <c r="I374" s="5266"/>
      <c r="J374" s="652" t="s">
        <v>196</v>
      </c>
      <c r="K374" s="651"/>
      <c r="L374" s="651"/>
      <c r="M374" s="649"/>
      <c r="N374" s="648" t="s">
        <v>409</v>
      </c>
      <c r="O374" s="647" t="s">
        <v>408</v>
      </c>
      <c r="P374" s="715">
        <v>20769</v>
      </c>
      <c r="Q374" s="715">
        <v>20769</v>
      </c>
      <c r="R374" s="5212"/>
      <c r="S374" s="5213"/>
    </row>
    <row r="375" spans="1:19" ht="17.45" customHeight="1" x14ac:dyDescent="0.2">
      <c r="A375" s="797"/>
      <c r="B375" s="5302"/>
      <c r="C375" s="800"/>
      <c r="D375" s="775"/>
      <c r="E375" s="643"/>
      <c r="F375" s="5269"/>
      <c r="G375" s="5251"/>
      <c r="H375" s="5260"/>
      <c r="I375" s="5266"/>
      <c r="J375" s="652" t="s">
        <v>334</v>
      </c>
      <c r="K375" s="651"/>
      <c r="L375" s="651"/>
      <c r="M375" s="649"/>
      <c r="N375" s="676"/>
      <c r="O375" s="702"/>
      <c r="P375" s="646"/>
      <c r="Q375" s="645"/>
      <c r="R375" s="5212"/>
      <c r="S375" s="5213"/>
    </row>
    <row r="376" spans="1:19" ht="15" x14ac:dyDescent="0.2">
      <c r="A376" s="797"/>
      <c r="B376" s="5302"/>
      <c r="C376" s="800"/>
      <c r="D376" s="775"/>
      <c r="E376" s="643"/>
      <c r="F376" s="912"/>
      <c r="G376" s="5251"/>
      <c r="H376" s="5260"/>
      <c r="I376" s="5266"/>
      <c r="J376" s="652" t="s">
        <v>167</v>
      </c>
      <c r="K376" s="651">
        <v>53</v>
      </c>
      <c r="L376" s="651">
        <v>53</v>
      </c>
      <c r="M376" s="649">
        <v>52.9</v>
      </c>
      <c r="N376" s="676"/>
      <c r="O376" s="702"/>
      <c r="P376" s="646"/>
      <c r="Q376" s="645"/>
      <c r="R376" s="5212"/>
      <c r="S376" s="5213"/>
    </row>
    <row r="377" spans="1:19" ht="15.75" thickBot="1" x14ac:dyDescent="0.25">
      <c r="A377" s="797"/>
      <c r="B377" s="5302"/>
      <c r="C377" s="800"/>
      <c r="D377" s="775"/>
      <c r="E377" s="643"/>
      <c r="F377" s="911"/>
      <c r="G377" s="5251"/>
      <c r="H377" s="5260"/>
      <c r="I377" s="5266"/>
      <c r="J377" s="642" t="s">
        <v>166</v>
      </c>
      <c r="K377" s="700"/>
      <c r="L377" s="700"/>
      <c r="M377" s="699"/>
      <c r="N377" s="698"/>
      <c r="O377" s="697"/>
      <c r="P377" s="696"/>
      <c r="Q377" s="695"/>
      <c r="R377" s="5212"/>
      <c r="S377" s="5213"/>
    </row>
    <row r="378" spans="1:19" ht="15.75" customHeight="1" thickBot="1" x14ac:dyDescent="0.25">
      <c r="A378" s="795"/>
      <c r="B378" s="5303"/>
      <c r="C378" s="799"/>
      <c r="D378" s="770"/>
      <c r="E378" s="668"/>
      <c r="F378" s="910"/>
      <c r="G378" s="5252"/>
      <c r="H378" s="5307"/>
      <c r="I378" s="5267"/>
      <c r="J378" s="666" t="s">
        <v>13</v>
      </c>
      <c r="K378" s="665">
        <f>SUM(K373:K377)</f>
        <v>53</v>
      </c>
      <c r="L378" s="665">
        <f>SUM(L373:L377)</f>
        <v>53</v>
      </c>
      <c r="M378" s="665">
        <f>SUM(M373:M377)</f>
        <v>52.9</v>
      </c>
      <c r="N378" s="664"/>
      <c r="O378" s="629"/>
      <c r="P378" s="919"/>
      <c r="Q378" s="918"/>
      <c r="R378" s="5214"/>
      <c r="S378" s="5215"/>
    </row>
    <row r="379" spans="1:19" ht="15" customHeight="1" x14ac:dyDescent="0.2">
      <c r="A379" s="787" t="s">
        <v>26</v>
      </c>
      <c r="B379" s="5301" t="s">
        <v>10</v>
      </c>
      <c r="C379" s="785" t="s">
        <v>8</v>
      </c>
      <c r="D379" s="784" t="s">
        <v>30</v>
      </c>
      <c r="E379" s="660"/>
      <c r="F379" s="5268" t="s">
        <v>417</v>
      </c>
      <c r="G379" s="5250" t="s">
        <v>406</v>
      </c>
      <c r="H379" s="5306" t="s">
        <v>143</v>
      </c>
      <c r="I379" s="5265" t="s">
        <v>414</v>
      </c>
      <c r="J379" s="659" t="s">
        <v>12</v>
      </c>
      <c r="K379" s="658"/>
      <c r="L379" s="658"/>
      <c r="M379" s="657"/>
      <c r="N379" s="656" t="s">
        <v>352</v>
      </c>
      <c r="O379" s="655" t="s">
        <v>343</v>
      </c>
      <c r="P379" s="704">
        <v>1</v>
      </c>
      <c r="Q379" s="703">
        <v>1</v>
      </c>
      <c r="R379" s="5210" t="s">
        <v>416</v>
      </c>
      <c r="S379" s="5211"/>
    </row>
    <row r="380" spans="1:19" ht="15" x14ac:dyDescent="0.2">
      <c r="A380" s="797"/>
      <c r="B380" s="5302"/>
      <c r="C380" s="800"/>
      <c r="D380" s="775"/>
      <c r="E380" s="643"/>
      <c r="F380" s="5269"/>
      <c r="G380" s="5251"/>
      <c r="H380" s="5260"/>
      <c r="I380" s="5266"/>
      <c r="J380" s="652" t="s">
        <v>196</v>
      </c>
      <c r="K380" s="651">
        <v>0.6</v>
      </c>
      <c r="L380" s="651">
        <v>0.6</v>
      </c>
      <c r="M380" s="649">
        <v>0.6</v>
      </c>
      <c r="N380" s="648" t="s">
        <v>409</v>
      </c>
      <c r="O380" s="647" t="s">
        <v>408</v>
      </c>
      <c r="P380" s="715">
        <v>20260</v>
      </c>
      <c r="Q380" s="715">
        <v>20260</v>
      </c>
      <c r="R380" s="5212"/>
      <c r="S380" s="5213"/>
    </row>
    <row r="381" spans="1:19" ht="15" x14ac:dyDescent="0.2">
      <c r="A381" s="797"/>
      <c r="B381" s="5302"/>
      <c r="C381" s="800"/>
      <c r="D381" s="775"/>
      <c r="E381" s="643"/>
      <c r="F381" s="5269"/>
      <c r="G381" s="5251"/>
      <c r="H381" s="5260"/>
      <c r="I381" s="5266"/>
      <c r="J381" s="652" t="s">
        <v>334</v>
      </c>
      <c r="K381" s="651"/>
      <c r="L381" s="651"/>
      <c r="M381" s="649"/>
      <c r="N381" s="676"/>
      <c r="O381" s="702"/>
      <c r="P381" s="646"/>
      <c r="Q381" s="645"/>
      <c r="R381" s="5212"/>
      <c r="S381" s="5213"/>
    </row>
    <row r="382" spans="1:19" ht="15" x14ac:dyDescent="0.2">
      <c r="A382" s="797"/>
      <c r="B382" s="5302"/>
      <c r="C382" s="800"/>
      <c r="D382" s="775"/>
      <c r="E382" s="643"/>
      <c r="F382" s="912"/>
      <c r="G382" s="5251"/>
      <c r="H382" s="5260"/>
      <c r="I382" s="5266"/>
      <c r="J382" s="652" t="s">
        <v>167</v>
      </c>
      <c r="K382" s="651">
        <v>12.7</v>
      </c>
      <c r="L382" s="651">
        <v>73.900000000000006</v>
      </c>
      <c r="M382" s="917">
        <v>73.7</v>
      </c>
      <c r="N382" s="676"/>
      <c r="O382" s="702"/>
      <c r="P382" s="646"/>
      <c r="Q382" s="645"/>
      <c r="R382" s="5212"/>
      <c r="S382" s="5213"/>
    </row>
    <row r="383" spans="1:19" ht="15.75" thickBot="1" x14ac:dyDescent="0.25">
      <c r="A383" s="797"/>
      <c r="B383" s="5302"/>
      <c r="C383" s="800"/>
      <c r="D383" s="775"/>
      <c r="E383" s="643"/>
      <c r="F383" s="916"/>
      <c r="G383" s="5251"/>
      <c r="H383" s="5260"/>
      <c r="I383" s="5266"/>
      <c r="J383" s="642" t="s">
        <v>166</v>
      </c>
      <c r="K383" s="700"/>
      <c r="L383" s="700"/>
      <c r="M383" s="699"/>
      <c r="N383" s="710"/>
      <c r="O383" s="647"/>
      <c r="P383" s="709"/>
      <c r="Q383" s="708"/>
      <c r="R383" s="5212"/>
      <c r="S383" s="5213"/>
    </row>
    <row r="384" spans="1:19" ht="21" customHeight="1" thickBot="1" x14ac:dyDescent="0.25">
      <c r="A384" s="795"/>
      <c r="B384" s="5303"/>
      <c r="C384" s="799"/>
      <c r="D384" s="770"/>
      <c r="E384" s="668"/>
      <c r="F384" s="910"/>
      <c r="G384" s="5252"/>
      <c r="H384" s="5307"/>
      <c r="I384" s="5267"/>
      <c r="J384" s="666" t="s">
        <v>13</v>
      </c>
      <c r="K384" s="665">
        <f>SUM(K379:K383)</f>
        <v>13.299999999999999</v>
      </c>
      <c r="L384" s="665">
        <f>SUM(L379:L383)</f>
        <v>74.5</v>
      </c>
      <c r="M384" s="665">
        <f>SUM(M379:M383)</f>
        <v>74.3</v>
      </c>
      <c r="N384" s="915"/>
      <c r="O384" s="900"/>
      <c r="P384" s="899"/>
      <c r="Q384" s="914"/>
      <c r="R384" s="5214"/>
      <c r="S384" s="5215"/>
    </row>
    <row r="385" spans="1:19" ht="15" customHeight="1" x14ac:dyDescent="0.2">
      <c r="A385" s="787" t="s">
        <v>26</v>
      </c>
      <c r="B385" s="5301" t="s">
        <v>10</v>
      </c>
      <c r="C385" s="785" t="s">
        <v>8</v>
      </c>
      <c r="D385" s="784" t="s">
        <v>31</v>
      </c>
      <c r="E385" s="660"/>
      <c r="F385" s="5268" t="s">
        <v>415</v>
      </c>
      <c r="G385" s="5250" t="s">
        <v>406</v>
      </c>
      <c r="H385" s="5344" t="s">
        <v>143</v>
      </c>
      <c r="I385" s="913" t="s">
        <v>414</v>
      </c>
      <c r="J385" s="659" t="s">
        <v>12</v>
      </c>
      <c r="K385" s="658">
        <v>6</v>
      </c>
      <c r="L385" s="658">
        <v>6</v>
      </c>
      <c r="M385" s="657">
        <v>4.34</v>
      </c>
      <c r="N385" s="656" t="s">
        <v>352</v>
      </c>
      <c r="O385" s="655" t="s">
        <v>343</v>
      </c>
      <c r="P385" s="704">
        <v>1</v>
      </c>
      <c r="Q385" s="703">
        <v>1</v>
      </c>
      <c r="R385" s="5210" t="s">
        <v>413</v>
      </c>
      <c r="S385" s="5211"/>
    </row>
    <row r="386" spans="1:19" ht="26.25" customHeight="1" x14ac:dyDescent="0.2">
      <c r="A386" s="797"/>
      <c r="B386" s="5302"/>
      <c r="C386" s="800"/>
      <c r="D386" s="775"/>
      <c r="E386" s="643"/>
      <c r="F386" s="5269"/>
      <c r="G386" s="5251"/>
      <c r="H386" s="5282"/>
      <c r="I386" s="792"/>
      <c r="J386" s="652" t="s">
        <v>196</v>
      </c>
      <c r="K386" s="651">
        <v>10</v>
      </c>
      <c r="L386" s="650">
        <v>26</v>
      </c>
      <c r="M386" s="650">
        <v>26</v>
      </c>
      <c r="N386" s="648" t="s">
        <v>412</v>
      </c>
      <c r="O386" s="647" t="s">
        <v>343</v>
      </c>
      <c r="P386" s="715">
        <v>1</v>
      </c>
      <c r="Q386" s="714">
        <v>1</v>
      </c>
      <c r="R386" s="5212"/>
      <c r="S386" s="5213"/>
    </row>
    <row r="387" spans="1:19" ht="15" x14ac:dyDescent="0.2">
      <c r="A387" s="797"/>
      <c r="B387" s="5302"/>
      <c r="C387" s="800"/>
      <c r="D387" s="775"/>
      <c r="E387" s="643"/>
      <c r="F387" s="5269"/>
      <c r="G387" s="5251"/>
      <c r="H387" s="5282"/>
      <c r="I387" s="792"/>
      <c r="J387" s="652" t="s">
        <v>334</v>
      </c>
      <c r="K387" s="651"/>
      <c r="L387" s="651"/>
      <c r="M387" s="649"/>
      <c r="N387" s="676"/>
      <c r="O387" s="702"/>
      <c r="P387" s="646"/>
      <c r="Q387" s="645"/>
      <c r="R387" s="5212"/>
      <c r="S387" s="5213"/>
    </row>
    <row r="388" spans="1:19" ht="15" x14ac:dyDescent="0.2">
      <c r="A388" s="797"/>
      <c r="B388" s="5302"/>
      <c r="C388" s="800"/>
      <c r="D388" s="775"/>
      <c r="E388" s="643"/>
      <c r="F388" s="912"/>
      <c r="G388" s="5251"/>
      <c r="H388" s="5282"/>
      <c r="I388" s="792"/>
      <c r="J388" s="652" t="s">
        <v>167</v>
      </c>
      <c r="K388" s="651">
        <v>43.1</v>
      </c>
      <c r="L388" s="651">
        <v>43.1</v>
      </c>
      <c r="M388" s="649">
        <v>0</v>
      </c>
      <c r="N388" s="676"/>
      <c r="O388" s="702"/>
      <c r="P388" s="646"/>
      <c r="Q388" s="645"/>
      <c r="R388" s="5212"/>
      <c r="S388" s="5213"/>
    </row>
    <row r="389" spans="1:19" ht="36" customHeight="1" thickBot="1" x14ac:dyDescent="0.25">
      <c r="A389" s="797"/>
      <c r="B389" s="5302"/>
      <c r="C389" s="800"/>
      <c r="D389" s="775"/>
      <c r="E389" s="643"/>
      <c r="F389" s="911"/>
      <c r="G389" s="5251"/>
      <c r="H389" s="5282"/>
      <c r="I389" s="5266"/>
      <c r="J389" s="642" t="s">
        <v>166</v>
      </c>
      <c r="K389" s="700"/>
      <c r="L389" s="700"/>
      <c r="M389" s="699"/>
      <c r="N389" s="698"/>
      <c r="O389" s="697"/>
      <c r="P389" s="696"/>
      <c r="Q389" s="695"/>
      <c r="R389" s="5212"/>
      <c r="S389" s="5213"/>
    </row>
    <row r="390" spans="1:19" ht="15.75" customHeight="1" thickBot="1" x14ac:dyDescent="0.25">
      <c r="A390" s="795"/>
      <c r="B390" s="5303"/>
      <c r="C390" s="799"/>
      <c r="D390" s="770"/>
      <c r="E390" s="668"/>
      <c r="F390" s="910"/>
      <c r="G390" s="5252"/>
      <c r="H390" s="5345"/>
      <c r="I390" s="5267"/>
      <c r="J390" s="666" t="s">
        <v>13</v>
      </c>
      <c r="K390" s="665">
        <f>SUM(K385:K389)</f>
        <v>59.1</v>
      </c>
      <c r="L390" s="665">
        <f>SUM(L385:L389)</f>
        <v>75.099999999999994</v>
      </c>
      <c r="M390" s="665">
        <f>SUM(M385:M389)</f>
        <v>30.34</v>
      </c>
      <c r="N390" s="664"/>
      <c r="O390" s="629"/>
      <c r="P390" s="663"/>
      <c r="Q390" s="662"/>
      <c r="R390" s="5214"/>
      <c r="S390" s="5215"/>
    </row>
    <row r="391" spans="1:19" ht="28.5" customHeight="1" x14ac:dyDescent="0.2">
      <c r="A391" s="787" t="s">
        <v>26</v>
      </c>
      <c r="B391" s="5301" t="s">
        <v>10</v>
      </c>
      <c r="C391" s="785" t="s">
        <v>8</v>
      </c>
      <c r="D391" s="784" t="s">
        <v>25</v>
      </c>
      <c r="E391" s="660"/>
      <c r="F391" s="5268" t="s">
        <v>411</v>
      </c>
      <c r="G391" s="5250" t="s">
        <v>406</v>
      </c>
      <c r="H391" s="5306" t="s">
        <v>143</v>
      </c>
      <c r="I391" s="5265" t="s">
        <v>225</v>
      </c>
      <c r="J391" s="659" t="s">
        <v>12</v>
      </c>
      <c r="K391" s="658"/>
      <c r="L391" s="658"/>
      <c r="M391" s="657"/>
      <c r="N391" s="656" t="s">
        <v>352</v>
      </c>
      <c r="O391" s="655" t="s">
        <v>343</v>
      </c>
      <c r="P391" s="654"/>
      <c r="Q391" s="653"/>
      <c r="R391" s="5210" t="s">
        <v>410</v>
      </c>
      <c r="S391" s="5211"/>
    </row>
    <row r="392" spans="1:19" ht="15" x14ac:dyDescent="0.2">
      <c r="A392" s="797"/>
      <c r="B392" s="5302"/>
      <c r="C392" s="800"/>
      <c r="D392" s="775"/>
      <c r="E392" s="643"/>
      <c r="F392" s="5269"/>
      <c r="G392" s="5251"/>
      <c r="H392" s="5260"/>
      <c r="I392" s="5266"/>
      <c r="J392" s="652" t="s">
        <v>196</v>
      </c>
      <c r="K392" s="651">
        <v>38</v>
      </c>
      <c r="L392" s="651">
        <v>274</v>
      </c>
      <c r="M392" s="649">
        <v>273.89999999999998</v>
      </c>
      <c r="N392" s="648" t="s">
        <v>409</v>
      </c>
      <c r="O392" s="647" t="s">
        <v>408</v>
      </c>
      <c r="P392" s="646"/>
      <c r="Q392" s="645"/>
      <c r="R392" s="5212"/>
      <c r="S392" s="5213"/>
    </row>
    <row r="393" spans="1:19" ht="15" x14ac:dyDescent="0.2">
      <c r="A393" s="797"/>
      <c r="B393" s="5302"/>
      <c r="C393" s="800"/>
      <c r="D393" s="775"/>
      <c r="E393" s="643"/>
      <c r="F393" s="5269"/>
      <c r="G393" s="5251"/>
      <c r="H393" s="5260"/>
      <c r="I393" s="5266"/>
      <c r="J393" s="652" t="s">
        <v>334</v>
      </c>
      <c r="K393" s="651"/>
      <c r="L393" s="651"/>
      <c r="M393" s="649"/>
      <c r="N393" s="676"/>
      <c r="O393" s="702"/>
      <c r="P393" s="646"/>
      <c r="Q393" s="645"/>
      <c r="R393" s="5212"/>
      <c r="S393" s="5213"/>
    </row>
    <row r="394" spans="1:19" ht="15" x14ac:dyDescent="0.2">
      <c r="A394" s="797"/>
      <c r="B394" s="5302"/>
      <c r="C394" s="800"/>
      <c r="D394" s="775"/>
      <c r="E394" s="643"/>
      <c r="F394" s="912"/>
      <c r="G394" s="5251"/>
      <c r="H394" s="5260"/>
      <c r="I394" s="5266"/>
      <c r="J394" s="652" t="s">
        <v>167</v>
      </c>
      <c r="K394" s="651">
        <v>215.2</v>
      </c>
      <c r="L394" s="650">
        <v>433.2</v>
      </c>
      <c r="M394" s="649">
        <v>432.7</v>
      </c>
      <c r="N394" s="676"/>
      <c r="O394" s="702"/>
      <c r="P394" s="646"/>
      <c r="Q394" s="645"/>
      <c r="R394" s="5212"/>
      <c r="S394" s="5213"/>
    </row>
    <row r="395" spans="1:19" ht="15.75" thickBot="1" x14ac:dyDescent="0.25">
      <c r="A395" s="797"/>
      <c r="B395" s="5302"/>
      <c r="C395" s="800"/>
      <c r="D395" s="775"/>
      <c r="E395" s="643"/>
      <c r="F395" s="911"/>
      <c r="G395" s="5251"/>
      <c r="H395" s="5260"/>
      <c r="I395" s="5266"/>
      <c r="J395" s="642" t="s">
        <v>166</v>
      </c>
      <c r="K395" s="700"/>
      <c r="L395" s="700"/>
      <c r="M395" s="699"/>
      <c r="N395" s="698"/>
      <c r="O395" s="697"/>
      <c r="P395" s="696"/>
      <c r="Q395" s="695"/>
      <c r="R395" s="5212"/>
      <c r="S395" s="5213"/>
    </row>
    <row r="396" spans="1:19" ht="15.75" customHeight="1" thickBot="1" x14ac:dyDescent="0.25">
      <c r="A396" s="795"/>
      <c r="B396" s="5303"/>
      <c r="C396" s="799"/>
      <c r="D396" s="770"/>
      <c r="E396" s="668"/>
      <c r="F396" s="910"/>
      <c r="G396" s="5252"/>
      <c r="H396" s="5307"/>
      <c r="I396" s="5267"/>
      <c r="J396" s="666" t="s">
        <v>13</v>
      </c>
      <c r="K396" s="665">
        <f>SUM(K391:K395)</f>
        <v>253.2</v>
      </c>
      <c r="L396" s="665">
        <f>SUM(L391:L395)</f>
        <v>707.2</v>
      </c>
      <c r="M396" s="665">
        <f>SUM(M391:M395)</f>
        <v>706.59999999999991</v>
      </c>
      <c r="N396" s="664"/>
      <c r="O396" s="629"/>
      <c r="P396" s="663"/>
      <c r="Q396" s="662"/>
      <c r="R396" s="5214"/>
      <c r="S396" s="5215"/>
    </row>
    <row r="397" spans="1:19" ht="15.75" customHeight="1" x14ac:dyDescent="0.2">
      <c r="A397" s="787" t="s">
        <v>26</v>
      </c>
      <c r="B397" s="5301" t="s">
        <v>10</v>
      </c>
      <c r="C397" s="785" t="s">
        <v>8</v>
      </c>
      <c r="D397" s="5315">
        <v>11</v>
      </c>
      <c r="E397" s="5318"/>
      <c r="F397" s="5321" t="s">
        <v>407</v>
      </c>
      <c r="G397" s="5250" t="s">
        <v>406</v>
      </c>
      <c r="H397" s="5306" t="s">
        <v>143</v>
      </c>
      <c r="I397" s="5265" t="s">
        <v>336</v>
      </c>
      <c r="J397" s="659" t="s">
        <v>12</v>
      </c>
      <c r="K397" s="690"/>
      <c r="L397" s="690"/>
      <c r="M397" s="690"/>
      <c r="N397" s="909"/>
      <c r="O397" s="908"/>
      <c r="P397" s="907"/>
      <c r="Q397" s="907"/>
      <c r="R397" s="5512" t="s">
        <v>405</v>
      </c>
      <c r="S397" s="5513"/>
    </row>
    <row r="398" spans="1:19" ht="15" x14ac:dyDescent="0.2">
      <c r="A398" s="797"/>
      <c r="B398" s="5302"/>
      <c r="C398" s="800"/>
      <c r="D398" s="5316"/>
      <c r="E398" s="5319"/>
      <c r="F398" s="5322"/>
      <c r="G398" s="5251"/>
      <c r="H398" s="5260"/>
      <c r="I398" s="5266"/>
      <c r="J398" s="652" t="s">
        <v>196</v>
      </c>
      <c r="K398" s="688"/>
      <c r="L398" s="688"/>
      <c r="M398" s="688"/>
      <c r="N398" s="906"/>
      <c r="O398" s="905"/>
      <c r="P398" s="904"/>
      <c r="Q398" s="904"/>
      <c r="R398" s="5514"/>
      <c r="S398" s="5515"/>
    </row>
    <row r="399" spans="1:19" ht="15" x14ac:dyDescent="0.2">
      <c r="A399" s="797"/>
      <c r="B399" s="5302"/>
      <c r="C399" s="800"/>
      <c r="D399" s="5316"/>
      <c r="E399" s="5319"/>
      <c r="F399" s="5322"/>
      <c r="G399" s="5251"/>
      <c r="H399" s="5260"/>
      <c r="I399" s="5266"/>
      <c r="J399" s="652" t="s">
        <v>334</v>
      </c>
      <c r="K399" s="688"/>
      <c r="L399" s="688"/>
      <c r="M399" s="688"/>
      <c r="N399" s="906"/>
      <c r="O399" s="905"/>
      <c r="P399" s="904"/>
      <c r="Q399" s="904"/>
      <c r="R399" s="5514"/>
      <c r="S399" s="5515"/>
    </row>
    <row r="400" spans="1:19" ht="15" x14ac:dyDescent="0.2">
      <c r="A400" s="797"/>
      <c r="B400" s="5302"/>
      <c r="C400" s="800"/>
      <c r="D400" s="5316"/>
      <c r="E400" s="5319"/>
      <c r="F400" s="5322"/>
      <c r="G400" s="5251"/>
      <c r="H400" s="5260"/>
      <c r="I400" s="5266"/>
      <c r="J400" s="652" t="s">
        <v>167</v>
      </c>
      <c r="K400" s="640">
        <v>0</v>
      </c>
      <c r="L400" s="640">
        <v>6.2</v>
      </c>
      <c r="M400" s="640">
        <v>6.2</v>
      </c>
      <c r="N400" s="906"/>
      <c r="O400" s="905"/>
      <c r="P400" s="904"/>
      <c r="Q400" s="904"/>
      <c r="R400" s="5514"/>
      <c r="S400" s="5515"/>
    </row>
    <row r="401" spans="1:19" ht="15.75" thickBot="1" x14ac:dyDescent="0.25">
      <c r="A401" s="797"/>
      <c r="B401" s="5302"/>
      <c r="C401" s="800"/>
      <c r="D401" s="5316"/>
      <c r="E401" s="5319"/>
      <c r="F401" s="5322"/>
      <c r="G401" s="5251"/>
      <c r="H401" s="5260"/>
      <c r="I401" s="5266"/>
      <c r="J401" s="642" t="s">
        <v>166</v>
      </c>
      <c r="K401" s="686"/>
      <c r="L401" s="686"/>
      <c r="M401" s="686"/>
      <c r="N401" s="903"/>
      <c r="O401" s="902"/>
      <c r="P401" s="716"/>
      <c r="Q401" s="716"/>
      <c r="R401" s="5514"/>
      <c r="S401" s="5515"/>
    </row>
    <row r="402" spans="1:19" ht="15.75" customHeight="1" thickBot="1" x14ac:dyDescent="0.25">
      <c r="A402" s="795"/>
      <c r="B402" s="5303"/>
      <c r="C402" s="799"/>
      <c r="D402" s="5317"/>
      <c r="E402" s="5320"/>
      <c r="F402" s="5323"/>
      <c r="G402" s="5252"/>
      <c r="H402" s="5307"/>
      <c r="I402" s="5267"/>
      <c r="J402" s="666" t="s">
        <v>13</v>
      </c>
      <c r="K402" s="665">
        <f>SUM(K397:K401)</f>
        <v>0</v>
      </c>
      <c r="L402" s="665">
        <f>SUM(L397:L401)</f>
        <v>6.2</v>
      </c>
      <c r="M402" s="665">
        <f>SUM(M397:M401)</f>
        <v>6.2</v>
      </c>
      <c r="N402" s="901"/>
      <c r="O402" s="900"/>
      <c r="P402" s="899"/>
      <c r="Q402" s="899"/>
      <c r="R402" s="5516"/>
      <c r="S402" s="5517"/>
    </row>
    <row r="403" spans="1:19" ht="15.75" customHeight="1" thickBot="1" x14ac:dyDescent="0.25">
      <c r="A403" s="795" t="s">
        <v>26</v>
      </c>
      <c r="B403" s="898" t="s">
        <v>10</v>
      </c>
      <c r="C403" s="5416" t="s">
        <v>221</v>
      </c>
      <c r="D403" s="5416"/>
      <c r="E403" s="5416"/>
      <c r="F403" s="5416"/>
      <c r="G403" s="5416"/>
      <c r="H403" s="5416"/>
      <c r="I403" s="5417"/>
      <c r="J403" s="897" t="s">
        <v>13</v>
      </c>
      <c r="K403" s="896">
        <f>K336*1</f>
        <v>6967.1099999999988</v>
      </c>
      <c r="L403" s="896">
        <f>L336*1</f>
        <v>8051.0999999999985</v>
      </c>
      <c r="M403" s="896">
        <f>M336*1</f>
        <v>5012.68</v>
      </c>
      <c r="N403" s="5287"/>
      <c r="O403" s="5288"/>
      <c r="P403" s="5288"/>
      <c r="Q403" s="5289"/>
      <c r="R403" s="768"/>
      <c r="S403" s="767"/>
    </row>
    <row r="404" spans="1:19" ht="21.75" customHeight="1" thickBot="1" x14ac:dyDescent="0.25">
      <c r="A404" s="622" t="s">
        <v>26</v>
      </c>
      <c r="B404" s="622"/>
      <c r="C404" s="5284" t="s">
        <v>220</v>
      </c>
      <c r="D404" s="5284"/>
      <c r="E404" s="5284"/>
      <c r="F404" s="5284"/>
      <c r="G404" s="5284"/>
      <c r="H404" s="5284"/>
      <c r="I404" s="5285"/>
      <c r="J404" s="621" t="s">
        <v>13</v>
      </c>
      <c r="K404" s="620">
        <f>K313+K328+K403</f>
        <v>11463.31</v>
      </c>
      <c r="L404" s="620">
        <f>L313+L328+L403</f>
        <v>12743.199999999999</v>
      </c>
      <c r="M404" s="620">
        <f>M313+M328+M403</f>
        <v>6547.7360000000008</v>
      </c>
      <c r="N404" s="5290"/>
      <c r="O404" s="5291"/>
      <c r="P404" s="5291"/>
      <c r="Q404" s="5292"/>
      <c r="R404" s="766"/>
      <c r="S404" s="765"/>
    </row>
    <row r="405" spans="1:19" ht="22.15" customHeight="1" thickBot="1" x14ac:dyDescent="0.25">
      <c r="A405" s="764" t="s">
        <v>29</v>
      </c>
      <c r="B405" s="5352" t="s">
        <v>404</v>
      </c>
      <c r="C405" s="5353"/>
      <c r="D405" s="5353"/>
      <c r="E405" s="5353"/>
      <c r="F405" s="5353"/>
      <c r="G405" s="5353"/>
      <c r="H405" s="5353"/>
      <c r="I405" s="5353"/>
      <c r="J405" s="5353"/>
      <c r="K405" s="5353"/>
      <c r="L405" s="5353"/>
      <c r="M405" s="5353"/>
      <c r="N405" s="5353"/>
      <c r="O405" s="5353"/>
      <c r="P405" s="5353"/>
      <c r="Q405" s="5354"/>
      <c r="R405" s="763"/>
      <c r="S405" s="762"/>
    </row>
    <row r="406" spans="1:19" ht="43.5" customHeight="1" thickBot="1" x14ac:dyDescent="0.25">
      <c r="A406" s="819"/>
      <c r="B406" s="5458"/>
      <c r="C406" s="5459"/>
      <c r="D406" s="5459"/>
      <c r="E406" s="5459"/>
      <c r="F406" s="5459"/>
      <c r="G406" s="5459"/>
      <c r="H406" s="5459"/>
      <c r="I406" s="5459"/>
      <c r="J406" s="5459"/>
      <c r="K406" s="5459"/>
      <c r="L406" s="5459"/>
      <c r="M406" s="5460"/>
      <c r="N406" s="746" t="s">
        <v>403</v>
      </c>
      <c r="O406" s="745" t="s">
        <v>343</v>
      </c>
      <c r="P406" s="895">
        <v>1</v>
      </c>
      <c r="Q406" s="895">
        <v>1</v>
      </c>
      <c r="R406" s="726"/>
      <c r="S406" s="725"/>
    </row>
    <row r="407" spans="1:19" ht="21.6" customHeight="1" thickBot="1" x14ac:dyDescent="0.25">
      <c r="A407" s="807" t="s">
        <v>29</v>
      </c>
      <c r="B407" s="894" t="s">
        <v>8</v>
      </c>
      <c r="C407" s="813" t="s">
        <v>402</v>
      </c>
      <c r="D407" s="812"/>
      <c r="E407" s="812"/>
      <c r="F407" s="812"/>
      <c r="G407" s="812"/>
      <c r="H407" s="812"/>
      <c r="I407" s="812"/>
      <c r="J407" s="812"/>
      <c r="K407" s="812"/>
      <c r="L407" s="812"/>
      <c r="M407" s="812"/>
      <c r="N407" s="811"/>
      <c r="O407" s="811"/>
      <c r="P407" s="810"/>
      <c r="Q407" s="810"/>
      <c r="R407" s="893"/>
      <c r="S407" s="892"/>
    </row>
    <row r="408" spans="1:19" ht="33.75" customHeight="1" thickBot="1" x14ac:dyDescent="0.25">
      <c r="A408" s="807"/>
      <c r="B408" s="625"/>
      <c r="C408" s="749"/>
      <c r="D408" s="748"/>
      <c r="E408" s="748"/>
      <c r="F408" s="748"/>
      <c r="G408" s="748"/>
      <c r="H408" s="748"/>
      <c r="I408" s="748"/>
      <c r="J408" s="748"/>
      <c r="K408" s="748"/>
      <c r="L408" s="748"/>
      <c r="M408" s="747"/>
      <c r="N408" s="746" t="s">
        <v>395</v>
      </c>
      <c r="O408" s="745" t="s">
        <v>349</v>
      </c>
      <c r="P408" s="744"/>
      <c r="Q408" s="743"/>
      <c r="R408" s="891"/>
      <c r="S408" s="890"/>
    </row>
    <row r="409" spans="1:19" ht="15" customHeight="1" x14ac:dyDescent="0.2">
      <c r="A409" s="787" t="s">
        <v>29</v>
      </c>
      <c r="B409" s="5301" t="s">
        <v>8</v>
      </c>
      <c r="C409" s="785" t="s">
        <v>8</v>
      </c>
      <c r="D409" s="5331" t="s">
        <v>401</v>
      </c>
      <c r="E409" s="5332"/>
      <c r="F409" s="5333"/>
      <c r="G409" s="5250" t="s">
        <v>398</v>
      </c>
      <c r="H409" s="5259" t="s">
        <v>143</v>
      </c>
      <c r="I409" s="5265" t="s">
        <v>168</v>
      </c>
      <c r="J409" s="739" t="s">
        <v>12</v>
      </c>
      <c r="K409" s="738">
        <f t="shared" ref="K409:M413" si="10">K415</f>
        <v>0</v>
      </c>
      <c r="L409" s="738">
        <f t="shared" si="10"/>
        <v>0</v>
      </c>
      <c r="M409" s="738">
        <f t="shared" si="10"/>
        <v>0</v>
      </c>
      <c r="N409" s="656" t="s">
        <v>400</v>
      </c>
      <c r="O409" s="655" t="s">
        <v>343</v>
      </c>
      <c r="P409" s="704"/>
      <c r="Q409" s="703"/>
      <c r="R409" s="802"/>
      <c r="S409" s="707"/>
    </row>
    <row r="410" spans="1:19" ht="38.25" x14ac:dyDescent="0.2">
      <c r="A410" s="797"/>
      <c r="B410" s="5302"/>
      <c r="C410" s="800"/>
      <c r="D410" s="5334"/>
      <c r="E410" s="5335"/>
      <c r="F410" s="5336"/>
      <c r="G410" s="5251"/>
      <c r="H410" s="5260"/>
      <c r="I410" s="5266"/>
      <c r="J410" s="731" t="s">
        <v>196</v>
      </c>
      <c r="K410" s="734">
        <f t="shared" si="10"/>
        <v>286.89999999999998</v>
      </c>
      <c r="L410" s="734">
        <f t="shared" si="10"/>
        <v>111</v>
      </c>
      <c r="M410" s="734">
        <f t="shared" si="10"/>
        <v>71.900000000000006</v>
      </c>
      <c r="N410" s="648" t="s">
        <v>395</v>
      </c>
      <c r="O410" s="647" t="s">
        <v>349</v>
      </c>
      <c r="P410" s="715"/>
      <c r="Q410" s="714"/>
      <c r="R410" s="726"/>
      <c r="S410" s="725"/>
    </row>
    <row r="411" spans="1:19" ht="25.5" x14ac:dyDescent="0.2">
      <c r="A411" s="797"/>
      <c r="B411" s="5302"/>
      <c r="C411" s="800"/>
      <c r="D411" s="5334"/>
      <c r="E411" s="5335"/>
      <c r="F411" s="5336"/>
      <c r="G411" s="5251"/>
      <c r="H411" s="5260"/>
      <c r="I411" s="5266"/>
      <c r="J411" s="731" t="s">
        <v>334</v>
      </c>
      <c r="K411" s="734">
        <f t="shared" si="10"/>
        <v>0</v>
      </c>
      <c r="L411" s="734">
        <f t="shared" si="10"/>
        <v>0</v>
      </c>
      <c r="M411" s="734">
        <f t="shared" si="10"/>
        <v>0</v>
      </c>
      <c r="N411" s="676" t="s">
        <v>394</v>
      </c>
      <c r="O411" s="702" t="s">
        <v>393</v>
      </c>
      <c r="P411" s="715"/>
      <c r="Q411" s="714"/>
      <c r="R411" s="726"/>
      <c r="S411" s="725"/>
    </row>
    <row r="412" spans="1:19" ht="15" x14ac:dyDescent="0.2">
      <c r="A412" s="797"/>
      <c r="B412" s="5302"/>
      <c r="C412" s="800"/>
      <c r="D412" s="5334"/>
      <c r="E412" s="5335"/>
      <c r="F412" s="5336"/>
      <c r="G412" s="5251"/>
      <c r="H412" s="5260"/>
      <c r="I412" s="5266"/>
      <c r="J412" s="731" t="s">
        <v>167</v>
      </c>
      <c r="K412" s="734">
        <f t="shared" si="10"/>
        <v>0</v>
      </c>
      <c r="L412" s="734">
        <f t="shared" si="10"/>
        <v>0</v>
      </c>
      <c r="M412" s="734">
        <f t="shared" si="10"/>
        <v>0</v>
      </c>
      <c r="N412" s="676"/>
      <c r="O412" s="702"/>
      <c r="P412" s="646"/>
      <c r="Q412" s="645"/>
      <c r="R412" s="733"/>
      <c r="S412" s="732"/>
    </row>
    <row r="413" spans="1:19" ht="15.75" thickBot="1" x14ac:dyDescent="0.25">
      <c r="A413" s="797"/>
      <c r="B413" s="5302"/>
      <c r="C413" s="800"/>
      <c r="D413" s="5334"/>
      <c r="E413" s="5335"/>
      <c r="F413" s="5336"/>
      <c r="G413" s="5251"/>
      <c r="H413" s="5260"/>
      <c r="I413" s="5266"/>
      <c r="J413" s="889" t="s">
        <v>166</v>
      </c>
      <c r="K413" s="888">
        <f t="shared" si="10"/>
        <v>0</v>
      </c>
      <c r="L413" s="888">
        <f t="shared" si="10"/>
        <v>0</v>
      </c>
      <c r="M413" s="888">
        <f t="shared" si="10"/>
        <v>0</v>
      </c>
      <c r="N413" s="698"/>
      <c r="O413" s="697"/>
      <c r="P413" s="696"/>
      <c r="Q413" s="695"/>
      <c r="R413" s="726"/>
      <c r="S413" s="725"/>
    </row>
    <row r="414" spans="1:19" ht="21" customHeight="1" thickBot="1" x14ac:dyDescent="0.25">
      <c r="A414" s="795"/>
      <c r="B414" s="5303"/>
      <c r="C414" s="799"/>
      <c r="D414" s="5337"/>
      <c r="E414" s="5338"/>
      <c r="F414" s="5339"/>
      <c r="G414" s="5252"/>
      <c r="H414" s="5261"/>
      <c r="I414" s="5267"/>
      <c r="J414" s="666" t="s">
        <v>13</v>
      </c>
      <c r="K414" s="665">
        <f>SUM(K409:K413)</f>
        <v>286.89999999999998</v>
      </c>
      <c r="L414" s="665">
        <f>SUM(L409:L413)</f>
        <v>111</v>
      </c>
      <c r="M414" s="665">
        <f>SUM(M409:M413)</f>
        <v>71.900000000000006</v>
      </c>
      <c r="N414" s="664"/>
      <c r="O414" s="629"/>
      <c r="P414" s="663"/>
      <c r="Q414" s="662"/>
      <c r="R414" s="887"/>
      <c r="S414" s="886"/>
    </row>
    <row r="415" spans="1:19" ht="15" customHeight="1" x14ac:dyDescent="0.2">
      <c r="A415" s="787" t="s">
        <v>29</v>
      </c>
      <c r="B415" s="5301" t="s">
        <v>8</v>
      </c>
      <c r="C415" s="785" t="s">
        <v>8</v>
      </c>
      <c r="D415" s="784" t="s">
        <v>8</v>
      </c>
      <c r="E415" s="660"/>
      <c r="F415" s="5268" t="s">
        <v>399</v>
      </c>
      <c r="G415" s="5250" t="s">
        <v>398</v>
      </c>
      <c r="H415" s="5259" t="s">
        <v>143</v>
      </c>
      <c r="I415" s="5265" t="s">
        <v>397</v>
      </c>
      <c r="J415" s="659" t="s">
        <v>12</v>
      </c>
      <c r="K415" s="658"/>
      <c r="L415" s="658"/>
      <c r="M415" s="657"/>
      <c r="N415" s="656" t="s">
        <v>352</v>
      </c>
      <c r="O415" s="655" t="s">
        <v>343</v>
      </c>
      <c r="P415" s="704"/>
      <c r="Q415" s="703"/>
      <c r="R415" s="5224" t="s">
        <v>396</v>
      </c>
      <c r="S415" s="5225"/>
    </row>
    <row r="416" spans="1:19" ht="23.25" customHeight="1" x14ac:dyDescent="0.2">
      <c r="A416" s="797"/>
      <c r="B416" s="5302"/>
      <c r="C416" s="800"/>
      <c r="D416" s="775"/>
      <c r="E416" s="643"/>
      <c r="F416" s="5269"/>
      <c r="G416" s="5251"/>
      <c r="H416" s="5260"/>
      <c r="I416" s="5266"/>
      <c r="J416" s="652" t="s">
        <v>196</v>
      </c>
      <c r="K416" s="651">
        <v>286.89999999999998</v>
      </c>
      <c r="L416" s="651">
        <v>111</v>
      </c>
      <c r="M416" s="649">
        <v>71.900000000000006</v>
      </c>
      <c r="N416" s="648" t="s">
        <v>395</v>
      </c>
      <c r="O416" s="647" t="s">
        <v>349</v>
      </c>
      <c r="P416" s="780"/>
      <c r="Q416" s="779"/>
      <c r="R416" s="5224"/>
      <c r="S416" s="5225"/>
    </row>
    <row r="417" spans="1:19" ht="21.75" customHeight="1" x14ac:dyDescent="0.2">
      <c r="A417" s="797"/>
      <c r="B417" s="5302"/>
      <c r="C417" s="800"/>
      <c r="D417" s="775"/>
      <c r="E417" s="643"/>
      <c r="F417" s="5269"/>
      <c r="G417" s="5251"/>
      <c r="H417" s="5260"/>
      <c r="I417" s="5266"/>
      <c r="J417" s="652" t="s">
        <v>334</v>
      </c>
      <c r="K417" s="651"/>
      <c r="L417" s="651"/>
      <c r="M417" s="649"/>
      <c r="N417" s="676" t="s">
        <v>394</v>
      </c>
      <c r="O417" s="702" t="s">
        <v>393</v>
      </c>
      <c r="P417" s="715"/>
      <c r="Q417" s="714"/>
      <c r="R417" s="5224"/>
      <c r="S417" s="5225"/>
    </row>
    <row r="418" spans="1:19" ht="15" x14ac:dyDescent="0.2">
      <c r="A418" s="797"/>
      <c r="B418" s="5302"/>
      <c r="C418" s="800"/>
      <c r="D418" s="775"/>
      <c r="E418" s="643"/>
      <c r="F418" s="5269"/>
      <c r="G418" s="5251"/>
      <c r="H418" s="5260"/>
      <c r="I418" s="5266"/>
      <c r="J418" s="652" t="s">
        <v>167</v>
      </c>
      <c r="K418" s="651"/>
      <c r="L418" s="651"/>
      <c r="M418" s="649"/>
      <c r="N418" s="676"/>
      <c r="O418" s="702"/>
      <c r="P418" s="646"/>
      <c r="Q418" s="645"/>
      <c r="R418" s="5224"/>
      <c r="S418" s="5225"/>
    </row>
    <row r="419" spans="1:19" ht="15.75" thickBot="1" x14ac:dyDescent="0.25">
      <c r="A419" s="797"/>
      <c r="B419" s="5302"/>
      <c r="C419" s="800"/>
      <c r="D419" s="775"/>
      <c r="E419" s="643"/>
      <c r="F419" s="5269"/>
      <c r="G419" s="5251"/>
      <c r="H419" s="5260"/>
      <c r="I419" s="5266"/>
      <c r="J419" s="642" t="s">
        <v>166</v>
      </c>
      <c r="K419" s="700"/>
      <c r="L419" s="700"/>
      <c r="M419" s="699"/>
      <c r="N419" s="698"/>
      <c r="O419" s="697"/>
      <c r="P419" s="696"/>
      <c r="Q419" s="695"/>
      <c r="R419" s="5224"/>
      <c r="S419" s="5225"/>
    </row>
    <row r="420" spans="1:19" ht="15.75" thickBot="1" x14ac:dyDescent="0.25">
      <c r="A420" s="795"/>
      <c r="B420" s="5303"/>
      <c r="C420" s="799"/>
      <c r="D420" s="770"/>
      <c r="E420" s="668"/>
      <c r="F420" s="5270"/>
      <c r="G420" s="5252"/>
      <c r="H420" s="885"/>
      <c r="I420" s="5267"/>
      <c r="J420" s="666" t="s">
        <v>13</v>
      </c>
      <c r="K420" s="665">
        <f>SUM(K415:K419)</f>
        <v>286.89999999999998</v>
      </c>
      <c r="L420" s="665">
        <f>SUM(L415:L419)</f>
        <v>111</v>
      </c>
      <c r="M420" s="665">
        <f>SUM(M415:M419)</f>
        <v>71.900000000000006</v>
      </c>
      <c r="N420" s="664"/>
      <c r="O420" s="629"/>
      <c r="P420" s="663"/>
      <c r="Q420" s="662"/>
      <c r="R420" s="884"/>
      <c r="S420" s="883"/>
    </row>
    <row r="421" spans="1:19" ht="20.25" customHeight="1" x14ac:dyDescent="0.2">
      <c r="A421" s="868" t="s">
        <v>29</v>
      </c>
      <c r="B421" s="5389" t="s">
        <v>8</v>
      </c>
      <c r="C421" s="867" t="s">
        <v>9</v>
      </c>
      <c r="D421" s="5564" t="s">
        <v>392</v>
      </c>
      <c r="E421" s="5565"/>
      <c r="F421" s="5566"/>
      <c r="G421" s="5250" t="s">
        <v>388</v>
      </c>
      <c r="H421" s="5253" t="s">
        <v>143</v>
      </c>
      <c r="I421" s="5256" t="s">
        <v>168</v>
      </c>
      <c r="J421" s="882" t="s">
        <v>12</v>
      </c>
      <c r="K421" s="881">
        <f t="shared" ref="K421:M425" si="11">K427</f>
        <v>0</v>
      </c>
      <c r="L421" s="881">
        <f t="shared" si="11"/>
        <v>0</v>
      </c>
      <c r="M421" s="881">
        <f t="shared" si="11"/>
        <v>0</v>
      </c>
      <c r="N421" s="861" t="s">
        <v>358</v>
      </c>
      <c r="O421" s="860" t="s">
        <v>343</v>
      </c>
      <c r="P421" s="859">
        <v>1</v>
      </c>
      <c r="Q421" s="858">
        <v>1</v>
      </c>
      <c r="R421" s="880"/>
      <c r="S421" s="879"/>
    </row>
    <row r="422" spans="1:19" x14ac:dyDescent="0.2">
      <c r="A422" s="846"/>
      <c r="B422" s="5390"/>
      <c r="C422" s="845"/>
      <c r="D422" s="5567"/>
      <c r="E422" s="5568"/>
      <c r="F422" s="5569"/>
      <c r="G422" s="5251"/>
      <c r="H422" s="5254"/>
      <c r="I422" s="5257"/>
      <c r="J422" s="878" t="s">
        <v>196</v>
      </c>
      <c r="K422" s="877">
        <f t="shared" si="11"/>
        <v>0</v>
      </c>
      <c r="L422" s="877">
        <f t="shared" si="11"/>
        <v>0</v>
      </c>
      <c r="M422" s="877">
        <f t="shared" si="11"/>
        <v>0</v>
      </c>
      <c r="N422" s="850" t="s">
        <v>391</v>
      </c>
      <c r="O422" s="849" t="s">
        <v>349</v>
      </c>
      <c r="P422" s="855">
        <v>1.032</v>
      </c>
      <c r="Q422" s="854">
        <v>1.032</v>
      </c>
      <c r="R422" s="872"/>
      <c r="S422" s="871"/>
    </row>
    <row r="423" spans="1:19" ht="15" customHeight="1" x14ac:dyDescent="0.2">
      <c r="A423" s="846"/>
      <c r="B423" s="5390"/>
      <c r="C423" s="845"/>
      <c r="D423" s="5567"/>
      <c r="E423" s="5568"/>
      <c r="F423" s="5569"/>
      <c r="G423" s="5251"/>
      <c r="H423" s="5254"/>
      <c r="I423" s="5257"/>
      <c r="J423" s="878" t="s">
        <v>334</v>
      </c>
      <c r="K423" s="877">
        <f t="shared" si="11"/>
        <v>0</v>
      </c>
      <c r="L423" s="877">
        <f t="shared" si="11"/>
        <v>0</v>
      </c>
      <c r="M423" s="877">
        <f t="shared" si="11"/>
        <v>0</v>
      </c>
      <c r="N423" s="850" t="s">
        <v>390</v>
      </c>
      <c r="O423" s="849"/>
      <c r="P423" s="848"/>
      <c r="Q423" s="847"/>
      <c r="R423" s="876"/>
      <c r="S423" s="875"/>
    </row>
    <row r="424" spans="1:19" ht="15" customHeight="1" x14ac:dyDescent="0.2">
      <c r="A424" s="846"/>
      <c r="B424" s="5390"/>
      <c r="C424" s="845"/>
      <c r="D424" s="5567"/>
      <c r="E424" s="5568"/>
      <c r="F424" s="5569"/>
      <c r="G424" s="5251"/>
      <c r="H424" s="5254"/>
      <c r="I424" s="5257"/>
      <c r="J424" s="878" t="s">
        <v>167</v>
      </c>
      <c r="K424" s="877">
        <f t="shared" si="11"/>
        <v>97</v>
      </c>
      <c r="L424" s="877">
        <f t="shared" si="11"/>
        <v>97</v>
      </c>
      <c r="M424" s="877">
        <f t="shared" si="11"/>
        <v>97</v>
      </c>
      <c r="N424" s="850"/>
      <c r="O424" s="849"/>
      <c r="P424" s="848"/>
      <c r="Q424" s="847"/>
      <c r="R424" s="876"/>
      <c r="S424" s="875"/>
    </row>
    <row r="425" spans="1:19" ht="15.75" customHeight="1" thickBot="1" x14ac:dyDescent="0.25">
      <c r="A425" s="846"/>
      <c r="B425" s="5390"/>
      <c r="C425" s="845"/>
      <c r="D425" s="5567"/>
      <c r="E425" s="5568"/>
      <c r="F425" s="5569"/>
      <c r="G425" s="5251"/>
      <c r="H425" s="5254"/>
      <c r="I425" s="5257"/>
      <c r="J425" s="874" t="s">
        <v>166</v>
      </c>
      <c r="K425" s="873">
        <f t="shared" si="11"/>
        <v>0</v>
      </c>
      <c r="L425" s="873">
        <f t="shared" si="11"/>
        <v>0</v>
      </c>
      <c r="M425" s="873">
        <f t="shared" si="11"/>
        <v>0</v>
      </c>
      <c r="N425" s="839"/>
      <c r="O425" s="838"/>
      <c r="P425" s="837"/>
      <c r="Q425" s="836"/>
      <c r="R425" s="872"/>
      <c r="S425" s="871"/>
    </row>
    <row r="426" spans="1:19" ht="19.149999999999999" customHeight="1" thickBot="1" x14ac:dyDescent="0.25">
      <c r="A426" s="826"/>
      <c r="B426" s="5391"/>
      <c r="C426" s="835"/>
      <c r="D426" s="5570"/>
      <c r="E426" s="5571"/>
      <c r="F426" s="5572"/>
      <c r="G426" s="5252"/>
      <c r="H426" s="5255"/>
      <c r="I426" s="5258"/>
      <c r="J426" s="832" t="s">
        <v>13</v>
      </c>
      <c r="K426" s="831">
        <f>SUM(K421:K425)</f>
        <v>97</v>
      </c>
      <c r="L426" s="831">
        <f>SUM(L421:L425)</f>
        <v>97</v>
      </c>
      <c r="M426" s="831">
        <f>SUM(M421:M425)</f>
        <v>97</v>
      </c>
      <c r="N426" s="830"/>
      <c r="O426" s="829"/>
      <c r="P426" s="828"/>
      <c r="Q426" s="827"/>
      <c r="R426" s="870"/>
      <c r="S426" s="869"/>
    </row>
    <row r="427" spans="1:19" ht="12.75" customHeight="1" x14ac:dyDescent="0.2">
      <c r="A427" s="868" t="s">
        <v>29</v>
      </c>
      <c r="B427" s="5389" t="s">
        <v>8</v>
      </c>
      <c r="C427" s="867" t="s">
        <v>9</v>
      </c>
      <c r="D427" s="866" t="s">
        <v>8</v>
      </c>
      <c r="E427" s="865"/>
      <c r="F427" s="5268" t="s">
        <v>389</v>
      </c>
      <c r="G427" s="5250" t="s">
        <v>388</v>
      </c>
      <c r="H427" s="5253" t="s">
        <v>143</v>
      </c>
      <c r="I427" s="5256" t="s">
        <v>336</v>
      </c>
      <c r="J427" s="864" t="s">
        <v>12</v>
      </c>
      <c r="K427" s="863"/>
      <c r="L427" s="863"/>
      <c r="M427" s="862"/>
      <c r="N427" s="861" t="s">
        <v>352</v>
      </c>
      <c r="O427" s="860" t="s">
        <v>343</v>
      </c>
      <c r="P427" s="859">
        <v>1</v>
      </c>
      <c r="Q427" s="858">
        <v>1</v>
      </c>
      <c r="R427" s="5210" t="s">
        <v>387</v>
      </c>
      <c r="S427" s="5211"/>
    </row>
    <row r="428" spans="1:19" ht="15" customHeight="1" x14ac:dyDescent="0.2">
      <c r="A428" s="846"/>
      <c r="B428" s="5390"/>
      <c r="C428" s="845"/>
      <c r="D428" s="844"/>
      <c r="E428" s="843"/>
      <c r="F428" s="5269"/>
      <c r="G428" s="5251"/>
      <c r="H428" s="5254"/>
      <c r="I428" s="5257"/>
      <c r="J428" s="852" t="s">
        <v>196</v>
      </c>
      <c r="K428" s="851"/>
      <c r="L428" s="851"/>
      <c r="M428" s="853"/>
      <c r="N428" s="857" t="s">
        <v>386</v>
      </c>
      <c r="O428" s="856" t="s">
        <v>349</v>
      </c>
      <c r="P428" s="855">
        <v>1.032</v>
      </c>
      <c r="Q428" s="854">
        <v>1.032</v>
      </c>
      <c r="R428" s="5212"/>
      <c r="S428" s="5213"/>
    </row>
    <row r="429" spans="1:19" ht="15" customHeight="1" x14ac:dyDescent="0.2">
      <c r="A429" s="846"/>
      <c r="B429" s="5390"/>
      <c r="C429" s="845"/>
      <c r="D429" s="844"/>
      <c r="E429" s="843"/>
      <c r="F429" s="5269"/>
      <c r="G429" s="5251"/>
      <c r="H429" s="5254"/>
      <c r="I429" s="5257"/>
      <c r="J429" s="852" t="s">
        <v>334</v>
      </c>
      <c r="K429" s="851"/>
      <c r="L429" s="851"/>
      <c r="M429" s="853"/>
      <c r="N429" s="850"/>
      <c r="O429" s="849"/>
      <c r="P429" s="848"/>
      <c r="Q429" s="847"/>
      <c r="R429" s="5212"/>
      <c r="S429" s="5213"/>
    </row>
    <row r="430" spans="1:19" ht="15" customHeight="1" x14ac:dyDescent="0.2">
      <c r="A430" s="846"/>
      <c r="B430" s="5390"/>
      <c r="C430" s="845"/>
      <c r="D430" s="844"/>
      <c r="E430" s="843"/>
      <c r="F430" s="5269"/>
      <c r="G430" s="5251"/>
      <c r="H430" s="5254"/>
      <c r="I430" s="5257"/>
      <c r="J430" s="852" t="s">
        <v>167</v>
      </c>
      <c r="K430" s="851">
        <v>97</v>
      </c>
      <c r="L430" s="851">
        <v>97</v>
      </c>
      <c r="M430" s="851">
        <v>97</v>
      </c>
      <c r="N430" s="850"/>
      <c r="O430" s="849"/>
      <c r="P430" s="848"/>
      <c r="Q430" s="847"/>
      <c r="R430" s="5212"/>
      <c r="S430" s="5213"/>
    </row>
    <row r="431" spans="1:19" ht="15.75" customHeight="1" thickBot="1" x14ac:dyDescent="0.25">
      <c r="A431" s="846"/>
      <c r="B431" s="5390"/>
      <c r="C431" s="845"/>
      <c r="D431" s="844"/>
      <c r="E431" s="843"/>
      <c r="F431" s="5269"/>
      <c r="G431" s="5251"/>
      <c r="H431" s="5254"/>
      <c r="I431" s="5257"/>
      <c r="J431" s="842" t="s">
        <v>166</v>
      </c>
      <c r="K431" s="841"/>
      <c r="L431" s="841"/>
      <c r="M431" s="840"/>
      <c r="N431" s="839"/>
      <c r="O431" s="838"/>
      <c r="P431" s="837"/>
      <c r="Q431" s="836"/>
      <c r="R431" s="5212"/>
      <c r="S431" s="5213"/>
    </row>
    <row r="432" spans="1:19" ht="15.75" customHeight="1" thickBot="1" x14ac:dyDescent="0.25">
      <c r="A432" s="826"/>
      <c r="B432" s="5391"/>
      <c r="C432" s="835"/>
      <c r="D432" s="834"/>
      <c r="E432" s="833"/>
      <c r="F432" s="5270"/>
      <c r="G432" s="5252"/>
      <c r="H432" s="5255"/>
      <c r="I432" s="5258"/>
      <c r="J432" s="832" t="s">
        <v>13</v>
      </c>
      <c r="K432" s="831">
        <f>SUM(K427:K431)</f>
        <v>97</v>
      </c>
      <c r="L432" s="831">
        <f>SUM(L427:L431)</f>
        <v>97</v>
      </c>
      <c r="M432" s="831">
        <f>SUM(M427:M431)</f>
        <v>97</v>
      </c>
      <c r="N432" s="830"/>
      <c r="O432" s="829"/>
      <c r="P432" s="828"/>
      <c r="Q432" s="827"/>
      <c r="R432" s="5214"/>
      <c r="S432" s="5215"/>
    </row>
    <row r="433" spans="1:19" ht="18.75" customHeight="1" thickBot="1" x14ac:dyDescent="0.25">
      <c r="A433" s="826" t="s">
        <v>29</v>
      </c>
      <c r="B433" s="825" t="s">
        <v>8</v>
      </c>
      <c r="C433" s="5348" t="s">
        <v>221</v>
      </c>
      <c r="D433" s="5348"/>
      <c r="E433" s="5348"/>
      <c r="F433" s="5348"/>
      <c r="G433" s="5348"/>
      <c r="H433" s="5348"/>
      <c r="I433" s="5349"/>
      <c r="J433" s="824" t="s">
        <v>13</v>
      </c>
      <c r="K433" s="823">
        <f>K414+K426</f>
        <v>383.9</v>
      </c>
      <c r="L433" s="823">
        <f>L414+L426</f>
        <v>208</v>
      </c>
      <c r="M433" s="823">
        <f>M414+M426</f>
        <v>168.9</v>
      </c>
      <c r="N433" s="5287"/>
      <c r="O433" s="5288"/>
      <c r="P433" s="5288"/>
      <c r="Q433" s="5289"/>
      <c r="R433" s="768"/>
      <c r="S433" s="767"/>
    </row>
    <row r="434" spans="1:19" ht="19.5" customHeight="1" thickBot="1" x14ac:dyDescent="0.25">
      <c r="A434" s="822" t="s">
        <v>29</v>
      </c>
      <c r="B434" s="822"/>
      <c r="C434" s="5350" t="s">
        <v>220</v>
      </c>
      <c r="D434" s="5350"/>
      <c r="E434" s="5350"/>
      <c r="F434" s="5350"/>
      <c r="G434" s="5350"/>
      <c r="H434" s="5350"/>
      <c r="I434" s="5351"/>
      <c r="J434" s="821" t="s">
        <v>13</v>
      </c>
      <c r="K434" s="820">
        <f>K433*1</f>
        <v>383.9</v>
      </c>
      <c r="L434" s="820">
        <f>L433*1</f>
        <v>208</v>
      </c>
      <c r="M434" s="820">
        <f>M433*1</f>
        <v>168.9</v>
      </c>
      <c r="N434" s="5290"/>
      <c r="O434" s="5291"/>
      <c r="P434" s="5291"/>
      <c r="Q434" s="5292"/>
      <c r="R434" s="766"/>
      <c r="S434" s="765"/>
    </row>
    <row r="435" spans="1:19" ht="15" customHeight="1" thickBot="1" x14ac:dyDescent="0.25">
      <c r="A435" s="764" t="s">
        <v>30</v>
      </c>
      <c r="B435" s="5352" t="s">
        <v>385</v>
      </c>
      <c r="C435" s="5353"/>
      <c r="D435" s="5353"/>
      <c r="E435" s="5353"/>
      <c r="F435" s="5353"/>
      <c r="G435" s="5353"/>
      <c r="H435" s="5353"/>
      <c r="I435" s="5353"/>
      <c r="J435" s="5353"/>
      <c r="K435" s="5353"/>
      <c r="L435" s="5353"/>
      <c r="M435" s="5353"/>
      <c r="N435" s="5353"/>
      <c r="O435" s="5353"/>
      <c r="P435" s="5353"/>
      <c r="Q435" s="5354"/>
      <c r="R435" s="763"/>
      <c r="S435" s="762"/>
    </row>
    <row r="436" spans="1:19" ht="28.5" customHeight="1" thickBot="1" x14ac:dyDescent="0.25">
      <c r="A436" s="819"/>
      <c r="B436" s="818"/>
      <c r="C436" s="816"/>
      <c r="D436" s="816"/>
      <c r="E436" s="816"/>
      <c r="F436" s="817"/>
      <c r="G436" s="817"/>
      <c r="H436" s="816"/>
      <c r="I436" s="816"/>
      <c r="J436" s="816"/>
      <c r="K436" s="816"/>
      <c r="L436" s="816"/>
      <c r="M436" s="816"/>
      <c r="N436" s="815" t="s">
        <v>384</v>
      </c>
      <c r="O436" s="745" t="s">
        <v>343</v>
      </c>
      <c r="P436" s="744">
        <v>2</v>
      </c>
      <c r="Q436" s="743">
        <v>2</v>
      </c>
      <c r="R436" s="742"/>
      <c r="S436" s="741"/>
    </row>
    <row r="437" spans="1:19" ht="16.5" customHeight="1" thickBot="1" x14ac:dyDescent="0.25">
      <c r="A437" s="750" t="s">
        <v>30</v>
      </c>
      <c r="B437" s="814" t="s">
        <v>8</v>
      </c>
      <c r="C437" s="813" t="s">
        <v>383</v>
      </c>
      <c r="D437" s="812"/>
      <c r="E437" s="812"/>
      <c r="F437" s="812"/>
      <c r="G437" s="812"/>
      <c r="H437" s="812"/>
      <c r="I437" s="812"/>
      <c r="J437" s="812"/>
      <c r="K437" s="812"/>
      <c r="L437" s="812"/>
      <c r="M437" s="812"/>
      <c r="N437" s="811"/>
      <c r="O437" s="811"/>
      <c r="P437" s="810"/>
      <c r="Q437" s="810"/>
      <c r="R437" s="809"/>
      <c r="S437" s="808"/>
    </row>
    <row r="438" spans="1:19" ht="51.75" thickBot="1" x14ac:dyDescent="0.25">
      <c r="A438" s="807"/>
      <c r="B438" s="625"/>
      <c r="C438" s="806"/>
      <c r="D438" s="806"/>
      <c r="E438" s="806"/>
      <c r="F438" s="806"/>
      <c r="G438" s="806"/>
      <c r="H438" s="806"/>
      <c r="I438" s="806"/>
      <c r="J438" s="806"/>
      <c r="K438" s="806"/>
      <c r="L438" s="806"/>
      <c r="M438" s="806"/>
      <c r="N438" s="805" t="s">
        <v>382</v>
      </c>
      <c r="O438" s="745" t="s">
        <v>343</v>
      </c>
      <c r="P438" s="744">
        <v>2</v>
      </c>
      <c r="Q438" s="743">
        <v>2</v>
      </c>
      <c r="R438" s="804"/>
      <c r="S438" s="803"/>
    </row>
    <row r="439" spans="1:19" ht="15" customHeight="1" x14ac:dyDescent="0.2">
      <c r="A439" s="787" t="s">
        <v>30</v>
      </c>
      <c r="B439" s="5301" t="s">
        <v>8</v>
      </c>
      <c r="C439" s="785" t="s">
        <v>8</v>
      </c>
      <c r="D439" s="5331" t="s">
        <v>381</v>
      </c>
      <c r="E439" s="5332"/>
      <c r="F439" s="5333"/>
      <c r="G439" s="5250" t="s">
        <v>365</v>
      </c>
      <c r="H439" s="5500" t="s">
        <v>143</v>
      </c>
      <c r="I439" s="5265" t="s">
        <v>168</v>
      </c>
      <c r="J439" s="739" t="s">
        <v>12</v>
      </c>
      <c r="K439" s="738">
        <f t="shared" ref="K439:M443" si="12">K446+K453+K459+K465</f>
        <v>0</v>
      </c>
      <c r="L439" s="738">
        <f t="shared" si="12"/>
        <v>0</v>
      </c>
      <c r="M439" s="738">
        <f t="shared" si="12"/>
        <v>0</v>
      </c>
      <c r="N439" s="656" t="s">
        <v>358</v>
      </c>
      <c r="O439" s="655" t="s">
        <v>343</v>
      </c>
      <c r="P439" s="704">
        <v>2</v>
      </c>
      <c r="Q439" s="703">
        <v>2</v>
      </c>
      <c r="R439" s="802"/>
      <c r="S439" s="707"/>
    </row>
    <row r="440" spans="1:19" ht="15" x14ac:dyDescent="0.2">
      <c r="A440" s="797"/>
      <c r="B440" s="5302"/>
      <c r="C440" s="800"/>
      <c r="D440" s="5334"/>
      <c r="E440" s="5335"/>
      <c r="F440" s="5336"/>
      <c r="G440" s="5251"/>
      <c r="H440" s="5501"/>
      <c r="I440" s="5266"/>
      <c r="J440" s="731" t="s">
        <v>196</v>
      </c>
      <c r="K440" s="734">
        <f t="shared" si="12"/>
        <v>212.01</v>
      </c>
      <c r="L440" s="734">
        <f t="shared" si="12"/>
        <v>79.400000000000006</v>
      </c>
      <c r="M440" s="734">
        <f t="shared" si="12"/>
        <v>50.300000000000004</v>
      </c>
      <c r="N440" s="676" t="s">
        <v>380</v>
      </c>
      <c r="O440" s="702" t="s">
        <v>343</v>
      </c>
      <c r="P440" s="715">
        <v>2</v>
      </c>
      <c r="Q440" s="714">
        <v>2</v>
      </c>
      <c r="R440" s="802"/>
      <c r="S440" s="707"/>
    </row>
    <row r="441" spans="1:19" ht="15" x14ac:dyDescent="0.2">
      <c r="A441" s="797"/>
      <c r="B441" s="5302"/>
      <c r="C441" s="800"/>
      <c r="D441" s="5334"/>
      <c r="E441" s="5335"/>
      <c r="F441" s="5336"/>
      <c r="G441" s="5251"/>
      <c r="H441" s="5501"/>
      <c r="I441" s="5266"/>
      <c r="J441" s="731" t="s">
        <v>334</v>
      </c>
      <c r="K441" s="734">
        <f t="shared" si="12"/>
        <v>0</v>
      </c>
      <c r="L441" s="734">
        <f t="shared" si="12"/>
        <v>0</v>
      </c>
      <c r="M441" s="734">
        <f t="shared" si="12"/>
        <v>0</v>
      </c>
      <c r="N441" s="676"/>
      <c r="O441" s="702"/>
      <c r="P441" s="646"/>
      <c r="Q441" s="645"/>
      <c r="R441" s="801"/>
      <c r="S441" s="636"/>
    </row>
    <row r="442" spans="1:19" ht="15" x14ac:dyDescent="0.2">
      <c r="A442" s="797"/>
      <c r="B442" s="5302"/>
      <c r="C442" s="800"/>
      <c r="D442" s="5334"/>
      <c r="E442" s="5335"/>
      <c r="F442" s="5336"/>
      <c r="G442" s="5251"/>
      <c r="H442" s="5501"/>
      <c r="I442" s="5266"/>
      <c r="J442" s="731" t="s">
        <v>167</v>
      </c>
      <c r="K442" s="734">
        <f t="shared" si="12"/>
        <v>160.79</v>
      </c>
      <c r="L442" s="734">
        <f t="shared" si="12"/>
        <v>406.3</v>
      </c>
      <c r="M442" s="734">
        <f t="shared" si="12"/>
        <v>297.83</v>
      </c>
      <c r="N442" s="676"/>
      <c r="O442" s="702"/>
      <c r="P442" s="646"/>
      <c r="Q442" s="645"/>
      <c r="R442" s="733"/>
      <c r="S442" s="732"/>
    </row>
    <row r="443" spans="1:19" ht="15" x14ac:dyDescent="0.2">
      <c r="A443" s="797"/>
      <c r="B443" s="5302"/>
      <c r="C443" s="800"/>
      <c r="D443" s="5334"/>
      <c r="E443" s="5335"/>
      <c r="F443" s="5336"/>
      <c r="G443" s="5251"/>
      <c r="H443" s="5501"/>
      <c r="I443" s="5266"/>
      <c r="J443" s="731" t="s">
        <v>166</v>
      </c>
      <c r="K443" s="730">
        <f t="shared" si="12"/>
        <v>0</v>
      </c>
      <c r="L443" s="730">
        <f t="shared" si="12"/>
        <v>0</v>
      </c>
      <c r="M443" s="730">
        <f t="shared" si="12"/>
        <v>0</v>
      </c>
      <c r="N443" s="698"/>
      <c r="O443" s="697"/>
      <c r="P443" s="696"/>
      <c r="Q443" s="695"/>
      <c r="R443" s="726"/>
      <c r="S443" s="725"/>
    </row>
    <row r="444" spans="1:19" ht="15.75" thickBot="1" x14ac:dyDescent="0.25">
      <c r="A444" s="797"/>
      <c r="B444" s="5302"/>
      <c r="C444" s="800"/>
      <c r="D444" s="5334"/>
      <c r="E444" s="5335"/>
      <c r="F444" s="5336"/>
      <c r="G444" s="5251"/>
      <c r="H444" s="5501"/>
      <c r="I444" s="5266"/>
      <c r="J444" s="728" t="s">
        <v>347</v>
      </c>
      <c r="K444" s="727">
        <f>K451</f>
        <v>240</v>
      </c>
      <c r="L444" s="727">
        <f>L451</f>
        <v>240</v>
      </c>
      <c r="M444" s="727">
        <f>M451</f>
        <v>164.68</v>
      </c>
      <c r="N444" s="638"/>
      <c r="O444" s="637"/>
      <c r="P444" s="707"/>
      <c r="Q444" s="706"/>
      <c r="R444" s="726"/>
      <c r="S444" s="725"/>
    </row>
    <row r="445" spans="1:19" ht="15" thickBot="1" x14ac:dyDescent="0.25">
      <c r="A445" s="795"/>
      <c r="B445" s="5303"/>
      <c r="C445" s="799"/>
      <c r="D445" s="5337"/>
      <c r="E445" s="5338"/>
      <c r="F445" s="5339"/>
      <c r="G445" s="5252"/>
      <c r="H445" s="5502"/>
      <c r="I445" s="5267"/>
      <c r="J445" s="666" t="s">
        <v>13</v>
      </c>
      <c r="K445" s="665">
        <f>SUM(K439:K444)</f>
        <v>612.79999999999995</v>
      </c>
      <c r="L445" s="665">
        <f>SUM(L439:L444)</f>
        <v>725.7</v>
      </c>
      <c r="M445" s="665">
        <f>SUM(M439:M444)</f>
        <v>512.80999999999995</v>
      </c>
      <c r="N445" s="664"/>
      <c r="O445" s="629"/>
      <c r="P445" s="663"/>
      <c r="Q445" s="662"/>
      <c r="R445" s="798"/>
      <c r="S445" s="683"/>
    </row>
    <row r="446" spans="1:19" ht="15" customHeight="1" x14ac:dyDescent="0.2">
      <c r="A446" s="787" t="s">
        <v>30</v>
      </c>
      <c r="B446" s="786" t="s">
        <v>8</v>
      </c>
      <c r="C446" s="740" t="s">
        <v>8</v>
      </c>
      <c r="D446" s="661" t="s">
        <v>8</v>
      </c>
      <c r="E446" s="660"/>
      <c r="F446" s="5268" t="s">
        <v>379</v>
      </c>
      <c r="G446" s="5250" t="s">
        <v>365</v>
      </c>
      <c r="H446" s="5259" t="s">
        <v>143</v>
      </c>
      <c r="I446" s="5265" t="s">
        <v>375</v>
      </c>
      <c r="J446" s="659" t="s">
        <v>12</v>
      </c>
      <c r="K446" s="658"/>
      <c r="L446" s="658"/>
      <c r="M446" s="657"/>
      <c r="N446" s="656" t="s">
        <v>352</v>
      </c>
      <c r="O446" s="655" t="s">
        <v>343</v>
      </c>
      <c r="P446" s="654"/>
      <c r="Q446" s="653"/>
      <c r="R446" s="5210" t="s">
        <v>378</v>
      </c>
      <c r="S446" s="5211"/>
    </row>
    <row r="447" spans="1:19" ht="13.5" customHeight="1" x14ac:dyDescent="0.2">
      <c r="A447" s="797"/>
      <c r="B447" s="796"/>
      <c r="C447" s="729"/>
      <c r="D447" s="644"/>
      <c r="E447" s="643"/>
      <c r="F447" s="5269"/>
      <c r="G447" s="5251"/>
      <c r="H447" s="5260"/>
      <c r="I447" s="5266"/>
      <c r="J447" s="652" t="s">
        <v>196</v>
      </c>
      <c r="K447" s="651">
        <v>146</v>
      </c>
      <c r="L447" s="651">
        <v>20</v>
      </c>
      <c r="M447" s="649">
        <v>0</v>
      </c>
      <c r="N447" s="648" t="s">
        <v>377</v>
      </c>
      <c r="O447" s="647" t="s">
        <v>343</v>
      </c>
      <c r="P447" s="715"/>
      <c r="Q447" s="714"/>
      <c r="R447" s="5212"/>
      <c r="S447" s="5213"/>
    </row>
    <row r="448" spans="1:19" ht="16.5" customHeight="1" x14ac:dyDescent="0.2">
      <c r="A448" s="797"/>
      <c r="B448" s="796"/>
      <c r="C448" s="729"/>
      <c r="D448" s="644"/>
      <c r="E448" s="643"/>
      <c r="F448" s="5269"/>
      <c r="G448" s="5251"/>
      <c r="H448" s="5260"/>
      <c r="I448" s="5266"/>
      <c r="J448" s="652" t="s">
        <v>334</v>
      </c>
      <c r="K448" s="651"/>
      <c r="L448" s="651"/>
      <c r="M448" s="649"/>
      <c r="N448" s="676"/>
      <c r="O448" s="702"/>
      <c r="P448" s="674"/>
      <c r="Q448" s="673"/>
      <c r="R448" s="5212"/>
      <c r="S448" s="5213"/>
    </row>
    <row r="449" spans="1:19" ht="13.5" customHeight="1" x14ac:dyDescent="0.2">
      <c r="A449" s="797"/>
      <c r="B449" s="796"/>
      <c r="C449" s="729"/>
      <c r="D449" s="644"/>
      <c r="E449" s="643"/>
      <c r="F449" s="5269"/>
      <c r="G449" s="5251"/>
      <c r="H449" s="5260"/>
      <c r="I449" s="5266"/>
      <c r="J449" s="652" t="s">
        <v>167</v>
      </c>
      <c r="K449" s="651"/>
      <c r="L449" s="651"/>
      <c r="M449" s="649"/>
      <c r="N449" s="676"/>
      <c r="O449" s="702"/>
      <c r="P449" s="646"/>
      <c r="Q449" s="645"/>
      <c r="R449" s="5212"/>
      <c r="S449" s="5213"/>
    </row>
    <row r="450" spans="1:19" ht="12" customHeight="1" x14ac:dyDescent="0.2">
      <c r="A450" s="797"/>
      <c r="B450" s="796"/>
      <c r="C450" s="729"/>
      <c r="D450" s="644"/>
      <c r="E450" s="643"/>
      <c r="F450" s="5269"/>
      <c r="G450" s="5251"/>
      <c r="H450" s="5260"/>
      <c r="I450" s="5266"/>
      <c r="J450" s="652" t="s">
        <v>166</v>
      </c>
      <c r="K450" s="711"/>
      <c r="L450" s="711"/>
      <c r="M450" s="711"/>
      <c r="N450" s="698"/>
      <c r="O450" s="697"/>
      <c r="P450" s="696"/>
      <c r="Q450" s="695"/>
      <c r="R450" s="5212"/>
      <c r="S450" s="5213"/>
    </row>
    <row r="451" spans="1:19" ht="15.75" customHeight="1" thickBot="1" x14ac:dyDescent="0.25">
      <c r="A451" s="797"/>
      <c r="B451" s="796"/>
      <c r="C451" s="729"/>
      <c r="D451" s="644"/>
      <c r="E451" s="643"/>
      <c r="F451" s="5269"/>
      <c r="G451" s="5251"/>
      <c r="H451" s="5260"/>
      <c r="I451" s="5266"/>
      <c r="J451" s="671" t="s">
        <v>347</v>
      </c>
      <c r="K451" s="641">
        <v>240</v>
      </c>
      <c r="L451" s="641">
        <v>240</v>
      </c>
      <c r="M451" s="639">
        <v>164.68</v>
      </c>
      <c r="N451" s="638"/>
      <c r="O451" s="637"/>
      <c r="P451" s="707"/>
      <c r="Q451" s="706"/>
      <c r="R451" s="5212"/>
      <c r="S451" s="5213"/>
    </row>
    <row r="452" spans="1:19" ht="17.25" customHeight="1" thickBot="1" x14ac:dyDescent="0.25">
      <c r="A452" s="795"/>
      <c r="B452" s="794"/>
      <c r="C452" s="793"/>
      <c r="D452" s="669"/>
      <c r="E452" s="668"/>
      <c r="F452" s="5270"/>
      <c r="G452" s="5252"/>
      <c r="H452" s="5261"/>
      <c r="I452" s="5267"/>
      <c r="J452" s="666" t="s">
        <v>13</v>
      </c>
      <c r="K452" s="665">
        <f>SUM(K446:K451)</f>
        <v>386</v>
      </c>
      <c r="L452" s="665">
        <f>SUM(L446:L451)</f>
        <v>260</v>
      </c>
      <c r="M452" s="665">
        <f>SUM(M446:M451)</f>
        <v>164.68</v>
      </c>
      <c r="N452" s="664"/>
      <c r="O452" s="629"/>
      <c r="P452" s="663"/>
      <c r="Q452" s="662"/>
      <c r="R452" s="5214"/>
      <c r="S452" s="5215"/>
    </row>
    <row r="453" spans="1:19" ht="15" customHeight="1" x14ac:dyDescent="0.2">
      <c r="A453" s="787" t="s">
        <v>30</v>
      </c>
      <c r="B453" s="786" t="s">
        <v>8</v>
      </c>
      <c r="C453" s="740" t="s">
        <v>8</v>
      </c>
      <c r="D453" s="661" t="s">
        <v>9</v>
      </c>
      <c r="E453" s="660"/>
      <c r="F453" s="5268" t="s">
        <v>376</v>
      </c>
      <c r="G453" s="5497" t="s">
        <v>365</v>
      </c>
      <c r="H453" s="5259" t="s">
        <v>143</v>
      </c>
      <c r="I453" s="5265" t="s">
        <v>375</v>
      </c>
      <c r="J453" s="659" t="s">
        <v>12</v>
      </c>
      <c r="K453" s="658"/>
      <c r="L453" s="658"/>
      <c r="M453" s="657"/>
      <c r="N453" s="656" t="s">
        <v>352</v>
      </c>
      <c r="O453" s="655" t="s">
        <v>343</v>
      </c>
      <c r="P453" s="704">
        <v>1</v>
      </c>
      <c r="Q453" s="703">
        <v>1</v>
      </c>
      <c r="R453" s="5210" t="s">
        <v>374</v>
      </c>
      <c r="S453" s="5211"/>
    </row>
    <row r="454" spans="1:19" ht="15" x14ac:dyDescent="0.2">
      <c r="A454" s="778"/>
      <c r="B454" s="777"/>
      <c r="C454" s="679"/>
      <c r="D454" s="644"/>
      <c r="E454" s="643"/>
      <c r="F454" s="5269"/>
      <c r="G454" s="5498"/>
      <c r="H454" s="5260"/>
      <c r="I454" s="5266"/>
      <c r="J454" s="652" t="s">
        <v>196</v>
      </c>
      <c r="K454" s="651">
        <v>38.200000000000003</v>
      </c>
      <c r="L454" s="651">
        <v>23.6</v>
      </c>
      <c r="M454" s="649">
        <v>23.6</v>
      </c>
      <c r="N454" s="648" t="s">
        <v>373</v>
      </c>
      <c r="O454" s="647" t="s">
        <v>343</v>
      </c>
      <c r="P454" s="715">
        <v>1</v>
      </c>
      <c r="Q454" s="714">
        <v>1</v>
      </c>
      <c r="R454" s="5212"/>
      <c r="S454" s="5213"/>
    </row>
    <row r="455" spans="1:19" ht="15" customHeight="1" x14ac:dyDescent="0.2">
      <c r="A455" s="778"/>
      <c r="B455" s="777"/>
      <c r="C455" s="679"/>
      <c r="D455" s="644"/>
      <c r="E455" s="643"/>
      <c r="F455" s="5269"/>
      <c r="G455" s="5498"/>
      <c r="H455" s="5260"/>
      <c r="I455" s="792"/>
      <c r="J455" s="652" t="s">
        <v>334</v>
      </c>
      <c r="K455" s="651"/>
      <c r="L455" s="651"/>
      <c r="M455" s="649"/>
      <c r="N455" s="676"/>
      <c r="O455" s="702"/>
      <c r="P455" s="646"/>
      <c r="Q455" s="645"/>
      <c r="R455" s="5212"/>
      <c r="S455" s="5213"/>
    </row>
    <row r="456" spans="1:19" ht="15" x14ac:dyDescent="0.2">
      <c r="A456" s="778"/>
      <c r="B456" s="777"/>
      <c r="C456" s="679"/>
      <c r="D456" s="644"/>
      <c r="E456" s="643"/>
      <c r="F456" s="5269"/>
      <c r="G456" s="5498"/>
      <c r="H456" s="5260"/>
      <c r="I456" s="792"/>
      <c r="J456" s="652" t="s">
        <v>167</v>
      </c>
      <c r="K456" s="651">
        <v>61.79</v>
      </c>
      <c r="L456" s="651">
        <v>106.4</v>
      </c>
      <c r="M456" s="649">
        <v>106.23</v>
      </c>
      <c r="N456" s="676"/>
      <c r="O456" s="702"/>
      <c r="P456" s="646"/>
      <c r="Q456" s="645"/>
      <c r="R456" s="5212"/>
      <c r="S456" s="5213"/>
    </row>
    <row r="457" spans="1:19" ht="15.75" thickBot="1" x14ac:dyDescent="0.25">
      <c r="A457" s="778"/>
      <c r="B457" s="777"/>
      <c r="C457" s="679"/>
      <c r="D457" s="644"/>
      <c r="E457" s="643"/>
      <c r="F457" s="5269"/>
      <c r="G457" s="5498"/>
      <c r="H457" s="5260"/>
      <c r="I457" s="5266"/>
      <c r="J457" s="642" t="s">
        <v>166</v>
      </c>
      <c r="K457" s="700"/>
      <c r="L457" s="700"/>
      <c r="M457" s="699"/>
      <c r="N457" s="698"/>
      <c r="O457" s="697"/>
      <c r="P457" s="696"/>
      <c r="Q457" s="695"/>
      <c r="R457" s="5212"/>
      <c r="S457" s="5213"/>
    </row>
    <row r="458" spans="1:19" ht="20.25" customHeight="1" thickBot="1" x14ac:dyDescent="0.25">
      <c r="A458" s="773"/>
      <c r="B458" s="772"/>
      <c r="C458" s="789"/>
      <c r="D458" s="669"/>
      <c r="E458" s="668"/>
      <c r="F458" s="5270"/>
      <c r="G458" s="5499"/>
      <c r="H458" s="5261"/>
      <c r="I458" s="5267"/>
      <c r="J458" s="666" t="s">
        <v>13</v>
      </c>
      <c r="K458" s="665">
        <f>SUM(K453:K457)</f>
        <v>99.990000000000009</v>
      </c>
      <c r="L458" s="665">
        <f>SUM(L453:L457)</f>
        <v>130</v>
      </c>
      <c r="M458" s="665">
        <f>SUM(M453:M457)</f>
        <v>129.83000000000001</v>
      </c>
      <c r="N458" s="664"/>
      <c r="O458" s="629"/>
      <c r="P458" s="663"/>
      <c r="Q458" s="662"/>
      <c r="R458" s="5214"/>
      <c r="S458" s="5215"/>
    </row>
    <row r="459" spans="1:19" ht="15" customHeight="1" x14ac:dyDescent="0.2">
      <c r="A459" s="787" t="s">
        <v>30</v>
      </c>
      <c r="B459" s="786" t="s">
        <v>8</v>
      </c>
      <c r="C459" s="740" t="s">
        <v>8</v>
      </c>
      <c r="D459" s="661" t="s">
        <v>10</v>
      </c>
      <c r="E459" s="660"/>
      <c r="F459" s="5268" t="s">
        <v>372</v>
      </c>
      <c r="G459" s="791"/>
      <c r="H459" s="5259" t="s">
        <v>143</v>
      </c>
      <c r="I459" s="5265" t="s">
        <v>353</v>
      </c>
      <c r="J459" s="659" t="s">
        <v>12</v>
      </c>
      <c r="K459" s="658"/>
      <c r="L459" s="658"/>
      <c r="M459" s="657"/>
      <c r="N459" s="656" t="s">
        <v>352</v>
      </c>
      <c r="O459" s="655" t="s">
        <v>343</v>
      </c>
      <c r="P459" s="704">
        <v>1</v>
      </c>
      <c r="Q459" s="703">
        <v>1</v>
      </c>
      <c r="R459" s="5210" t="s">
        <v>371</v>
      </c>
      <c r="S459" s="5211"/>
    </row>
    <row r="460" spans="1:19" ht="26.25" customHeight="1" x14ac:dyDescent="0.2">
      <c r="A460" s="778"/>
      <c r="B460" s="777"/>
      <c r="C460" s="679"/>
      <c r="D460" s="644"/>
      <c r="E460" s="643"/>
      <c r="F460" s="5269"/>
      <c r="G460" s="790"/>
      <c r="H460" s="5260"/>
      <c r="I460" s="5266"/>
      <c r="J460" s="652" t="s">
        <v>196</v>
      </c>
      <c r="K460" s="651">
        <v>20.100000000000001</v>
      </c>
      <c r="L460" s="651">
        <v>28.1</v>
      </c>
      <c r="M460" s="649">
        <v>26</v>
      </c>
      <c r="N460" s="648" t="s">
        <v>370</v>
      </c>
      <c r="O460" s="647" t="s">
        <v>343</v>
      </c>
      <c r="P460" s="715">
        <v>1</v>
      </c>
      <c r="Q460" s="714">
        <v>1</v>
      </c>
      <c r="R460" s="5212"/>
      <c r="S460" s="5213"/>
    </row>
    <row r="461" spans="1:19" ht="32.25" x14ac:dyDescent="0.2">
      <c r="A461" s="778"/>
      <c r="B461" s="777"/>
      <c r="C461" s="679"/>
      <c r="D461" s="644"/>
      <c r="E461" s="643"/>
      <c r="F461" s="5269"/>
      <c r="G461" s="790" t="s">
        <v>365</v>
      </c>
      <c r="H461" s="5260"/>
      <c r="I461" s="5266"/>
      <c r="J461" s="652" t="s">
        <v>334</v>
      </c>
      <c r="K461" s="651"/>
      <c r="L461" s="651"/>
      <c r="M461" s="649"/>
      <c r="N461" s="676" t="s">
        <v>369</v>
      </c>
      <c r="O461" s="702" t="s">
        <v>343</v>
      </c>
      <c r="P461" s="715">
        <v>1</v>
      </c>
      <c r="Q461" s="714">
        <v>1</v>
      </c>
      <c r="R461" s="5212"/>
      <c r="S461" s="5213"/>
    </row>
    <row r="462" spans="1:19" ht="15" x14ac:dyDescent="0.2">
      <c r="A462" s="778"/>
      <c r="B462" s="777"/>
      <c r="C462" s="679"/>
      <c r="D462" s="644"/>
      <c r="E462" s="643"/>
      <c r="F462" s="5269"/>
      <c r="G462" s="790"/>
      <c r="H462" s="5260"/>
      <c r="I462" s="5266"/>
      <c r="J462" s="652" t="s">
        <v>167</v>
      </c>
      <c r="K462" s="651">
        <v>12</v>
      </c>
      <c r="L462" s="651">
        <v>15.6</v>
      </c>
      <c r="M462" s="649">
        <v>9.4</v>
      </c>
      <c r="N462" s="676"/>
      <c r="O462" s="702"/>
      <c r="P462" s="646"/>
      <c r="Q462" s="645"/>
      <c r="R462" s="5212"/>
      <c r="S462" s="5213"/>
    </row>
    <row r="463" spans="1:19" ht="15.75" thickBot="1" x14ac:dyDescent="0.25">
      <c r="A463" s="778"/>
      <c r="B463" s="777"/>
      <c r="C463" s="679"/>
      <c r="D463" s="644"/>
      <c r="E463" s="643"/>
      <c r="F463" s="5269"/>
      <c r="G463" s="790"/>
      <c r="H463" s="5260"/>
      <c r="I463" s="5266"/>
      <c r="J463" s="642" t="s">
        <v>166</v>
      </c>
      <c r="K463" s="700"/>
      <c r="L463" s="700"/>
      <c r="M463" s="699"/>
      <c r="N463" s="698"/>
      <c r="O463" s="697"/>
      <c r="P463" s="696"/>
      <c r="Q463" s="695"/>
      <c r="R463" s="5212"/>
      <c r="S463" s="5213"/>
    </row>
    <row r="464" spans="1:19" ht="22.9" customHeight="1" thickBot="1" x14ac:dyDescent="0.25">
      <c r="A464" s="773"/>
      <c r="B464" s="772"/>
      <c r="C464" s="789"/>
      <c r="D464" s="669"/>
      <c r="E464" s="668"/>
      <c r="F464" s="5270"/>
      <c r="G464" s="788"/>
      <c r="H464" s="5261"/>
      <c r="I464" s="5267"/>
      <c r="J464" s="666" t="s">
        <v>13</v>
      </c>
      <c r="K464" s="665">
        <f>SUM(K459:K463)</f>
        <v>32.1</v>
      </c>
      <c r="L464" s="665">
        <f>SUM(L459:L463)</f>
        <v>43.7</v>
      </c>
      <c r="M464" s="665">
        <f>SUM(M459:M463)</f>
        <v>35.4</v>
      </c>
      <c r="N464" s="664"/>
      <c r="O464" s="629"/>
      <c r="P464" s="663"/>
      <c r="Q464" s="662"/>
      <c r="R464" s="5214"/>
      <c r="S464" s="5215"/>
    </row>
    <row r="465" spans="1:19" ht="18" customHeight="1" x14ac:dyDescent="0.2">
      <c r="A465" s="787" t="s">
        <v>30</v>
      </c>
      <c r="B465" s="786" t="s">
        <v>8</v>
      </c>
      <c r="C465" s="785" t="s">
        <v>8</v>
      </c>
      <c r="D465" s="784" t="s">
        <v>11</v>
      </c>
      <c r="E465" s="660"/>
      <c r="F465" s="5268" t="s">
        <v>368</v>
      </c>
      <c r="G465" s="783"/>
      <c r="H465" s="5259" t="s">
        <v>143</v>
      </c>
      <c r="I465" s="5265" t="s">
        <v>367</v>
      </c>
      <c r="J465" s="659" t="s">
        <v>12</v>
      </c>
      <c r="K465" s="658"/>
      <c r="L465" s="658"/>
      <c r="M465" s="657"/>
      <c r="N465" s="656" t="s">
        <v>352</v>
      </c>
      <c r="O465" s="655" t="s">
        <v>343</v>
      </c>
      <c r="P465" s="704"/>
      <c r="Q465" s="703"/>
      <c r="R465" s="5210" t="s">
        <v>366</v>
      </c>
      <c r="S465" s="5211"/>
    </row>
    <row r="466" spans="1:19" ht="38.25" customHeight="1" x14ac:dyDescent="0.2">
      <c r="A466" s="778"/>
      <c r="B466" s="777"/>
      <c r="C466" s="776"/>
      <c r="D466" s="775"/>
      <c r="E466" s="643"/>
      <c r="F466" s="5269"/>
      <c r="G466" s="774" t="s">
        <v>365</v>
      </c>
      <c r="H466" s="5260"/>
      <c r="I466" s="5266"/>
      <c r="J466" s="652" t="s">
        <v>196</v>
      </c>
      <c r="K466" s="782">
        <v>7.71</v>
      </c>
      <c r="L466" s="782">
        <v>7.7</v>
      </c>
      <c r="M466" s="781">
        <v>0.7</v>
      </c>
      <c r="N466" s="648" t="s">
        <v>364</v>
      </c>
      <c r="O466" s="647" t="s">
        <v>343</v>
      </c>
      <c r="P466" s="780"/>
      <c r="Q466" s="779"/>
      <c r="R466" s="5212"/>
      <c r="S466" s="5213"/>
    </row>
    <row r="467" spans="1:19" ht="15" x14ac:dyDescent="0.2">
      <c r="A467" s="778"/>
      <c r="B467" s="777"/>
      <c r="C467" s="776"/>
      <c r="D467" s="775"/>
      <c r="E467" s="643"/>
      <c r="F467" s="5269"/>
      <c r="G467" s="774"/>
      <c r="H467" s="5260"/>
      <c r="I467" s="5266"/>
      <c r="J467" s="652" t="s">
        <v>334</v>
      </c>
      <c r="K467" s="651"/>
      <c r="L467" s="651"/>
      <c r="M467" s="649"/>
      <c r="N467" s="676"/>
      <c r="O467" s="702"/>
      <c r="P467" s="646"/>
      <c r="Q467" s="645"/>
      <c r="R467" s="5212"/>
      <c r="S467" s="5213"/>
    </row>
    <row r="468" spans="1:19" ht="15" x14ac:dyDescent="0.2">
      <c r="A468" s="778"/>
      <c r="B468" s="777"/>
      <c r="C468" s="776"/>
      <c r="D468" s="775"/>
      <c r="E468" s="643"/>
      <c r="F468" s="5269"/>
      <c r="G468" s="774"/>
      <c r="H468" s="5260"/>
      <c r="I468" s="5266"/>
      <c r="J468" s="652" t="s">
        <v>167</v>
      </c>
      <c r="K468" s="651">
        <v>87</v>
      </c>
      <c r="L468" s="651">
        <v>284.3</v>
      </c>
      <c r="M468" s="649">
        <v>182.2</v>
      </c>
      <c r="N468" s="676"/>
      <c r="O468" s="702"/>
      <c r="P468" s="646"/>
      <c r="Q468" s="645"/>
      <c r="R468" s="5212"/>
      <c r="S468" s="5213"/>
    </row>
    <row r="469" spans="1:19" ht="15.75" thickBot="1" x14ac:dyDescent="0.25">
      <c r="A469" s="778"/>
      <c r="B469" s="777"/>
      <c r="C469" s="776"/>
      <c r="D469" s="775"/>
      <c r="E469" s="643"/>
      <c r="F469" s="5269"/>
      <c r="G469" s="774"/>
      <c r="H469" s="5260"/>
      <c r="I469" s="5266"/>
      <c r="J469" s="642" t="s">
        <v>166</v>
      </c>
      <c r="K469" s="700"/>
      <c r="L469" s="700"/>
      <c r="M469" s="699"/>
      <c r="N469" s="698"/>
      <c r="O469" s="697"/>
      <c r="P469" s="696"/>
      <c r="Q469" s="695"/>
      <c r="R469" s="5212"/>
      <c r="S469" s="5213"/>
    </row>
    <row r="470" spans="1:19" ht="24.75" customHeight="1" thickBot="1" x14ac:dyDescent="0.25">
      <c r="A470" s="773"/>
      <c r="B470" s="772"/>
      <c r="C470" s="771"/>
      <c r="D470" s="770"/>
      <c r="E470" s="668"/>
      <c r="F470" s="5270"/>
      <c r="G470" s="769"/>
      <c r="H470" s="5261"/>
      <c r="I470" s="5267"/>
      <c r="J470" s="666" t="s">
        <v>13</v>
      </c>
      <c r="K470" s="665">
        <f>SUM(K465:K469)</f>
        <v>94.71</v>
      </c>
      <c r="L470" s="665">
        <f>SUM(L465:L469)</f>
        <v>292</v>
      </c>
      <c r="M470" s="665">
        <f>SUM(M465:M469)</f>
        <v>182.89999999999998</v>
      </c>
      <c r="N470" s="664"/>
      <c r="O470" s="629"/>
      <c r="P470" s="663"/>
      <c r="Q470" s="662"/>
      <c r="R470" s="5214"/>
      <c r="S470" s="5215"/>
    </row>
    <row r="471" spans="1:19" ht="15.75" customHeight="1" thickBot="1" x14ac:dyDescent="0.25">
      <c r="A471" s="626" t="s">
        <v>30</v>
      </c>
      <c r="B471" s="625" t="s">
        <v>8</v>
      </c>
      <c r="C471" s="5297" t="s">
        <v>221</v>
      </c>
      <c r="D471" s="5297"/>
      <c r="E471" s="5297"/>
      <c r="F471" s="5297"/>
      <c r="G471" s="5297"/>
      <c r="H471" s="5297"/>
      <c r="I471" s="5298"/>
      <c r="J471" s="624" t="s">
        <v>13</v>
      </c>
      <c r="K471" s="623">
        <f>K445*1</f>
        <v>612.79999999999995</v>
      </c>
      <c r="L471" s="623">
        <f>L445*1</f>
        <v>725.7</v>
      </c>
      <c r="M471" s="623">
        <f>M445*1</f>
        <v>512.80999999999995</v>
      </c>
      <c r="N471" s="5287"/>
      <c r="O471" s="5288"/>
      <c r="P471" s="5288"/>
      <c r="Q471" s="5289"/>
      <c r="R471" s="768"/>
      <c r="S471" s="767"/>
    </row>
    <row r="472" spans="1:19" ht="15.75" customHeight="1" thickBot="1" x14ac:dyDescent="0.25">
      <c r="A472" s="622" t="s">
        <v>30</v>
      </c>
      <c r="B472" s="622"/>
      <c r="C472" s="5284" t="s">
        <v>220</v>
      </c>
      <c r="D472" s="5284"/>
      <c r="E472" s="5284"/>
      <c r="F472" s="5284"/>
      <c r="G472" s="5284"/>
      <c r="H472" s="5284"/>
      <c r="I472" s="5285"/>
      <c r="J472" s="621" t="s">
        <v>13</v>
      </c>
      <c r="K472" s="620">
        <f>K471*1</f>
        <v>612.79999999999995</v>
      </c>
      <c r="L472" s="620">
        <f>L471*1</f>
        <v>725.7</v>
      </c>
      <c r="M472" s="620">
        <f>M471*1</f>
        <v>512.80999999999995</v>
      </c>
      <c r="N472" s="5290"/>
      <c r="O472" s="5291"/>
      <c r="P472" s="5291"/>
      <c r="Q472" s="5292"/>
      <c r="R472" s="766"/>
      <c r="S472" s="765"/>
    </row>
    <row r="473" spans="1:19" ht="15.75" customHeight="1" thickBot="1" x14ac:dyDescent="0.25">
      <c r="A473" s="764" t="s">
        <v>31</v>
      </c>
      <c r="B473" s="5552" t="s">
        <v>363</v>
      </c>
      <c r="C473" s="5553"/>
      <c r="D473" s="5553"/>
      <c r="E473" s="5553"/>
      <c r="F473" s="5553"/>
      <c r="G473" s="5553"/>
      <c r="H473" s="5553"/>
      <c r="I473" s="5553"/>
      <c r="J473" s="5553"/>
      <c r="K473" s="5553"/>
      <c r="L473" s="5553"/>
      <c r="M473" s="5553"/>
      <c r="N473" s="5553"/>
      <c r="O473" s="5553"/>
      <c r="P473" s="5553"/>
      <c r="Q473" s="5554"/>
      <c r="R473" s="763"/>
      <c r="S473" s="762"/>
    </row>
    <row r="474" spans="1:19" ht="38.450000000000003" customHeight="1" thickBot="1" x14ac:dyDescent="0.25">
      <c r="A474" s="761"/>
      <c r="B474" s="5545"/>
      <c r="C474" s="5546"/>
      <c r="D474" s="5546"/>
      <c r="E474" s="5546"/>
      <c r="F474" s="5546"/>
      <c r="G474" s="5546"/>
      <c r="H474" s="5546"/>
      <c r="I474" s="5546"/>
      <c r="J474" s="5546"/>
      <c r="K474" s="5546"/>
      <c r="L474" s="5546"/>
      <c r="M474" s="5547"/>
      <c r="N474" s="760" t="s">
        <v>362</v>
      </c>
      <c r="O474" s="745" t="s">
        <v>343</v>
      </c>
      <c r="P474" s="759"/>
      <c r="Q474" s="758"/>
      <c r="R474" s="685"/>
      <c r="S474" s="757"/>
    </row>
    <row r="475" spans="1:19" ht="24.6" customHeight="1" thickBot="1" x14ac:dyDescent="0.25">
      <c r="A475" s="750" t="s">
        <v>31</v>
      </c>
      <c r="B475" s="625" t="s">
        <v>8</v>
      </c>
      <c r="C475" s="756" t="s">
        <v>361</v>
      </c>
      <c r="D475" s="755"/>
      <c r="E475" s="755"/>
      <c r="F475" s="755"/>
      <c r="G475" s="755"/>
      <c r="H475" s="755"/>
      <c r="I475" s="755"/>
      <c r="J475" s="755"/>
      <c r="K475" s="755"/>
      <c r="L475" s="755"/>
      <c r="M475" s="755"/>
      <c r="N475" s="754"/>
      <c r="O475" s="754"/>
      <c r="P475" s="753"/>
      <c r="Q475" s="753"/>
      <c r="R475" s="752"/>
      <c r="S475" s="751"/>
    </row>
    <row r="476" spans="1:19" ht="40.15" customHeight="1" thickBot="1" x14ac:dyDescent="0.25">
      <c r="A476" s="750"/>
      <c r="B476" s="625"/>
      <c r="C476" s="749"/>
      <c r="D476" s="748"/>
      <c r="E476" s="748"/>
      <c r="F476" s="748"/>
      <c r="G476" s="748"/>
      <c r="H476" s="748"/>
      <c r="I476" s="748"/>
      <c r="J476" s="748"/>
      <c r="K476" s="748"/>
      <c r="L476" s="748"/>
      <c r="M476" s="747"/>
      <c r="N476" s="746" t="s">
        <v>360</v>
      </c>
      <c r="O476" s="745" t="s">
        <v>343</v>
      </c>
      <c r="P476" s="744">
        <v>2</v>
      </c>
      <c r="Q476" s="743">
        <v>1</v>
      </c>
      <c r="R476" s="742"/>
      <c r="S476" s="741"/>
    </row>
    <row r="477" spans="1:19" ht="15" customHeight="1" x14ac:dyDescent="0.2">
      <c r="A477" s="5308" t="s">
        <v>31</v>
      </c>
      <c r="B477" s="5301" t="s">
        <v>8</v>
      </c>
      <c r="C477" s="740" t="s">
        <v>8</v>
      </c>
      <c r="D477" s="5331" t="s">
        <v>359</v>
      </c>
      <c r="E477" s="5332"/>
      <c r="F477" s="5333"/>
      <c r="G477" s="5250" t="s">
        <v>337</v>
      </c>
      <c r="H477" s="5306" t="s">
        <v>143</v>
      </c>
      <c r="I477" s="5265" t="s">
        <v>168</v>
      </c>
      <c r="J477" s="739" t="s">
        <v>12</v>
      </c>
      <c r="K477" s="738">
        <f t="shared" ref="K477:M479" si="13">K485+K491+K499+K508+K512</f>
        <v>37.5</v>
      </c>
      <c r="L477" s="738">
        <f t="shared" si="13"/>
        <v>110.5</v>
      </c>
      <c r="M477" s="738">
        <f t="shared" si="13"/>
        <v>87.95</v>
      </c>
      <c r="N477" s="656" t="s">
        <v>358</v>
      </c>
      <c r="O477" s="655" t="s">
        <v>343</v>
      </c>
      <c r="P477" s="654"/>
      <c r="Q477" s="653"/>
      <c r="R477" s="737"/>
      <c r="S477" s="736"/>
    </row>
    <row r="478" spans="1:19" ht="15" x14ac:dyDescent="0.2">
      <c r="A478" s="5309"/>
      <c r="B478" s="5302"/>
      <c r="C478" s="729"/>
      <c r="D478" s="5334"/>
      <c r="E478" s="5335"/>
      <c r="F478" s="5336"/>
      <c r="G478" s="5251"/>
      <c r="H478" s="5260"/>
      <c r="I478" s="5266"/>
      <c r="J478" s="731" t="s">
        <v>196</v>
      </c>
      <c r="K478" s="734">
        <f t="shared" si="13"/>
        <v>1168.8</v>
      </c>
      <c r="L478" s="734">
        <f t="shared" si="13"/>
        <v>886.9</v>
      </c>
      <c r="M478" s="734">
        <f t="shared" si="13"/>
        <v>228.4</v>
      </c>
      <c r="N478" s="735"/>
      <c r="O478" s="702"/>
      <c r="P478" s="646"/>
      <c r="Q478" s="645"/>
      <c r="R478" s="733"/>
      <c r="S478" s="732"/>
    </row>
    <row r="479" spans="1:19" ht="15" x14ac:dyDescent="0.2">
      <c r="A479" s="5309"/>
      <c r="B479" s="5302"/>
      <c r="C479" s="729"/>
      <c r="D479" s="5334"/>
      <c r="E479" s="5335"/>
      <c r="F479" s="5336"/>
      <c r="G479" s="5251"/>
      <c r="H479" s="5260"/>
      <c r="I479" s="5266"/>
      <c r="J479" s="731" t="s">
        <v>334</v>
      </c>
      <c r="K479" s="734">
        <f t="shared" si="13"/>
        <v>483.5</v>
      </c>
      <c r="L479" s="734">
        <f t="shared" si="13"/>
        <v>800</v>
      </c>
      <c r="M479" s="734">
        <f t="shared" si="13"/>
        <v>2.1</v>
      </c>
      <c r="N479" s="676"/>
      <c r="O479" s="702"/>
      <c r="P479" s="646"/>
      <c r="Q479" s="645"/>
      <c r="R479" s="733"/>
      <c r="S479" s="732"/>
    </row>
    <row r="480" spans="1:19" ht="15" x14ac:dyDescent="0.2">
      <c r="A480" s="5309"/>
      <c r="B480" s="5302"/>
      <c r="C480" s="729"/>
      <c r="D480" s="5334"/>
      <c r="E480" s="5335"/>
      <c r="F480" s="5336"/>
      <c r="G480" s="5251"/>
      <c r="H480" s="5260"/>
      <c r="I480" s="5266"/>
      <c r="J480" s="731" t="s">
        <v>167</v>
      </c>
      <c r="K480" s="734">
        <f>K488+K494</f>
        <v>1131</v>
      </c>
      <c r="L480" s="734">
        <f>L488+L494</f>
        <v>1131</v>
      </c>
      <c r="M480" s="734">
        <f>M488+M494</f>
        <v>974.8</v>
      </c>
      <c r="N480" s="676"/>
      <c r="O480" s="702"/>
      <c r="P480" s="646"/>
      <c r="Q480" s="645"/>
      <c r="R480" s="733"/>
      <c r="S480" s="732"/>
    </row>
    <row r="481" spans="1:19" ht="15" x14ac:dyDescent="0.2">
      <c r="A481" s="5309"/>
      <c r="B481" s="5302"/>
      <c r="C481" s="729"/>
      <c r="D481" s="5334"/>
      <c r="E481" s="5335"/>
      <c r="F481" s="5336"/>
      <c r="G481" s="5251"/>
      <c r="H481" s="5260"/>
      <c r="I481" s="5266"/>
      <c r="J481" s="731" t="s">
        <v>347</v>
      </c>
      <c r="K481" s="734">
        <f>K496</f>
        <v>0</v>
      </c>
      <c r="L481" s="734">
        <f>L496</f>
        <v>862</v>
      </c>
      <c r="M481" s="734">
        <f>M496</f>
        <v>862</v>
      </c>
      <c r="N481" s="638"/>
      <c r="O481" s="637"/>
      <c r="P481" s="636"/>
      <c r="Q481" s="635"/>
      <c r="R481" s="733"/>
      <c r="S481" s="732"/>
    </row>
    <row r="482" spans="1:19" ht="15" x14ac:dyDescent="0.2">
      <c r="A482" s="5309"/>
      <c r="B482" s="5302"/>
      <c r="C482" s="729"/>
      <c r="D482" s="5334"/>
      <c r="E482" s="5335"/>
      <c r="F482" s="5336"/>
      <c r="G482" s="5251"/>
      <c r="H482" s="5260"/>
      <c r="I482" s="5266"/>
      <c r="J482" s="731" t="s">
        <v>166</v>
      </c>
      <c r="K482" s="730">
        <f>K489+K495</f>
        <v>0</v>
      </c>
      <c r="L482" s="730">
        <f>L489+L495</f>
        <v>0</v>
      </c>
      <c r="M482" s="730">
        <f>M489+M495</f>
        <v>0</v>
      </c>
      <c r="N482" s="698"/>
      <c r="O482" s="697"/>
      <c r="P482" s="696"/>
      <c r="Q482" s="695"/>
      <c r="R482" s="726"/>
      <c r="S482" s="725"/>
    </row>
    <row r="483" spans="1:19" ht="15.75" thickBot="1" x14ac:dyDescent="0.25">
      <c r="A483" s="5309"/>
      <c r="B483" s="5302"/>
      <c r="C483" s="729"/>
      <c r="D483" s="5334"/>
      <c r="E483" s="5335"/>
      <c r="F483" s="5336"/>
      <c r="G483" s="5251"/>
      <c r="H483" s="5260"/>
      <c r="I483" s="5266"/>
      <c r="J483" s="728" t="s">
        <v>346</v>
      </c>
      <c r="K483" s="727">
        <f>K497</f>
        <v>0</v>
      </c>
      <c r="L483" s="727">
        <f>L497</f>
        <v>356.8</v>
      </c>
      <c r="M483" s="727">
        <f>M497</f>
        <v>356.8</v>
      </c>
      <c r="N483" s="638"/>
      <c r="O483" s="637"/>
      <c r="P483" s="707"/>
      <c r="Q483" s="706"/>
      <c r="R483" s="726"/>
      <c r="S483" s="725"/>
    </row>
    <row r="484" spans="1:19" ht="32.450000000000003" customHeight="1" thickBot="1" x14ac:dyDescent="0.25">
      <c r="A484" s="5325"/>
      <c r="B484" s="5303"/>
      <c r="C484" s="724"/>
      <c r="D484" s="5337"/>
      <c r="E484" s="5338"/>
      <c r="F484" s="5339"/>
      <c r="G484" s="5252"/>
      <c r="H484" s="5307"/>
      <c r="I484" s="5267"/>
      <c r="J484" s="723" t="s">
        <v>13</v>
      </c>
      <c r="K484" s="722">
        <f>SUM(K477:K482)</f>
        <v>2820.8</v>
      </c>
      <c r="L484" s="722">
        <f>SUM(L477:L483)</f>
        <v>4147.2</v>
      </c>
      <c r="M484" s="722">
        <f>SUM(M477:M483)</f>
        <v>2512.0500000000002</v>
      </c>
      <c r="N484" s="721"/>
      <c r="O484" s="720"/>
      <c r="P484" s="719"/>
      <c r="Q484" s="718"/>
      <c r="R484" s="717"/>
      <c r="S484" s="716"/>
    </row>
    <row r="485" spans="1:19" ht="15" customHeight="1" x14ac:dyDescent="0.2">
      <c r="A485" s="5308" t="s">
        <v>31</v>
      </c>
      <c r="B485" s="5301" t="s">
        <v>8</v>
      </c>
      <c r="C485" s="5312" t="s">
        <v>8</v>
      </c>
      <c r="D485" s="661" t="s">
        <v>8</v>
      </c>
      <c r="E485" s="660"/>
      <c r="F485" s="5328" t="s">
        <v>357</v>
      </c>
      <c r="G485" s="5250" t="s">
        <v>337</v>
      </c>
      <c r="H485" s="5306" t="s">
        <v>143</v>
      </c>
      <c r="I485" s="5265" t="s">
        <v>336</v>
      </c>
      <c r="J485" s="659" t="s">
        <v>12</v>
      </c>
      <c r="K485" s="658">
        <v>0.3</v>
      </c>
      <c r="L485" s="658">
        <v>0.3</v>
      </c>
      <c r="M485" s="657">
        <v>0.2</v>
      </c>
      <c r="N485" s="656" t="s">
        <v>352</v>
      </c>
      <c r="O485" s="655" t="s">
        <v>343</v>
      </c>
      <c r="P485" s="654"/>
      <c r="Q485" s="653"/>
      <c r="R485" s="5210" t="s">
        <v>356</v>
      </c>
      <c r="S485" s="5211"/>
    </row>
    <row r="486" spans="1:19" ht="15" x14ac:dyDescent="0.2">
      <c r="A486" s="5309"/>
      <c r="B486" s="5302"/>
      <c r="C486" s="5313"/>
      <c r="D486" s="644"/>
      <c r="E486" s="643"/>
      <c r="F486" s="5329"/>
      <c r="G486" s="5251"/>
      <c r="H486" s="5260"/>
      <c r="I486" s="5266"/>
      <c r="J486" s="652" t="s">
        <v>196</v>
      </c>
      <c r="K486" s="651">
        <v>92</v>
      </c>
      <c r="L486" s="651">
        <v>612</v>
      </c>
      <c r="M486" s="649">
        <v>228.4</v>
      </c>
      <c r="N486" s="648" t="s">
        <v>355</v>
      </c>
      <c r="O486" s="647" t="s">
        <v>343</v>
      </c>
      <c r="P486" s="715">
        <v>1</v>
      </c>
      <c r="Q486" s="714">
        <v>1</v>
      </c>
      <c r="R486" s="5212"/>
      <c r="S486" s="5213"/>
    </row>
    <row r="487" spans="1:19" ht="15" x14ac:dyDescent="0.2">
      <c r="A487" s="5309"/>
      <c r="B487" s="5302"/>
      <c r="C487" s="5313"/>
      <c r="D487" s="644"/>
      <c r="E487" s="643"/>
      <c r="F487" s="5329"/>
      <c r="G487" s="5251"/>
      <c r="H487" s="5260"/>
      <c r="I487" s="5266"/>
      <c r="J487" s="652" t="s">
        <v>334</v>
      </c>
      <c r="K487" s="651"/>
      <c r="L487" s="651"/>
      <c r="M487" s="649"/>
      <c r="N487" s="676"/>
      <c r="O487" s="702"/>
      <c r="P487" s="646"/>
      <c r="Q487" s="645"/>
      <c r="R487" s="5212"/>
      <c r="S487" s="5213"/>
    </row>
    <row r="488" spans="1:19" ht="15" x14ac:dyDescent="0.2">
      <c r="A488" s="5309"/>
      <c r="B488" s="5302"/>
      <c r="C488" s="5313"/>
      <c r="D488" s="644"/>
      <c r="E488" s="643"/>
      <c r="F488" s="5329"/>
      <c r="G488" s="5251"/>
      <c r="H488" s="5260"/>
      <c r="I488" s="5266"/>
      <c r="J488" s="652" t="s">
        <v>167</v>
      </c>
      <c r="K488" s="651">
        <v>1131</v>
      </c>
      <c r="L488" s="651">
        <v>1131</v>
      </c>
      <c r="M488" s="649">
        <v>974.8</v>
      </c>
      <c r="N488" s="676"/>
      <c r="O488" s="702"/>
      <c r="P488" s="646"/>
      <c r="Q488" s="645"/>
      <c r="R488" s="5212"/>
      <c r="S488" s="5213"/>
    </row>
    <row r="489" spans="1:19" ht="15.75" thickBot="1" x14ac:dyDescent="0.25">
      <c r="A489" s="5309"/>
      <c r="B489" s="5302"/>
      <c r="C489" s="5313"/>
      <c r="D489" s="644"/>
      <c r="E489" s="643"/>
      <c r="F489" s="5329"/>
      <c r="G489" s="5251"/>
      <c r="H489" s="5260"/>
      <c r="I489" s="5266"/>
      <c r="J489" s="642" t="s">
        <v>166</v>
      </c>
      <c r="K489" s="700"/>
      <c r="L489" s="700"/>
      <c r="M489" s="699"/>
      <c r="N489" s="698"/>
      <c r="O489" s="697"/>
      <c r="P489" s="696"/>
      <c r="Q489" s="695"/>
      <c r="R489" s="5212"/>
      <c r="S489" s="5213"/>
    </row>
    <row r="490" spans="1:19" ht="44.25" customHeight="1" thickBot="1" x14ac:dyDescent="0.25">
      <c r="A490" s="5325"/>
      <c r="B490" s="5303"/>
      <c r="C490" s="5324"/>
      <c r="D490" s="669"/>
      <c r="E490" s="668"/>
      <c r="F490" s="5330"/>
      <c r="G490" s="5252"/>
      <c r="H490" s="5307"/>
      <c r="I490" s="5267"/>
      <c r="J490" s="666" t="s">
        <v>13</v>
      </c>
      <c r="K490" s="665">
        <f>SUM(K485:K489)</f>
        <v>1223.3</v>
      </c>
      <c r="L490" s="665">
        <f>SUM(L485:L489)</f>
        <v>1743.3</v>
      </c>
      <c r="M490" s="665">
        <f>SUM(M485:M489)</f>
        <v>1203.3999999999999</v>
      </c>
      <c r="N490" s="664"/>
      <c r="O490" s="629"/>
      <c r="P490" s="663"/>
      <c r="Q490" s="662"/>
      <c r="R490" s="5214"/>
      <c r="S490" s="5215"/>
    </row>
    <row r="491" spans="1:19" ht="15" customHeight="1" x14ac:dyDescent="0.2">
      <c r="A491" s="5308" t="s">
        <v>31</v>
      </c>
      <c r="B491" s="5301" t="s">
        <v>8</v>
      </c>
      <c r="C491" s="5312" t="s">
        <v>8</v>
      </c>
      <c r="D491" s="661" t="s">
        <v>9</v>
      </c>
      <c r="E491" s="660"/>
      <c r="F491" s="5328" t="s">
        <v>354</v>
      </c>
      <c r="G491" s="5250" t="s">
        <v>337</v>
      </c>
      <c r="H491" s="5344" t="s">
        <v>143</v>
      </c>
      <c r="I491" s="5265" t="s">
        <v>353</v>
      </c>
      <c r="J491" s="659" t="s">
        <v>12</v>
      </c>
      <c r="K491" s="658"/>
      <c r="L491" s="658">
        <v>73</v>
      </c>
      <c r="M491" s="658">
        <v>73</v>
      </c>
      <c r="N491" s="656" t="s">
        <v>352</v>
      </c>
      <c r="O491" s="655" t="s">
        <v>343</v>
      </c>
      <c r="P491" s="654"/>
      <c r="Q491" s="653"/>
      <c r="R491" s="5210" t="s">
        <v>351</v>
      </c>
      <c r="S491" s="5211"/>
    </row>
    <row r="492" spans="1:19" ht="15" x14ac:dyDescent="0.2">
      <c r="A492" s="5309"/>
      <c r="B492" s="5302"/>
      <c r="C492" s="5313"/>
      <c r="D492" s="644"/>
      <c r="E492" s="643"/>
      <c r="F492" s="5329"/>
      <c r="G492" s="5251"/>
      <c r="H492" s="5282"/>
      <c r="I492" s="5266"/>
      <c r="J492" s="652" t="s">
        <v>196</v>
      </c>
      <c r="K492" s="651">
        <v>800</v>
      </c>
      <c r="L492" s="651">
        <v>0</v>
      </c>
      <c r="M492" s="649">
        <v>0</v>
      </c>
      <c r="N492" s="648" t="s">
        <v>350</v>
      </c>
      <c r="O492" s="647" t="s">
        <v>349</v>
      </c>
      <c r="P492" s="715">
        <v>2.8490000000000002</v>
      </c>
      <c r="Q492" s="714">
        <v>2.7589999999999999</v>
      </c>
      <c r="R492" s="5212"/>
      <c r="S492" s="5213"/>
    </row>
    <row r="493" spans="1:19" ht="15" x14ac:dyDescent="0.2">
      <c r="A493" s="5309"/>
      <c r="B493" s="5302"/>
      <c r="C493" s="5313"/>
      <c r="D493" s="644"/>
      <c r="E493" s="643"/>
      <c r="F493" s="5329"/>
      <c r="G493" s="5251"/>
      <c r="H493" s="5282"/>
      <c r="I493" s="5266"/>
      <c r="J493" s="652" t="s">
        <v>334</v>
      </c>
      <c r="K493" s="651"/>
      <c r="L493" s="651">
        <v>800</v>
      </c>
      <c r="M493" s="649">
        <v>2.1</v>
      </c>
      <c r="N493" s="676" t="s">
        <v>348</v>
      </c>
      <c r="O493" s="702" t="s">
        <v>343</v>
      </c>
      <c r="P493" s="715">
        <v>2</v>
      </c>
      <c r="Q493" s="714">
        <v>1</v>
      </c>
      <c r="R493" s="5212"/>
      <c r="S493" s="5213"/>
    </row>
    <row r="494" spans="1:19" ht="15" x14ac:dyDescent="0.2">
      <c r="A494" s="5309"/>
      <c r="B494" s="5302"/>
      <c r="C494" s="5313"/>
      <c r="D494" s="644"/>
      <c r="E494" s="643"/>
      <c r="F494" s="5329"/>
      <c r="G494" s="5251"/>
      <c r="H494" s="5282"/>
      <c r="I494" s="5266"/>
      <c r="J494" s="652" t="s">
        <v>167</v>
      </c>
      <c r="K494" s="651"/>
      <c r="L494" s="651"/>
      <c r="M494" s="649"/>
      <c r="N494" s="676"/>
      <c r="O494" s="702"/>
      <c r="P494" s="646"/>
      <c r="Q494" s="645"/>
      <c r="R494" s="5212"/>
      <c r="S494" s="5213"/>
    </row>
    <row r="495" spans="1:19" ht="15" x14ac:dyDescent="0.2">
      <c r="A495" s="5309"/>
      <c r="B495" s="5302"/>
      <c r="C495" s="5313"/>
      <c r="D495" s="644"/>
      <c r="E495" s="643"/>
      <c r="F495" s="5329"/>
      <c r="G495" s="5251"/>
      <c r="H495" s="5282"/>
      <c r="I495" s="5266"/>
      <c r="J495" s="652" t="s">
        <v>166</v>
      </c>
      <c r="K495" s="711"/>
      <c r="L495" s="651"/>
      <c r="M495" s="713"/>
      <c r="N495" s="710"/>
      <c r="O495" s="647"/>
      <c r="P495" s="709"/>
      <c r="Q495" s="708"/>
      <c r="R495" s="5212"/>
      <c r="S495" s="5213"/>
    </row>
    <row r="496" spans="1:19" ht="15" x14ac:dyDescent="0.2">
      <c r="A496" s="5309"/>
      <c r="B496" s="5302"/>
      <c r="C496" s="5313"/>
      <c r="D496" s="644"/>
      <c r="E496" s="643"/>
      <c r="F496" s="5329"/>
      <c r="G496" s="5251"/>
      <c r="H496" s="5282"/>
      <c r="I496" s="5266"/>
      <c r="J496" s="712" t="s">
        <v>347</v>
      </c>
      <c r="K496" s="711">
        <v>0</v>
      </c>
      <c r="L496" s="711">
        <v>862</v>
      </c>
      <c r="M496" s="711">
        <v>862</v>
      </c>
      <c r="N496" s="710"/>
      <c r="O496" s="647"/>
      <c r="P496" s="709"/>
      <c r="Q496" s="708"/>
      <c r="R496" s="5212"/>
      <c r="S496" s="5213"/>
    </row>
    <row r="497" spans="1:19" ht="15.75" thickBot="1" x14ac:dyDescent="0.25">
      <c r="A497" s="5309"/>
      <c r="B497" s="5302"/>
      <c r="C497" s="5313"/>
      <c r="D497" s="644"/>
      <c r="E497" s="643"/>
      <c r="F497" s="5329"/>
      <c r="G497" s="5251"/>
      <c r="H497" s="5282"/>
      <c r="I497" s="5266"/>
      <c r="J497" s="671" t="s">
        <v>346</v>
      </c>
      <c r="K497" s="641">
        <v>0</v>
      </c>
      <c r="L497" s="641">
        <v>356.8</v>
      </c>
      <c r="M497" s="641">
        <v>356.8</v>
      </c>
      <c r="N497" s="638"/>
      <c r="O497" s="637"/>
      <c r="P497" s="707"/>
      <c r="Q497" s="706"/>
      <c r="R497" s="5212"/>
      <c r="S497" s="5213"/>
    </row>
    <row r="498" spans="1:19" ht="25.15" customHeight="1" thickBot="1" x14ac:dyDescent="0.25">
      <c r="A498" s="5325"/>
      <c r="B498" s="5303"/>
      <c r="C498" s="5324"/>
      <c r="D498" s="669"/>
      <c r="E498" s="668"/>
      <c r="F498" s="5330"/>
      <c r="G498" s="5252"/>
      <c r="H498" s="5345"/>
      <c r="I498" s="5267"/>
      <c r="J498" s="666" t="s">
        <v>13</v>
      </c>
      <c r="K498" s="665">
        <f>SUM(K491:K495)</f>
        <v>800</v>
      </c>
      <c r="L498" s="665">
        <f>SUM(L491:L497)</f>
        <v>2091.8000000000002</v>
      </c>
      <c r="M498" s="665">
        <f>SUM(M491:M497)</f>
        <v>1293.9000000000001</v>
      </c>
      <c r="N498" s="664"/>
      <c r="O498" s="629"/>
      <c r="P498" s="663"/>
      <c r="Q498" s="662"/>
      <c r="R498" s="5214"/>
      <c r="S498" s="5215"/>
    </row>
    <row r="499" spans="1:19" ht="15" customHeight="1" x14ac:dyDescent="0.2">
      <c r="A499" s="5308" t="s">
        <v>31</v>
      </c>
      <c r="B499" s="5301" t="s">
        <v>8</v>
      </c>
      <c r="C499" s="5312" t="s">
        <v>8</v>
      </c>
      <c r="D499" s="705" t="s">
        <v>10</v>
      </c>
      <c r="E499" s="5341"/>
      <c r="F499" s="5304" t="s">
        <v>345</v>
      </c>
      <c r="G499" s="5250" t="s">
        <v>337</v>
      </c>
      <c r="H499" s="5344" t="s">
        <v>143</v>
      </c>
      <c r="I499" s="5265" t="s">
        <v>336</v>
      </c>
      <c r="J499" s="659" t="s">
        <v>12</v>
      </c>
      <c r="K499" s="658">
        <v>25</v>
      </c>
      <c r="L499" s="658">
        <v>25</v>
      </c>
      <c r="M499" s="657">
        <v>14.75</v>
      </c>
      <c r="N499" s="656" t="s">
        <v>344</v>
      </c>
      <c r="O499" s="655" t="s">
        <v>343</v>
      </c>
      <c r="P499" s="704">
        <v>3</v>
      </c>
      <c r="Q499" s="703">
        <v>2</v>
      </c>
      <c r="R499" s="5222" t="s">
        <v>342</v>
      </c>
      <c r="S499" s="5223"/>
    </row>
    <row r="500" spans="1:19" ht="15" customHeight="1" x14ac:dyDescent="0.2">
      <c r="A500" s="5309"/>
      <c r="B500" s="5302"/>
      <c r="C500" s="5313"/>
      <c r="D500" s="701"/>
      <c r="E500" s="5342"/>
      <c r="F500" s="5305"/>
      <c r="G500" s="5251"/>
      <c r="H500" s="5282"/>
      <c r="I500" s="5266"/>
      <c r="J500" s="652" t="s">
        <v>196</v>
      </c>
      <c r="K500" s="651"/>
      <c r="L500" s="651"/>
      <c r="M500" s="649"/>
      <c r="N500" s="648"/>
      <c r="O500" s="647"/>
      <c r="P500" s="646"/>
      <c r="Q500" s="645"/>
      <c r="R500" s="5224"/>
      <c r="S500" s="5225"/>
    </row>
    <row r="501" spans="1:19" ht="15" x14ac:dyDescent="0.2">
      <c r="A501" s="5309"/>
      <c r="B501" s="5302"/>
      <c r="C501" s="5313"/>
      <c r="D501" s="701"/>
      <c r="E501" s="5342"/>
      <c r="F501" s="5305"/>
      <c r="G501" s="5251"/>
      <c r="H501" s="5282"/>
      <c r="I501" s="5266"/>
      <c r="J501" s="652" t="s">
        <v>334</v>
      </c>
      <c r="K501" s="651"/>
      <c r="L501" s="651"/>
      <c r="M501" s="649"/>
      <c r="N501" s="676"/>
      <c r="O501" s="702"/>
      <c r="P501" s="646"/>
      <c r="Q501" s="645"/>
      <c r="R501" s="5224"/>
      <c r="S501" s="5225"/>
    </row>
    <row r="502" spans="1:19" ht="15.75" customHeight="1" thickBot="1" x14ac:dyDescent="0.25">
      <c r="A502" s="5309"/>
      <c r="B502" s="5302"/>
      <c r="C502" s="5313"/>
      <c r="D502" s="701"/>
      <c r="E502" s="5342"/>
      <c r="F502" s="5305"/>
      <c r="G502" s="5251"/>
      <c r="H502" s="5282"/>
      <c r="I502" s="5266"/>
      <c r="J502" s="642"/>
      <c r="K502" s="700"/>
      <c r="L502" s="700"/>
      <c r="M502" s="699"/>
      <c r="N502" s="698"/>
      <c r="O502" s="697"/>
      <c r="P502" s="696"/>
      <c r="Q502" s="695"/>
      <c r="R502" s="5224"/>
      <c r="S502" s="5225"/>
    </row>
    <row r="503" spans="1:19" ht="13.5" customHeight="1" thickBot="1" x14ac:dyDescent="0.25">
      <c r="A503" s="5346"/>
      <c r="B503" s="5347"/>
      <c r="C503" s="5313"/>
      <c r="D503" s="694"/>
      <c r="E503" s="5343"/>
      <c r="F503" s="5340"/>
      <c r="G503" s="5252"/>
      <c r="H503" s="5345"/>
      <c r="I503" s="5267"/>
      <c r="J503" s="666" t="s">
        <v>13</v>
      </c>
      <c r="K503" s="631">
        <f>SUM(K499:K502)</f>
        <v>25</v>
      </c>
      <c r="L503" s="631">
        <f>SUM(L499:L502)</f>
        <v>25</v>
      </c>
      <c r="M503" s="631">
        <f>SUM(M499:M502)</f>
        <v>14.75</v>
      </c>
      <c r="N503" s="664"/>
      <c r="O503" s="629"/>
      <c r="P503" s="663"/>
      <c r="Q503" s="662"/>
      <c r="R503" s="5224"/>
      <c r="S503" s="5225"/>
    </row>
    <row r="504" spans="1:19" ht="13.5" customHeight="1" x14ac:dyDescent="0.2">
      <c r="A504" s="681" t="s">
        <v>31</v>
      </c>
      <c r="B504" s="680" t="s">
        <v>8</v>
      </c>
      <c r="C504" s="679" t="s">
        <v>8</v>
      </c>
      <c r="D504" s="693" t="s">
        <v>10</v>
      </c>
      <c r="E504" s="5428" t="s">
        <v>8</v>
      </c>
      <c r="F504" s="692" t="s">
        <v>341</v>
      </c>
      <c r="G504" s="5251" t="s">
        <v>337</v>
      </c>
      <c r="H504" s="5306" t="s">
        <v>143</v>
      </c>
      <c r="I504" s="5265" t="s">
        <v>336</v>
      </c>
      <c r="J504" s="691" t="s">
        <v>12</v>
      </c>
      <c r="K504" s="690">
        <v>0</v>
      </c>
      <c r="L504" s="690">
        <v>2.8</v>
      </c>
      <c r="M504" s="690">
        <v>2.75</v>
      </c>
      <c r="N504" s="685"/>
      <c r="O504" s="684"/>
      <c r="P504" s="683"/>
      <c r="Q504" s="682"/>
      <c r="R504" s="5224"/>
      <c r="S504" s="5225"/>
    </row>
    <row r="505" spans="1:19" ht="15.75" customHeight="1" x14ac:dyDescent="0.2">
      <c r="A505" s="681"/>
      <c r="B505" s="680"/>
      <c r="C505" s="679"/>
      <c r="D505" s="678"/>
      <c r="E505" s="5428"/>
      <c r="F505" s="677"/>
      <c r="G505" s="5251"/>
      <c r="H505" s="5260"/>
      <c r="I505" s="5266"/>
      <c r="J505" s="689" t="s">
        <v>196</v>
      </c>
      <c r="K505" s="688"/>
      <c r="L505" s="688"/>
      <c r="M505" s="688"/>
      <c r="N505" s="685"/>
      <c r="O505" s="684"/>
      <c r="P505" s="683"/>
      <c r="Q505" s="682"/>
      <c r="R505" s="5224"/>
      <c r="S505" s="5225"/>
    </row>
    <row r="506" spans="1:19" ht="21" customHeight="1" thickBot="1" x14ac:dyDescent="0.25">
      <c r="A506" s="681"/>
      <c r="B506" s="680"/>
      <c r="C506" s="679"/>
      <c r="D506" s="678"/>
      <c r="E506" s="5428"/>
      <c r="F506" s="677"/>
      <c r="G506" s="5251"/>
      <c r="H506" s="5260"/>
      <c r="I506" s="5266"/>
      <c r="J506" s="687" t="s">
        <v>334</v>
      </c>
      <c r="K506" s="686"/>
      <c r="L506" s="686"/>
      <c r="M506" s="686"/>
      <c r="N506" s="685"/>
      <c r="O506" s="684"/>
      <c r="P506" s="683"/>
      <c r="Q506" s="682"/>
      <c r="R506" s="5224"/>
      <c r="S506" s="5225"/>
    </row>
    <row r="507" spans="1:19" ht="21" customHeight="1" thickBot="1" x14ac:dyDescent="0.25">
      <c r="A507" s="681"/>
      <c r="B507" s="680"/>
      <c r="C507" s="679"/>
      <c r="D507" s="678"/>
      <c r="E507" s="5429"/>
      <c r="F507" s="677"/>
      <c r="G507" s="5252"/>
      <c r="H507" s="5307"/>
      <c r="I507" s="5267"/>
      <c r="J507" s="666" t="s">
        <v>13</v>
      </c>
      <c r="K507" s="665">
        <f>SUM(K504:K506)</f>
        <v>0</v>
      </c>
      <c r="L507" s="665">
        <f>SUM(L504:L506)</f>
        <v>2.8</v>
      </c>
      <c r="M507" s="665">
        <f>SUM(M504:M506)</f>
        <v>2.75</v>
      </c>
      <c r="N507" s="664"/>
      <c r="O507" s="629"/>
      <c r="P507" s="663"/>
      <c r="Q507" s="662"/>
      <c r="R507" s="5226"/>
      <c r="S507" s="5227"/>
    </row>
    <row r="508" spans="1:19" ht="15" customHeight="1" x14ac:dyDescent="0.2">
      <c r="A508" s="5308" t="s">
        <v>31</v>
      </c>
      <c r="B508" s="5301" t="s">
        <v>8</v>
      </c>
      <c r="C508" s="5312" t="s">
        <v>8</v>
      </c>
      <c r="D508" s="661" t="s">
        <v>11</v>
      </c>
      <c r="E508" s="660"/>
      <c r="F508" s="5304" t="s">
        <v>340</v>
      </c>
      <c r="G508" s="5250" t="s">
        <v>337</v>
      </c>
      <c r="H508" s="5306" t="s">
        <v>143</v>
      </c>
      <c r="I508" s="5265" t="s">
        <v>336</v>
      </c>
      <c r="J508" s="659" t="s">
        <v>12</v>
      </c>
      <c r="K508" s="651">
        <v>12.2</v>
      </c>
      <c r="L508" s="651">
        <v>12.2</v>
      </c>
      <c r="M508" s="649">
        <v>0</v>
      </c>
      <c r="N508" s="676"/>
      <c r="O508" s="675"/>
      <c r="P508" s="674"/>
      <c r="Q508" s="673"/>
      <c r="R508" s="5210" t="s">
        <v>339</v>
      </c>
      <c r="S508" s="5211"/>
    </row>
    <row r="509" spans="1:19" ht="15" x14ac:dyDescent="0.2">
      <c r="A509" s="5309"/>
      <c r="B509" s="5302"/>
      <c r="C509" s="5313"/>
      <c r="D509" s="644"/>
      <c r="E509" s="643"/>
      <c r="F509" s="5305"/>
      <c r="G509" s="5251"/>
      <c r="H509" s="5260"/>
      <c r="I509" s="5266"/>
      <c r="J509" s="652" t="s">
        <v>196</v>
      </c>
      <c r="K509" s="651"/>
      <c r="L509" s="651"/>
      <c r="M509" s="649"/>
      <c r="N509" s="648"/>
      <c r="O509" s="647"/>
      <c r="P509" s="646"/>
      <c r="Q509" s="645"/>
      <c r="R509" s="5212"/>
      <c r="S509" s="5213"/>
    </row>
    <row r="510" spans="1:19" ht="26.25" customHeight="1" thickBot="1" x14ac:dyDescent="0.25">
      <c r="A510" s="5309"/>
      <c r="B510" s="5302"/>
      <c r="C510" s="5313"/>
      <c r="D510" s="644"/>
      <c r="E510" s="643"/>
      <c r="F510" s="672"/>
      <c r="G510" s="5251"/>
      <c r="H510" s="5260"/>
      <c r="I510" s="5266"/>
      <c r="J510" s="671" t="s">
        <v>334</v>
      </c>
      <c r="K510" s="641"/>
      <c r="L510" s="641"/>
      <c r="M510" s="639"/>
      <c r="N510" s="670"/>
      <c r="O510" s="637"/>
      <c r="P510" s="636"/>
      <c r="Q510" s="635"/>
      <c r="R510" s="5212"/>
      <c r="S510" s="5213"/>
    </row>
    <row r="511" spans="1:19" ht="12.75" customHeight="1" thickBot="1" x14ac:dyDescent="0.25">
      <c r="A511" s="5325"/>
      <c r="B511" s="5303"/>
      <c r="C511" s="5324"/>
      <c r="D511" s="669"/>
      <c r="E511" s="668"/>
      <c r="F511" s="667"/>
      <c r="G511" s="5252"/>
      <c r="H511" s="5307"/>
      <c r="I511" s="5267"/>
      <c r="J511" s="666" t="s">
        <v>13</v>
      </c>
      <c r="K511" s="665">
        <f>SUM(K508:K510)</f>
        <v>12.2</v>
      </c>
      <c r="L511" s="665">
        <f>SUM(L508:L510)</f>
        <v>12.2</v>
      </c>
      <c r="M511" s="665">
        <f>SUM(M508:M510)</f>
        <v>0</v>
      </c>
      <c r="N511" s="664"/>
      <c r="O511" s="629"/>
      <c r="P511" s="663"/>
      <c r="Q511" s="662"/>
      <c r="R511" s="5214"/>
      <c r="S511" s="5215"/>
    </row>
    <row r="512" spans="1:19" ht="15" customHeight="1" x14ac:dyDescent="0.2">
      <c r="A512" s="5308" t="s">
        <v>31</v>
      </c>
      <c r="B512" s="5301" t="s">
        <v>8</v>
      </c>
      <c r="C512" s="5312" t="s">
        <v>8</v>
      </c>
      <c r="D512" s="661" t="s">
        <v>24</v>
      </c>
      <c r="E512" s="660"/>
      <c r="F512" s="5304" t="s">
        <v>338</v>
      </c>
      <c r="G512" s="5251" t="s">
        <v>337</v>
      </c>
      <c r="H512" s="5306" t="s">
        <v>143</v>
      </c>
      <c r="I512" s="5265" t="s">
        <v>336</v>
      </c>
      <c r="J512" s="659" t="s">
        <v>12</v>
      </c>
      <c r="K512" s="658"/>
      <c r="L512" s="658"/>
      <c r="M512" s="657"/>
      <c r="N512" s="656"/>
      <c r="O512" s="655"/>
      <c r="P512" s="654"/>
      <c r="Q512" s="653"/>
      <c r="R512" s="5210" t="s">
        <v>335</v>
      </c>
      <c r="S512" s="5211"/>
    </row>
    <row r="513" spans="1:19" ht="15" x14ac:dyDescent="0.2">
      <c r="A513" s="5309"/>
      <c r="B513" s="5302"/>
      <c r="C513" s="5313"/>
      <c r="D513" s="644"/>
      <c r="E513" s="643"/>
      <c r="F513" s="5305"/>
      <c r="G513" s="5251"/>
      <c r="H513" s="5260"/>
      <c r="I513" s="5266"/>
      <c r="J513" s="652" t="s">
        <v>196</v>
      </c>
      <c r="K513" s="651">
        <v>276.8</v>
      </c>
      <c r="L513" s="650">
        <v>274.89999999999998</v>
      </c>
      <c r="M513" s="649">
        <v>0</v>
      </c>
      <c r="N513" s="648"/>
      <c r="O513" s="647"/>
      <c r="P513" s="646"/>
      <c r="Q513" s="645"/>
      <c r="R513" s="5212"/>
      <c r="S513" s="5213"/>
    </row>
    <row r="514" spans="1:19" ht="15.75" thickBot="1" x14ac:dyDescent="0.25">
      <c r="A514" s="5309"/>
      <c r="B514" s="5302"/>
      <c r="C514" s="5313"/>
      <c r="D514" s="644"/>
      <c r="E514" s="643"/>
      <c r="F514" s="5305"/>
      <c r="G514" s="5251"/>
      <c r="H514" s="5260"/>
      <c r="I514" s="5266"/>
      <c r="J514" s="642" t="s">
        <v>334</v>
      </c>
      <c r="K514" s="641">
        <v>483.5</v>
      </c>
      <c r="L514" s="640">
        <v>0</v>
      </c>
      <c r="M514" s="639">
        <v>0</v>
      </c>
      <c r="N514" s="638"/>
      <c r="O514" s="637"/>
      <c r="P514" s="636"/>
      <c r="Q514" s="635"/>
      <c r="R514" s="5212"/>
      <c r="S514" s="5213"/>
    </row>
    <row r="515" spans="1:19" ht="31.15" customHeight="1" thickBot="1" x14ac:dyDescent="0.25">
      <c r="A515" s="5309"/>
      <c r="B515" s="5302"/>
      <c r="C515" s="5313"/>
      <c r="D515" s="634"/>
      <c r="E515" s="633"/>
      <c r="F515" s="5305"/>
      <c r="G515" s="5251"/>
      <c r="H515" s="5314"/>
      <c r="I515" s="5266"/>
      <c r="J515" s="632" t="s">
        <v>13</v>
      </c>
      <c r="K515" s="631">
        <f>SUM(K512:K514)</f>
        <v>760.3</v>
      </c>
      <c r="L515" s="631">
        <f>SUM(L512:L514)</f>
        <v>274.89999999999998</v>
      </c>
      <c r="M515" s="631">
        <f>SUM(M512:M514)</f>
        <v>0</v>
      </c>
      <c r="N515" s="630"/>
      <c r="O515" s="629"/>
      <c r="P515" s="628"/>
      <c r="Q515" s="627"/>
      <c r="R515" s="5214"/>
      <c r="S515" s="5215"/>
    </row>
    <row r="516" spans="1:19" ht="21" customHeight="1" thickBot="1" x14ac:dyDescent="0.25">
      <c r="A516" s="626" t="s">
        <v>31</v>
      </c>
      <c r="B516" s="625" t="s">
        <v>8</v>
      </c>
      <c r="C516" s="5551" t="s">
        <v>221</v>
      </c>
      <c r="D516" s="5297"/>
      <c r="E516" s="5297"/>
      <c r="F516" s="5297"/>
      <c r="G516" s="5297"/>
      <c r="H516" s="5297"/>
      <c r="I516" s="5298"/>
      <c r="J516" s="624" t="s">
        <v>13</v>
      </c>
      <c r="K516" s="623">
        <f>K484*1</f>
        <v>2820.8</v>
      </c>
      <c r="L516" s="623">
        <f>L484*1</f>
        <v>4147.2</v>
      </c>
      <c r="M516" s="623">
        <f>M484*1</f>
        <v>2512.0500000000002</v>
      </c>
      <c r="N516" s="5287"/>
      <c r="O516" s="5288"/>
      <c r="P516" s="5288"/>
      <c r="Q516" s="5288"/>
      <c r="R516" s="5288"/>
      <c r="S516" s="5289"/>
    </row>
    <row r="517" spans="1:19" ht="20.45" customHeight="1" thickBot="1" x14ac:dyDescent="0.25">
      <c r="A517" s="622" t="s">
        <v>31</v>
      </c>
      <c r="B517" s="622"/>
      <c r="C517" s="5561" t="s">
        <v>220</v>
      </c>
      <c r="D517" s="5562"/>
      <c r="E517" s="5562"/>
      <c r="F517" s="5562"/>
      <c r="G517" s="5562"/>
      <c r="H517" s="5562"/>
      <c r="I517" s="5563"/>
      <c r="J517" s="621" t="s">
        <v>13</v>
      </c>
      <c r="K517" s="620">
        <f>K516*1</f>
        <v>2820.8</v>
      </c>
      <c r="L517" s="620">
        <f>L516*1</f>
        <v>4147.2</v>
      </c>
      <c r="M517" s="620">
        <f>M516*1</f>
        <v>2512.0500000000002</v>
      </c>
      <c r="N517" s="5290"/>
      <c r="O517" s="5291"/>
      <c r="P517" s="5291"/>
      <c r="Q517" s="5291"/>
      <c r="R517" s="5291"/>
      <c r="S517" s="5292"/>
    </row>
    <row r="518" spans="1:19" ht="18" hidden="1" customHeight="1" thickBot="1" x14ac:dyDescent="0.25">
      <c r="A518" s="619"/>
      <c r="B518" s="619"/>
      <c r="C518" s="5326" t="s">
        <v>219</v>
      </c>
      <c r="D518" s="5326"/>
      <c r="E518" s="5326"/>
      <c r="F518" s="5326"/>
      <c r="G518" s="5326"/>
      <c r="H518" s="5326"/>
      <c r="I518" s="5327"/>
      <c r="J518" s="618" t="s">
        <v>13</v>
      </c>
      <c r="K518" s="617" t="e">
        <f>K519-#REF!</f>
        <v>#REF!</v>
      </c>
      <c r="L518" s="617" t="e">
        <f>L519-#REF!</f>
        <v>#REF!</v>
      </c>
      <c r="M518" s="617" t="e">
        <f>M519-#REF!</f>
        <v>#REF!</v>
      </c>
      <c r="N518" s="616"/>
      <c r="O518" s="616"/>
      <c r="P518" s="614"/>
      <c r="Q518" s="614"/>
      <c r="R518" s="615"/>
      <c r="S518" s="614"/>
    </row>
    <row r="519" spans="1:19" ht="22.15" customHeight="1" thickBot="1" x14ac:dyDescent="0.25">
      <c r="A519" s="5555" t="s">
        <v>333</v>
      </c>
      <c r="B519" s="5556"/>
      <c r="C519" s="5556"/>
      <c r="D519" s="5556"/>
      <c r="E519" s="5556"/>
      <c r="F519" s="5556"/>
      <c r="G519" s="5556"/>
      <c r="H519" s="5556"/>
      <c r="I519" s="5557"/>
      <c r="J519" s="613" t="s">
        <v>13</v>
      </c>
      <c r="K519" s="612">
        <f>K62+K117+K168+K246+K294+K404+K434+K472+K517</f>
        <v>21739.41</v>
      </c>
      <c r="L519" s="612">
        <f>L62+L117+L168+L246+L294+L404+L434+L472+L517</f>
        <v>27126.100000000002</v>
      </c>
      <c r="M519" s="612">
        <f>M62+M117+M168+M246+M294+M404+M434+M472+M517</f>
        <v>16799.269</v>
      </c>
      <c r="N519" s="5293"/>
      <c r="O519" s="5294"/>
      <c r="P519" s="5294"/>
      <c r="Q519" s="5294"/>
      <c r="R519" s="5294"/>
      <c r="S519" s="5295"/>
    </row>
    <row r="520" spans="1:19" ht="15" x14ac:dyDescent="0.2">
      <c r="A520" s="180" t="s">
        <v>217</v>
      </c>
      <c r="B520" s="180"/>
      <c r="C520" s="180"/>
      <c r="D520" s="180"/>
      <c r="E520" s="180"/>
      <c r="F520" s="180"/>
      <c r="G520" s="180"/>
      <c r="H520" s="180"/>
      <c r="I520" s="180"/>
      <c r="J520" s="180"/>
      <c r="K520" s="180"/>
      <c r="L520" s="611"/>
      <c r="M520" s="611"/>
    </row>
    <row r="521" spans="1:19" ht="8.25" customHeight="1" x14ac:dyDescent="0.2">
      <c r="A521" s="611"/>
      <c r="B521" s="611"/>
      <c r="C521" s="611"/>
      <c r="D521" s="611"/>
      <c r="E521" s="611"/>
      <c r="F521" s="611"/>
      <c r="G521" s="611"/>
      <c r="H521" s="611"/>
      <c r="I521" s="611"/>
      <c r="J521" s="611"/>
      <c r="K521" s="611"/>
      <c r="L521" s="611"/>
      <c r="M521" s="611"/>
    </row>
    <row r="522" spans="1:19" ht="111.75" customHeight="1" x14ac:dyDescent="0.25">
      <c r="A522" s="608"/>
      <c r="B522" s="608"/>
      <c r="C522" s="608"/>
      <c r="D522" s="610"/>
      <c r="E522" s="610"/>
      <c r="F522" s="5296" t="s">
        <v>332</v>
      </c>
      <c r="G522" s="5296"/>
      <c r="H522" s="5296"/>
      <c r="I522" s="5296"/>
      <c r="J522" s="5296"/>
      <c r="K522" s="5296"/>
      <c r="L522" s="609"/>
      <c r="M522" s="609"/>
    </row>
    <row r="523" spans="1:19" ht="15.75" thickBot="1" x14ac:dyDescent="0.3">
      <c r="A523" s="608"/>
      <c r="B523" s="608"/>
      <c r="C523" s="608"/>
      <c r="D523" s="608"/>
      <c r="E523" s="608"/>
      <c r="F523" s="608"/>
      <c r="G523" s="608"/>
      <c r="H523" s="608"/>
      <c r="I523" s="608"/>
      <c r="J523" s="608"/>
      <c r="K523" s="608"/>
      <c r="L523" s="608"/>
      <c r="M523" s="608"/>
    </row>
    <row r="524" spans="1:19" ht="81" customHeight="1" thickBot="1" x14ac:dyDescent="0.25">
      <c r="F524" s="607"/>
      <c r="G524" s="606"/>
      <c r="H524" s="606"/>
      <c r="I524" s="606"/>
      <c r="J524" s="605"/>
      <c r="K524" s="604" t="s">
        <v>299</v>
      </c>
      <c r="L524" s="604" t="s">
        <v>300</v>
      </c>
      <c r="M524" s="604" t="s">
        <v>202</v>
      </c>
      <c r="N524" s="603"/>
      <c r="O524" s="5494"/>
      <c r="P524" s="5494"/>
      <c r="Q524" s="602"/>
      <c r="R524" s="602"/>
    </row>
    <row r="525" spans="1:19" ht="15.75" thickBot="1" x14ac:dyDescent="0.25">
      <c r="F525" s="601" t="s">
        <v>18</v>
      </c>
      <c r="G525" s="600"/>
      <c r="H525" s="600"/>
      <c r="I525" s="600"/>
      <c r="J525" s="599"/>
      <c r="K525" s="598">
        <f>SUM(K526:K536)</f>
        <v>21739.409999999996</v>
      </c>
      <c r="L525" s="598">
        <f>SUM(L526:L536)</f>
        <v>27126.1</v>
      </c>
      <c r="M525" s="598">
        <f>SUM(M526:M536)</f>
        <v>16799.269</v>
      </c>
      <c r="N525" s="597"/>
      <c r="O525" s="597"/>
      <c r="P525" s="597"/>
    </row>
    <row r="526" spans="1:19" ht="15" x14ac:dyDescent="0.2">
      <c r="F526" s="576" t="s">
        <v>331</v>
      </c>
      <c r="G526" s="575"/>
      <c r="H526" s="575"/>
      <c r="I526" s="575"/>
      <c r="J526" s="574"/>
      <c r="K526" s="596">
        <f>K13+K43+K68+K92+K122+K140+K155+K173+K251+K266+K281+K299+K316+K331+K409+K421+K439+K477</f>
        <v>89.7</v>
      </c>
      <c r="L526" s="596">
        <f>L13+L43+L68+L92+L122+L140+L155+L173+L251+L266+L281+L299+L316+L331+L409+L421+L439+L477</f>
        <v>180.2</v>
      </c>
      <c r="M526" s="595">
        <f>M13+M43+M68+M92+M122+M140+M155+M173+M251+M266+M281+M299+M316+M331+M409+M421+M439+M477</f>
        <v>116.386</v>
      </c>
      <c r="N526" s="571"/>
      <c r="O526" s="571"/>
      <c r="P526" s="571"/>
    </row>
    <row r="527" spans="1:19" ht="15" x14ac:dyDescent="0.2">
      <c r="F527" s="576" t="s">
        <v>330</v>
      </c>
      <c r="G527" s="575"/>
      <c r="H527" s="575"/>
      <c r="I527" s="575"/>
      <c r="J527" s="574"/>
      <c r="K527" s="580"/>
      <c r="L527" s="594"/>
      <c r="M527" s="593"/>
      <c r="N527" s="557"/>
      <c r="O527" s="557"/>
      <c r="P527" s="557"/>
    </row>
    <row r="528" spans="1:19" ht="15" x14ac:dyDescent="0.2">
      <c r="F528" s="576" t="s">
        <v>329</v>
      </c>
      <c r="G528" s="575"/>
      <c r="H528" s="575"/>
      <c r="I528" s="575"/>
      <c r="J528" s="574"/>
      <c r="K528" s="592">
        <f>K17+K47+K72+K96+K126+K144+K159+K177+K255+K270+K285+K304+K320+K335+K413+K425+K443+K482</f>
        <v>0</v>
      </c>
      <c r="L528" s="592">
        <v>0</v>
      </c>
      <c r="M528" s="591">
        <f>M482+M443+M425+M413+M335+M320+M304+M285+M270+M255+M177+M159+M144+M126+M72+M47</f>
        <v>0</v>
      </c>
      <c r="N528" s="571"/>
      <c r="O528" s="571"/>
      <c r="P528" s="571"/>
    </row>
    <row r="529" spans="6:21" ht="31.5" customHeight="1" x14ac:dyDescent="0.2">
      <c r="F529" s="5239" t="s">
        <v>328</v>
      </c>
      <c r="G529" s="5240"/>
      <c r="H529" s="5240"/>
      <c r="I529" s="5240"/>
      <c r="J529" s="5241"/>
      <c r="K529" s="580">
        <v>0</v>
      </c>
      <c r="L529" s="586">
        <f>L483+L303</f>
        <v>796.6</v>
      </c>
      <c r="M529" s="586">
        <f>M483+M303</f>
        <v>796.56999999999994</v>
      </c>
      <c r="N529" s="557"/>
      <c r="O529" s="557"/>
      <c r="P529" s="557"/>
    </row>
    <row r="530" spans="6:21" ht="15" x14ac:dyDescent="0.2">
      <c r="F530" s="590" t="s">
        <v>327</v>
      </c>
      <c r="G530" s="589"/>
      <c r="H530" s="589"/>
      <c r="I530" s="589"/>
      <c r="J530" s="588"/>
      <c r="K530" s="587">
        <f>K444</f>
        <v>240</v>
      </c>
      <c r="L530" s="586">
        <f>L481+L444+L96+L17</f>
        <v>5532</v>
      </c>
      <c r="M530" s="586">
        <f>M481+M444+M96+M17</f>
        <v>5321.48</v>
      </c>
      <c r="N530" s="585"/>
      <c r="O530" s="585"/>
      <c r="P530" s="585"/>
    </row>
    <row r="531" spans="6:21" ht="15" x14ac:dyDescent="0.25">
      <c r="F531" s="584" t="s">
        <v>326</v>
      </c>
      <c r="G531" s="583"/>
      <c r="H531" s="582"/>
      <c r="I531" s="582"/>
      <c r="J531" s="581"/>
      <c r="K531" s="580"/>
      <c r="L531" s="580"/>
      <c r="M531" s="579"/>
      <c r="N531" s="557"/>
      <c r="O531" s="557"/>
      <c r="P531" s="557"/>
    </row>
    <row r="532" spans="6:21" ht="32.25" customHeight="1" x14ac:dyDescent="0.2">
      <c r="F532" s="5239" t="s">
        <v>325</v>
      </c>
      <c r="G532" s="5240"/>
      <c r="H532" s="5240"/>
      <c r="I532" s="5240"/>
      <c r="J532" s="5241"/>
      <c r="K532" s="580"/>
      <c r="L532" s="580"/>
      <c r="M532" s="579"/>
      <c r="N532" s="557"/>
      <c r="O532" s="557"/>
      <c r="P532" s="557"/>
    </row>
    <row r="533" spans="6:21" ht="25.5" customHeight="1" x14ac:dyDescent="0.2">
      <c r="F533" s="5239" t="s">
        <v>324</v>
      </c>
      <c r="G533" s="5240"/>
      <c r="H533" s="5240"/>
      <c r="I533" s="5240"/>
      <c r="J533" s="5241"/>
      <c r="K533" s="578"/>
      <c r="L533" s="578"/>
      <c r="M533" s="577"/>
      <c r="N533" s="557"/>
      <c r="O533" s="557"/>
      <c r="P533" s="557"/>
    </row>
    <row r="534" spans="6:21" ht="15" x14ac:dyDescent="0.2">
      <c r="F534" s="576" t="s">
        <v>323</v>
      </c>
      <c r="G534" s="575"/>
      <c r="H534" s="575"/>
      <c r="I534" s="575"/>
      <c r="J534" s="574"/>
      <c r="K534" s="573">
        <f t="shared" ref="K534:M535" si="14">K15+K45+K70+K94+K124+K142+K157+K175+K253+K268+K283+K301+K318+K333+K411+K423+K441+K479</f>
        <v>3935.1</v>
      </c>
      <c r="L534" s="573">
        <f t="shared" si="14"/>
        <v>3935.1</v>
      </c>
      <c r="M534" s="572">
        <f t="shared" si="14"/>
        <v>459.19799999999998</v>
      </c>
      <c r="N534" s="571"/>
      <c r="O534" s="571"/>
      <c r="P534" s="571"/>
    </row>
    <row r="535" spans="6:21" ht="15" x14ac:dyDescent="0.2">
      <c r="F535" s="576" t="s">
        <v>322</v>
      </c>
      <c r="G535" s="575"/>
      <c r="H535" s="575"/>
      <c r="I535" s="575"/>
      <c r="J535" s="574"/>
      <c r="K535" s="573">
        <f t="shared" si="14"/>
        <v>9241.989999999998</v>
      </c>
      <c r="L535" s="573">
        <f t="shared" si="14"/>
        <v>9004</v>
      </c>
      <c r="M535" s="572">
        <f t="shared" si="14"/>
        <v>5318.97</v>
      </c>
      <c r="N535" s="571"/>
      <c r="O535" s="571"/>
      <c r="P535" s="571"/>
    </row>
    <row r="536" spans="6:21" ht="15.75" thickBot="1" x14ac:dyDescent="0.25">
      <c r="F536" s="570" t="s">
        <v>321</v>
      </c>
      <c r="G536" s="569"/>
      <c r="H536" s="569"/>
      <c r="I536" s="569"/>
      <c r="J536" s="568"/>
      <c r="K536" s="567">
        <f>K14+K44+K69+K93+K123+K141+K156+K174+K252+K267+K282+K300+K317+K332+K410+K422+K440+K478</f>
        <v>8232.619999999999</v>
      </c>
      <c r="L536" s="567">
        <f>L14+L44+L69+L93+L123+L141+L156+L174+L252+L267+L282+L300+L317+L332+L410+L422+L440+L478</f>
        <v>7678.1999999999989</v>
      </c>
      <c r="M536" s="566">
        <f>M14+M44+M69+M93+M123+M141+M156+M174+M252+M267+M282+M300+M317+M332+M410+M422+M440+M478</f>
        <v>4786.6649999999991</v>
      </c>
      <c r="N536" s="557"/>
      <c r="O536" s="557"/>
      <c r="P536" s="557"/>
    </row>
    <row r="537" spans="6:21" ht="15.75" thickBot="1" x14ac:dyDescent="0.25">
      <c r="F537" s="565" t="s">
        <v>19</v>
      </c>
      <c r="G537" s="564"/>
      <c r="H537" s="564"/>
      <c r="I537" s="564"/>
      <c r="J537" s="564"/>
      <c r="K537" s="563">
        <f>K538</f>
        <v>0</v>
      </c>
      <c r="L537" s="563">
        <f>L538</f>
        <v>0</v>
      </c>
      <c r="M537" s="563">
        <f>M538</f>
        <v>0</v>
      </c>
      <c r="N537" s="562"/>
      <c r="O537" s="562"/>
      <c r="P537" s="562"/>
      <c r="U537" s="546"/>
    </row>
    <row r="538" spans="6:21" ht="15.75" customHeight="1" thickBot="1" x14ac:dyDescent="0.25">
      <c r="F538" s="561" t="s">
        <v>320</v>
      </c>
      <c r="G538" s="560"/>
      <c r="H538" s="560"/>
      <c r="I538" s="560"/>
      <c r="J538" s="559"/>
      <c r="K538" s="558">
        <v>0</v>
      </c>
      <c r="L538" s="558">
        <v>0</v>
      </c>
      <c r="M538" s="558">
        <v>0</v>
      </c>
      <c r="N538" s="557"/>
      <c r="O538" s="557"/>
      <c r="P538" s="557"/>
    </row>
    <row r="539" spans="6:21" ht="24.75" customHeight="1" thickBot="1" x14ac:dyDescent="0.25">
      <c r="F539" s="556"/>
      <c r="G539" s="555"/>
      <c r="H539" s="555"/>
      <c r="I539" s="555"/>
      <c r="J539" s="554"/>
      <c r="K539" s="553">
        <f>K525+K537</f>
        <v>21739.409999999996</v>
      </c>
      <c r="L539" s="553">
        <f>L525+L537</f>
        <v>27126.1</v>
      </c>
      <c r="M539" s="552">
        <f>M525+M537</f>
        <v>16799.269</v>
      </c>
      <c r="N539" s="551"/>
      <c r="O539" s="551"/>
      <c r="P539" s="551"/>
      <c r="U539" s="546"/>
    </row>
    <row r="540" spans="6:21" x14ac:dyDescent="0.2">
      <c r="K540" s="550"/>
      <c r="L540" s="550"/>
      <c r="M540" s="550"/>
      <c r="N540" s="549"/>
      <c r="O540" s="547"/>
      <c r="P540" s="547"/>
    </row>
    <row r="541" spans="6:21" x14ac:dyDescent="0.2">
      <c r="N541" s="549"/>
      <c r="O541" s="547"/>
      <c r="P541" s="547"/>
    </row>
    <row r="542" spans="6:21" x14ac:dyDescent="0.2">
      <c r="N542" s="548"/>
      <c r="O542" s="547"/>
      <c r="P542" s="547"/>
    </row>
  </sheetData>
  <mergeCells count="563">
    <mergeCell ref="T98:T102"/>
    <mergeCell ref="R415:S419"/>
    <mergeCell ref="R2:S2"/>
    <mergeCell ref="N263:Q263"/>
    <mergeCell ref="C264:Q264"/>
    <mergeCell ref="N278:Q278"/>
    <mergeCell ref="N293:Q293"/>
    <mergeCell ref="N294:Q294"/>
    <mergeCell ref="C297:Q297"/>
    <mergeCell ref="G203:G208"/>
    <mergeCell ref="O5:Q5"/>
    <mergeCell ref="F31:F36"/>
    <mergeCell ref="F55:F60"/>
    <mergeCell ref="I80:I85"/>
    <mergeCell ref="F86:F91"/>
    <mergeCell ref="N246:Q246"/>
    <mergeCell ref="R397:S402"/>
    <mergeCell ref="R355:S360"/>
    <mergeCell ref="R361:S366"/>
    <mergeCell ref="H397:H402"/>
    <mergeCell ref="I397:I402"/>
    <mergeCell ref="N328:Q328"/>
    <mergeCell ref="C329:Q329"/>
    <mergeCell ref="R367:S372"/>
    <mergeCell ref="A519:I519"/>
    <mergeCell ref="N321:Q321"/>
    <mergeCell ref="E504:E507"/>
    <mergeCell ref="G504:G507"/>
    <mergeCell ref="H504:H507"/>
    <mergeCell ref="I504:I507"/>
    <mergeCell ref="R499:S507"/>
    <mergeCell ref="C12:M12"/>
    <mergeCell ref="C517:I517"/>
    <mergeCell ref="F179:F184"/>
    <mergeCell ref="N404:Q404"/>
    <mergeCell ref="N403:Q403"/>
    <mergeCell ref="B405:Q405"/>
    <mergeCell ref="B406:M406"/>
    <mergeCell ref="N433:Q433"/>
    <mergeCell ref="N434:Q434"/>
    <mergeCell ref="I421:I426"/>
    <mergeCell ref="D421:F426"/>
    <mergeCell ref="F427:F432"/>
    <mergeCell ref="H427:H432"/>
    <mergeCell ref="B439:B445"/>
    <mergeCell ref="B421:B426"/>
    <mergeCell ref="B415:B420"/>
    <mergeCell ref="B118:Q118"/>
    <mergeCell ref="N117:Q117"/>
    <mergeCell ref="B247:Q247"/>
    <mergeCell ref="N245:Q245"/>
    <mergeCell ref="N471:Q471"/>
    <mergeCell ref="N472:Q472"/>
    <mergeCell ref="B473:Q473"/>
    <mergeCell ref="C167:I167"/>
    <mergeCell ref="C168:I168"/>
    <mergeCell ref="B173:B178"/>
    <mergeCell ref="F173:F178"/>
    <mergeCell ref="H173:H178"/>
    <mergeCell ref="I173:I178"/>
    <mergeCell ref="C263:I263"/>
    <mergeCell ref="N313:Q313"/>
    <mergeCell ref="C314:Q314"/>
    <mergeCell ref="B474:M474"/>
    <mergeCell ref="B295:Q295"/>
    <mergeCell ref="C279:Q279"/>
    <mergeCell ref="C265:M265"/>
    <mergeCell ref="C516:I516"/>
    <mergeCell ref="N152:Q152"/>
    <mergeCell ref="C121:M121"/>
    <mergeCell ref="R491:S498"/>
    <mergeCell ref="R508:S511"/>
    <mergeCell ref="R512:S515"/>
    <mergeCell ref="R55:S60"/>
    <mergeCell ref="R74:S79"/>
    <mergeCell ref="R80:S85"/>
    <mergeCell ref="R98:S103"/>
    <mergeCell ref="R104:S109"/>
    <mergeCell ref="R110:S116"/>
    <mergeCell ref="R128:S133"/>
    <mergeCell ref="R465:S470"/>
    <mergeCell ref="R485:S490"/>
    <mergeCell ref="R373:S378"/>
    <mergeCell ref="R379:S384"/>
    <mergeCell ref="R385:S390"/>
    <mergeCell ref="R391:S396"/>
    <mergeCell ref="R427:S432"/>
    <mergeCell ref="R446:S452"/>
    <mergeCell ref="R453:S458"/>
    <mergeCell ref="R459:S464"/>
    <mergeCell ref="R272:S277"/>
    <mergeCell ref="R197:S201"/>
    <mergeCell ref="R215:S220"/>
    <mergeCell ref="R349:S354"/>
    <mergeCell ref="A239:A244"/>
    <mergeCell ref="B239:B244"/>
    <mergeCell ref="C239:C244"/>
    <mergeCell ref="D239:D244"/>
    <mergeCell ref="E239:E244"/>
    <mergeCell ref="F239:F244"/>
    <mergeCell ref="R134:S139"/>
    <mergeCell ref="R146:S151"/>
    <mergeCell ref="R161:S166"/>
    <mergeCell ref="R191:S196"/>
    <mergeCell ref="R203:S208"/>
    <mergeCell ref="R209:S214"/>
    <mergeCell ref="R181:S184"/>
    <mergeCell ref="R185:S190"/>
    <mergeCell ref="R179:S180"/>
    <mergeCell ref="H179:H184"/>
    <mergeCell ref="I197:I202"/>
    <mergeCell ref="N167:Q167"/>
    <mergeCell ref="C153:Q153"/>
    <mergeCell ref="C171:Q171"/>
    <mergeCell ref="C154:M154"/>
    <mergeCell ref="B169:Q169"/>
    <mergeCell ref="N168:Q168"/>
    <mergeCell ref="B104:B109"/>
    <mergeCell ref="F104:F109"/>
    <mergeCell ref="H104:H109"/>
    <mergeCell ref="I104:I109"/>
    <mergeCell ref="C116:I116"/>
    <mergeCell ref="G104:G109"/>
    <mergeCell ref="F446:F452"/>
    <mergeCell ref="H446:H452"/>
    <mergeCell ref="F491:F498"/>
    <mergeCell ref="H491:H498"/>
    <mergeCell ref="I491:I498"/>
    <mergeCell ref="H391:H396"/>
    <mergeCell ref="G453:G458"/>
    <mergeCell ref="C404:I404"/>
    <mergeCell ref="H409:H414"/>
    <mergeCell ref="I409:I414"/>
    <mergeCell ref="G427:G432"/>
    <mergeCell ref="F415:F420"/>
    <mergeCell ref="I299:I305"/>
    <mergeCell ref="I306:I312"/>
    <mergeCell ref="H439:H445"/>
    <mergeCell ref="I439:I445"/>
    <mergeCell ref="D409:F414"/>
    <mergeCell ref="G409:G414"/>
    <mergeCell ref="I134:I139"/>
    <mergeCell ref="B117:I117"/>
    <mergeCell ref="E86:E91"/>
    <mergeCell ref="F80:F85"/>
    <mergeCell ref="H80:H85"/>
    <mergeCell ref="O524:P524"/>
    <mergeCell ref="P300:P301"/>
    <mergeCell ref="I457:I458"/>
    <mergeCell ref="F459:F464"/>
    <mergeCell ref="H459:H464"/>
    <mergeCell ref="I459:I464"/>
    <mergeCell ref="F465:F470"/>
    <mergeCell ref="I391:I396"/>
    <mergeCell ref="G391:G396"/>
    <mergeCell ref="C403:I403"/>
    <mergeCell ref="G397:G402"/>
    <mergeCell ref="H299:H305"/>
    <mergeCell ref="G233:G238"/>
    <mergeCell ref="G239:G244"/>
    <mergeCell ref="H233:H238"/>
    <mergeCell ref="H239:H244"/>
    <mergeCell ref="C293:I293"/>
    <mergeCell ref="I446:I452"/>
    <mergeCell ref="D439:F445"/>
    <mergeCell ref="F185:F190"/>
    <mergeCell ref="H185:H190"/>
    <mergeCell ref="I189:I190"/>
    <mergeCell ref="F191:F196"/>
    <mergeCell ref="I191:I196"/>
    <mergeCell ref="H197:H202"/>
    <mergeCell ref="H191:H196"/>
    <mergeCell ref="I181:I184"/>
    <mergeCell ref="F197:F202"/>
    <mergeCell ref="N61:Q61"/>
    <mergeCell ref="N62:Q62"/>
    <mergeCell ref="B63:Q63"/>
    <mergeCell ref="B68:B73"/>
    <mergeCell ref="F68:F73"/>
    <mergeCell ref="H68:H73"/>
    <mergeCell ref="I68:I73"/>
    <mergeCell ref="H98:H103"/>
    <mergeCell ref="I98:I103"/>
    <mergeCell ref="G92:G97"/>
    <mergeCell ref="G98:G103"/>
    <mergeCell ref="B92:B97"/>
    <mergeCell ref="E98:E103"/>
    <mergeCell ref="H86:H91"/>
    <mergeCell ref="I90:I91"/>
    <mergeCell ref="E80:E85"/>
    <mergeCell ref="G80:G85"/>
    <mergeCell ref="G86:G91"/>
    <mergeCell ref="B74:B79"/>
    <mergeCell ref="B80:B85"/>
    <mergeCell ref="B86:B91"/>
    <mergeCell ref="B98:B103"/>
    <mergeCell ref="F92:F97"/>
    <mergeCell ref="H92:H97"/>
    <mergeCell ref="A6:A8"/>
    <mergeCell ref="B6:B8"/>
    <mergeCell ref="C6:C8"/>
    <mergeCell ref="D6:D8"/>
    <mergeCell ref="F6:F8"/>
    <mergeCell ref="H6:H8"/>
    <mergeCell ref="G6:G8"/>
    <mergeCell ref="I13:I18"/>
    <mergeCell ref="F19:F24"/>
    <mergeCell ref="H19:H24"/>
    <mergeCell ref="I19:I24"/>
    <mergeCell ref="G13:G18"/>
    <mergeCell ref="G19:G24"/>
    <mergeCell ref="E19:E24"/>
    <mergeCell ref="N6:Q6"/>
    <mergeCell ref="E6:E8"/>
    <mergeCell ref="K7:K8"/>
    <mergeCell ref="L7:L8"/>
    <mergeCell ref="M7:M8"/>
    <mergeCell ref="P7:P8"/>
    <mergeCell ref="K6:M6"/>
    <mergeCell ref="B13:B18"/>
    <mergeCell ref="F13:F18"/>
    <mergeCell ref="H13:H18"/>
    <mergeCell ref="C11:Q11"/>
    <mergeCell ref="B10:M10"/>
    <mergeCell ref="Q7:Q8"/>
    <mergeCell ref="I6:I8"/>
    <mergeCell ref="J6:J8"/>
    <mergeCell ref="N7:N8"/>
    <mergeCell ref="O7:O8"/>
    <mergeCell ref="N14:N15"/>
    <mergeCell ref="B49:B54"/>
    <mergeCell ref="B55:B60"/>
    <mergeCell ref="E49:E54"/>
    <mergeCell ref="E55:E60"/>
    <mergeCell ref="C61:I61"/>
    <mergeCell ref="C62:I62"/>
    <mergeCell ref="E25:E30"/>
    <mergeCell ref="B43:B48"/>
    <mergeCell ref="F43:F48"/>
    <mergeCell ref="H43:H48"/>
    <mergeCell ref="I43:I48"/>
    <mergeCell ref="G31:G36"/>
    <mergeCell ref="E31:E36"/>
    <mergeCell ref="E37:E42"/>
    <mergeCell ref="H31:H36"/>
    <mergeCell ref="I31:I36"/>
    <mergeCell ref="F25:F30"/>
    <mergeCell ref="H25:H30"/>
    <mergeCell ref="I25:I30"/>
    <mergeCell ref="G25:G30"/>
    <mergeCell ref="F37:F42"/>
    <mergeCell ref="H37:H42"/>
    <mergeCell ref="I37:I42"/>
    <mergeCell ref="G37:G42"/>
    <mergeCell ref="H55:H60"/>
    <mergeCell ref="I55:I60"/>
    <mergeCell ref="G55:G60"/>
    <mergeCell ref="F49:F54"/>
    <mergeCell ref="H49:H54"/>
    <mergeCell ref="I49:I54"/>
    <mergeCell ref="G43:G48"/>
    <mergeCell ref="G49:G54"/>
    <mergeCell ref="G122:G127"/>
    <mergeCell ref="B122:B127"/>
    <mergeCell ref="F122:F127"/>
    <mergeCell ref="H74:H79"/>
    <mergeCell ref="I74:I79"/>
    <mergeCell ref="E74:E79"/>
    <mergeCell ref="B66:B67"/>
    <mergeCell ref="G68:G73"/>
    <mergeCell ref="G74:G79"/>
    <mergeCell ref="B110:B115"/>
    <mergeCell ref="C110:C115"/>
    <mergeCell ref="D110:D115"/>
    <mergeCell ref="E110:E115"/>
    <mergeCell ref="F110:F115"/>
    <mergeCell ref="H122:H127"/>
    <mergeCell ref="I122:I127"/>
    <mergeCell ref="C120:Q120"/>
    <mergeCell ref="I92:I97"/>
    <mergeCell ref="F98:F102"/>
    <mergeCell ref="G110:G115"/>
    <mergeCell ref="H110:H115"/>
    <mergeCell ref="N116:Q116"/>
    <mergeCell ref="I110:I115"/>
    <mergeCell ref="E104:E109"/>
    <mergeCell ref="B161:B166"/>
    <mergeCell ref="B209:B214"/>
    <mergeCell ref="B128:B133"/>
    <mergeCell ref="B134:B139"/>
    <mergeCell ref="B146:B151"/>
    <mergeCell ref="G128:G133"/>
    <mergeCell ref="G140:G145"/>
    <mergeCell ref="F161:F166"/>
    <mergeCell ref="B155:B160"/>
    <mergeCell ref="F155:F160"/>
    <mergeCell ref="G146:G151"/>
    <mergeCell ref="B140:B145"/>
    <mergeCell ref="F140:F145"/>
    <mergeCell ref="F146:F151"/>
    <mergeCell ref="F134:F139"/>
    <mergeCell ref="C152:I152"/>
    <mergeCell ref="G134:G139"/>
    <mergeCell ref="F128:F133"/>
    <mergeCell ref="B203:B208"/>
    <mergeCell ref="B179:B184"/>
    <mergeCell ref="B185:B190"/>
    <mergeCell ref="B191:B196"/>
    <mergeCell ref="B197:B202"/>
    <mergeCell ref="F203:F208"/>
    <mergeCell ref="B215:B220"/>
    <mergeCell ref="B221:B226"/>
    <mergeCell ref="H221:H226"/>
    <mergeCell ref="I221:I226"/>
    <mergeCell ref="F209:F214"/>
    <mergeCell ref="H209:H214"/>
    <mergeCell ref="I209:I214"/>
    <mergeCell ref="H215:H220"/>
    <mergeCell ref="I215:I220"/>
    <mergeCell ref="G209:G214"/>
    <mergeCell ref="B287:B292"/>
    <mergeCell ref="G287:G292"/>
    <mergeCell ref="F257:F262"/>
    <mergeCell ref="H257:H262"/>
    <mergeCell ref="I257:I262"/>
    <mergeCell ref="B227:B232"/>
    <mergeCell ref="B251:B256"/>
    <mergeCell ref="F251:F256"/>
    <mergeCell ref="H251:H256"/>
    <mergeCell ref="I233:I238"/>
    <mergeCell ref="I239:I244"/>
    <mergeCell ref="C245:I245"/>
    <mergeCell ref="G227:G232"/>
    <mergeCell ref="B233:B238"/>
    <mergeCell ref="F233:F238"/>
    <mergeCell ref="B266:B271"/>
    <mergeCell ref="H266:H271"/>
    <mergeCell ref="I266:I271"/>
    <mergeCell ref="G257:G262"/>
    <mergeCell ref="D266:F271"/>
    <mergeCell ref="G266:G271"/>
    <mergeCell ref="B257:B262"/>
    <mergeCell ref="G281:G286"/>
    <mergeCell ref="F272:F277"/>
    <mergeCell ref="H272:H277"/>
    <mergeCell ref="I272:I277"/>
    <mergeCell ref="C278:I278"/>
    <mergeCell ref="B272:B277"/>
    <mergeCell ref="D281:F286"/>
    <mergeCell ref="G272:G277"/>
    <mergeCell ref="B281:B286"/>
    <mergeCell ref="A322:A327"/>
    <mergeCell ref="B322:B327"/>
    <mergeCell ref="C322:C327"/>
    <mergeCell ref="F322:F327"/>
    <mergeCell ref="H322:H327"/>
    <mergeCell ref="I322:I327"/>
    <mergeCell ref="D299:F305"/>
    <mergeCell ref="G299:G305"/>
    <mergeCell ref="G306:G312"/>
    <mergeCell ref="A316:A321"/>
    <mergeCell ref="B316:B321"/>
    <mergeCell ref="C316:C321"/>
    <mergeCell ref="A306:A312"/>
    <mergeCell ref="B306:B312"/>
    <mergeCell ref="C306:C312"/>
    <mergeCell ref="F306:F312"/>
    <mergeCell ref="H306:H312"/>
    <mergeCell ref="A299:A305"/>
    <mergeCell ref="B299:B305"/>
    <mergeCell ref="C299:C305"/>
    <mergeCell ref="C313:I313"/>
    <mergeCell ref="B331:B336"/>
    <mergeCell ref="H331:H336"/>
    <mergeCell ref="I331:I336"/>
    <mergeCell ref="D331:F336"/>
    <mergeCell ref="G331:G336"/>
    <mergeCell ref="H316:H321"/>
    <mergeCell ref="I316:I321"/>
    <mergeCell ref="D316:F321"/>
    <mergeCell ref="G316:G321"/>
    <mergeCell ref="B337:B342"/>
    <mergeCell ref="F337:F342"/>
    <mergeCell ref="H337:H342"/>
    <mergeCell ref="I337:I342"/>
    <mergeCell ref="G337:G342"/>
    <mergeCell ref="B343:B348"/>
    <mergeCell ref="F343:F345"/>
    <mergeCell ref="H343:H348"/>
    <mergeCell ref="I343:I348"/>
    <mergeCell ref="G343:G348"/>
    <mergeCell ref="B349:B354"/>
    <mergeCell ref="F349:F351"/>
    <mergeCell ref="H349:H354"/>
    <mergeCell ref="I349:I354"/>
    <mergeCell ref="G349:G354"/>
    <mergeCell ref="B355:B360"/>
    <mergeCell ref="F355:F360"/>
    <mergeCell ref="H355:H360"/>
    <mergeCell ref="I355:I360"/>
    <mergeCell ref="G355:G360"/>
    <mergeCell ref="B361:B366"/>
    <mergeCell ref="F361:F366"/>
    <mergeCell ref="H361:H366"/>
    <mergeCell ref="I361:I366"/>
    <mergeCell ref="G361:G366"/>
    <mergeCell ref="B367:B372"/>
    <mergeCell ref="F367:F369"/>
    <mergeCell ref="H367:H372"/>
    <mergeCell ref="I367:I372"/>
    <mergeCell ref="G367:G372"/>
    <mergeCell ref="B373:B378"/>
    <mergeCell ref="F373:F375"/>
    <mergeCell ref="H373:H378"/>
    <mergeCell ref="I373:I378"/>
    <mergeCell ref="G373:G378"/>
    <mergeCell ref="B379:B384"/>
    <mergeCell ref="F379:F381"/>
    <mergeCell ref="H379:H384"/>
    <mergeCell ref="I379:I384"/>
    <mergeCell ref="G379:G384"/>
    <mergeCell ref="B385:B390"/>
    <mergeCell ref="F385:F387"/>
    <mergeCell ref="H385:H390"/>
    <mergeCell ref="I389:I390"/>
    <mergeCell ref="G385:G390"/>
    <mergeCell ref="A499:A503"/>
    <mergeCell ref="B499:B503"/>
    <mergeCell ref="C499:C503"/>
    <mergeCell ref="H499:H503"/>
    <mergeCell ref="I499:I503"/>
    <mergeCell ref="G491:G498"/>
    <mergeCell ref="H421:H426"/>
    <mergeCell ref="C433:I433"/>
    <mergeCell ref="C434:I434"/>
    <mergeCell ref="B435:Q435"/>
    <mergeCell ref="I427:I432"/>
    <mergeCell ref="G415:G420"/>
    <mergeCell ref="G421:G426"/>
    <mergeCell ref="H415:H419"/>
    <mergeCell ref="I415:I420"/>
    <mergeCell ref="B427:B432"/>
    <mergeCell ref="A66:A67"/>
    <mergeCell ref="C518:I518"/>
    <mergeCell ref="G508:G511"/>
    <mergeCell ref="A508:A511"/>
    <mergeCell ref="B508:B511"/>
    <mergeCell ref="C508:C511"/>
    <mergeCell ref="I477:I484"/>
    <mergeCell ref="G477:G484"/>
    <mergeCell ref="G485:G490"/>
    <mergeCell ref="A485:A490"/>
    <mergeCell ref="B485:B490"/>
    <mergeCell ref="C485:C490"/>
    <mergeCell ref="F485:F490"/>
    <mergeCell ref="H485:H490"/>
    <mergeCell ref="I485:I490"/>
    <mergeCell ref="D477:F484"/>
    <mergeCell ref="G499:G503"/>
    <mergeCell ref="F499:F503"/>
    <mergeCell ref="E499:E503"/>
    <mergeCell ref="A477:A484"/>
    <mergeCell ref="B477:B484"/>
    <mergeCell ref="H477:H484"/>
    <mergeCell ref="A491:A498"/>
    <mergeCell ref="B491:B498"/>
    <mergeCell ref="C512:C515"/>
    <mergeCell ref="F512:F515"/>
    <mergeCell ref="H512:H515"/>
    <mergeCell ref="I512:I515"/>
    <mergeCell ref="G512:G515"/>
    <mergeCell ref="B397:B402"/>
    <mergeCell ref="D397:D402"/>
    <mergeCell ref="E397:E402"/>
    <mergeCell ref="F397:F402"/>
    <mergeCell ref="C491:C498"/>
    <mergeCell ref="B409:B414"/>
    <mergeCell ref="A3:S4"/>
    <mergeCell ref="N516:S516"/>
    <mergeCell ref="N517:S517"/>
    <mergeCell ref="N519:S519"/>
    <mergeCell ref="F522:K522"/>
    <mergeCell ref="C471:I471"/>
    <mergeCell ref="C472:I472"/>
    <mergeCell ref="F453:F458"/>
    <mergeCell ref="N300:N301"/>
    <mergeCell ref="C294:I294"/>
    <mergeCell ref="I251:I256"/>
    <mergeCell ref="H203:H208"/>
    <mergeCell ref="I203:I208"/>
    <mergeCell ref="B391:B396"/>
    <mergeCell ref="F391:F393"/>
    <mergeCell ref="F287:F292"/>
    <mergeCell ref="H287:H292"/>
    <mergeCell ref="I287:I292"/>
    <mergeCell ref="F508:F509"/>
    <mergeCell ref="H508:H511"/>
    <mergeCell ref="I508:I511"/>
    <mergeCell ref="A512:A515"/>
    <mergeCell ref="B512:B515"/>
    <mergeCell ref="O300:O301"/>
    <mergeCell ref="U1:X2"/>
    <mergeCell ref="V66:W66"/>
    <mergeCell ref="H465:H470"/>
    <mergeCell ref="I465:I470"/>
    <mergeCell ref="G439:G445"/>
    <mergeCell ref="G446:G452"/>
    <mergeCell ref="H453:H458"/>
    <mergeCell ref="I453:I454"/>
    <mergeCell ref="C328:I328"/>
    <mergeCell ref="N324:N325"/>
    <mergeCell ref="G322:G327"/>
    <mergeCell ref="H281:H286"/>
    <mergeCell ref="I281:I286"/>
    <mergeCell ref="H227:H232"/>
    <mergeCell ref="I227:I232"/>
    <mergeCell ref="F227:F232"/>
    <mergeCell ref="C246:I246"/>
    <mergeCell ref="G251:G256"/>
    <mergeCell ref="G215:G220"/>
    <mergeCell ref="G221:G226"/>
    <mergeCell ref="G173:G178"/>
    <mergeCell ref="G179:G184"/>
    <mergeCell ref="G185:G190"/>
    <mergeCell ref="G191:G196"/>
    <mergeCell ref="Q300:Q301"/>
    <mergeCell ref="F532:J532"/>
    <mergeCell ref="F533:J533"/>
    <mergeCell ref="F529:J529"/>
    <mergeCell ref="R6:R8"/>
    <mergeCell ref="R343:S348"/>
    <mergeCell ref="R221:S226"/>
    <mergeCell ref="R227:S232"/>
    <mergeCell ref="R233:S238"/>
    <mergeCell ref="G197:G202"/>
    <mergeCell ref="H161:H166"/>
    <mergeCell ref="I161:I166"/>
    <mergeCell ref="G155:G160"/>
    <mergeCell ref="G161:G166"/>
    <mergeCell ref="H155:H160"/>
    <mergeCell ref="I155:I160"/>
    <mergeCell ref="H128:H139"/>
    <mergeCell ref="H140:H145"/>
    <mergeCell ref="I140:I145"/>
    <mergeCell ref="H146:H151"/>
    <mergeCell ref="I146:I151"/>
    <mergeCell ref="I128:I133"/>
    <mergeCell ref="F74:F79"/>
    <mergeCell ref="R239:S244"/>
    <mergeCell ref="R257:S262"/>
    <mergeCell ref="R287:S292"/>
    <mergeCell ref="R306:S312"/>
    <mergeCell ref="R322:S327"/>
    <mergeCell ref="R337:S342"/>
    <mergeCell ref="S6:S8"/>
    <mergeCell ref="R86:S91"/>
    <mergeCell ref="R19:S24"/>
    <mergeCell ref="R25:S30"/>
    <mergeCell ref="R31:S36"/>
    <mergeCell ref="R37:S42"/>
    <mergeCell ref="R49:S54"/>
    <mergeCell ref="R10:S10"/>
    <mergeCell ref="R11:S11"/>
  </mergeCells>
  <pageMargins left="0.23622047244094491" right="0.23622047244094491" top="0.74803149606299213" bottom="0.74803149606299213" header="0.31496062992125984" footer="0.31496062992125984"/>
  <pageSetup paperSize="9" scale="50" firstPageNumber="6" fitToHeight="0" orientation="landscape" useFirstPageNumber="1" verticalDpi="4294967294"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5"/>
  <sheetViews>
    <sheetView zoomScale="80" zoomScaleNormal="80" workbookViewId="0">
      <selection activeCell="L10" sqref="L10"/>
    </sheetView>
  </sheetViews>
  <sheetFormatPr defaultRowHeight="12.75" x14ac:dyDescent="0.2"/>
  <cols>
    <col min="1" max="1" width="3.5703125" style="545" customWidth="1"/>
    <col min="2" max="2" width="2.5703125" style="545" customWidth="1"/>
    <col min="3" max="4" width="3.7109375" style="545" customWidth="1"/>
    <col min="5" max="5" width="2.5703125" style="545" customWidth="1"/>
    <col min="6" max="6" width="47.28515625" style="545" customWidth="1"/>
    <col min="7" max="7" width="5.7109375" style="545" customWidth="1"/>
    <col min="8" max="8" width="6.140625" style="545" customWidth="1"/>
    <col min="9" max="9" width="4.42578125" style="545" customWidth="1"/>
    <col min="10" max="10" width="7.28515625" style="545" customWidth="1"/>
    <col min="11" max="13" width="12.85546875" style="545" customWidth="1"/>
    <col min="14" max="14" width="39" style="545" customWidth="1"/>
    <col min="15" max="15" width="9.140625" style="545" customWidth="1"/>
    <col min="16" max="16" width="7.140625" style="545" customWidth="1"/>
    <col min="17" max="17" width="8.5703125" style="545" customWidth="1"/>
    <col min="18" max="18" width="24.85546875" style="545" customWidth="1"/>
    <col min="19" max="19" width="26" style="545" customWidth="1"/>
    <col min="20" max="25" width="9.140625" style="545"/>
    <col min="26" max="26" width="4.7109375" style="545" customWidth="1"/>
    <col min="27" max="16384" width="9.140625" style="545"/>
  </cols>
  <sheetData>
    <row r="1" spans="1:23" ht="63" customHeight="1" x14ac:dyDescent="0.2">
      <c r="N1" s="517"/>
      <c r="O1" s="517"/>
      <c r="P1" s="517"/>
      <c r="Q1" s="517"/>
      <c r="R1" s="5271" t="s">
        <v>1869</v>
      </c>
      <c r="S1" s="5271"/>
      <c r="T1" s="517"/>
      <c r="U1" s="517"/>
      <c r="V1" s="517"/>
      <c r="W1" s="517"/>
    </row>
    <row r="2" spans="1:23" ht="14.25" customHeight="1" x14ac:dyDescent="0.2">
      <c r="N2" s="1593"/>
      <c r="O2" s="1593"/>
      <c r="P2" s="1593"/>
      <c r="Q2" s="1593"/>
      <c r="R2" s="1593"/>
      <c r="S2" s="1593"/>
      <c r="T2" s="517"/>
      <c r="U2" s="517"/>
      <c r="V2" s="517"/>
      <c r="W2" s="517"/>
    </row>
    <row r="3" spans="1:23" ht="36.75" customHeight="1" x14ac:dyDescent="0.2">
      <c r="A3" s="5673" t="s">
        <v>727</v>
      </c>
      <c r="B3" s="5673"/>
      <c r="C3" s="5673"/>
      <c r="D3" s="5673"/>
      <c r="E3" s="5673"/>
      <c r="F3" s="5673"/>
      <c r="G3" s="5673"/>
      <c r="H3" s="5673"/>
      <c r="I3" s="5673"/>
      <c r="J3" s="5673"/>
      <c r="K3" s="5673"/>
      <c r="L3" s="5673"/>
      <c r="M3" s="5673"/>
      <c r="N3" s="5673"/>
      <c r="O3" s="5673"/>
      <c r="P3" s="5673"/>
      <c r="Q3" s="5673"/>
      <c r="R3" s="5673"/>
      <c r="S3" s="5673"/>
      <c r="T3" s="1592"/>
      <c r="U3" s="1592"/>
      <c r="V3" s="1592"/>
      <c r="W3" s="517"/>
    </row>
    <row r="4" spans="1:23" ht="16.5" thickBot="1" x14ac:dyDescent="0.25">
      <c r="A4" s="1162"/>
      <c r="B4" s="1162"/>
      <c r="C4" s="1162"/>
      <c r="D4" s="1162"/>
      <c r="E4" s="1162"/>
      <c r="F4" s="1162"/>
      <c r="G4" s="1162"/>
      <c r="H4" s="1162"/>
      <c r="I4" s="1162"/>
      <c r="J4" s="1162"/>
      <c r="K4" s="1162"/>
      <c r="L4" s="1162"/>
      <c r="M4" s="1162"/>
      <c r="N4" s="1161"/>
      <c r="O4" s="1162"/>
      <c r="P4" s="1162"/>
      <c r="Q4" s="1591" t="s">
        <v>282</v>
      </c>
      <c r="R4" s="1590"/>
      <c r="S4" s="1590"/>
    </row>
    <row r="5" spans="1:23" ht="25.5" customHeight="1" thickBot="1" x14ac:dyDescent="0.25">
      <c r="A5" s="5648" t="s">
        <v>0</v>
      </c>
      <c r="B5" s="5651" t="s">
        <v>1</v>
      </c>
      <c r="C5" s="5654" t="s">
        <v>2</v>
      </c>
      <c r="D5" s="5666" t="s">
        <v>138</v>
      </c>
      <c r="E5" s="5657" t="s">
        <v>298</v>
      </c>
      <c r="F5" s="5660" t="s">
        <v>15</v>
      </c>
      <c r="G5" s="5497" t="s">
        <v>2</v>
      </c>
      <c r="H5" s="5663" t="s">
        <v>4</v>
      </c>
      <c r="I5" s="5684" t="s">
        <v>142</v>
      </c>
      <c r="J5" s="5663" t="s">
        <v>5</v>
      </c>
      <c r="K5" s="5674" t="s">
        <v>190</v>
      </c>
      <c r="L5" s="5674"/>
      <c r="M5" s="5674"/>
      <c r="N5" s="5687" t="s">
        <v>726</v>
      </c>
      <c r="O5" s="5688"/>
      <c r="P5" s="5688"/>
      <c r="Q5" s="5689"/>
      <c r="R5" s="5681" t="s">
        <v>191</v>
      </c>
      <c r="S5" s="5681" t="s">
        <v>192</v>
      </c>
    </row>
    <row r="6" spans="1:23" ht="43.5" customHeight="1" x14ac:dyDescent="0.2">
      <c r="A6" s="5649"/>
      <c r="B6" s="5652"/>
      <c r="C6" s="5655"/>
      <c r="D6" s="5667"/>
      <c r="E6" s="5658"/>
      <c r="F6" s="5661"/>
      <c r="G6" s="5498"/>
      <c r="H6" s="5664"/>
      <c r="I6" s="5685"/>
      <c r="J6" s="5664"/>
      <c r="K6" s="5675" t="s">
        <v>200</v>
      </c>
      <c r="L6" s="5675" t="s">
        <v>201</v>
      </c>
      <c r="M6" s="5677" t="s">
        <v>202</v>
      </c>
      <c r="N6" s="5690" t="s">
        <v>15</v>
      </c>
      <c r="O6" s="5692" t="s">
        <v>600</v>
      </c>
      <c r="P6" s="5679" t="s">
        <v>137</v>
      </c>
      <c r="Q6" s="5679" t="s">
        <v>189</v>
      </c>
      <c r="R6" s="5682"/>
      <c r="S6" s="5682"/>
    </row>
    <row r="7" spans="1:23" ht="168" customHeight="1" thickBot="1" x14ac:dyDescent="0.25">
      <c r="A7" s="5650"/>
      <c r="B7" s="5653"/>
      <c r="C7" s="5656"/>
      <c r="D7" s="5668"/>
      <c r="E7" s="5659"/>
      <c r="F7" s="5662"/>
      <c r="G7" s="5499"/>
      <c r="H7" s="5665"/>
      <c r="I7" s="5686"/>
      <c r="J7" s="5665"/>
      <c r="K7" s="5676"/>
      <c r="L7" s="5676"/>
      <c r="M7" s="5678"/>
      <c r="N7" s="5691"/>
      <c r="O7" s="5693"/>
      <c r="P7" s="5680"/>
      <c r="Q7" s="5680"/>
      <c r="R7" s="5683"/>
      <c r="S7" s="5683"/>
    </row>
    <row r="8" spans="1:23" ht="16.899999999999999" customHeight="1" thickBot="1" x14ac:dyDescent="0.25">
      <c r="A8" s="1081" t="s">
        <v>8</v>
      </c>
      <c r="B8" s="1589"/>
      <c r="C8" s="1588" t="s">
        <v>456</v>
      </c>
      <c r="D8" s="1588"/>
      <c r="E8" s="1586"/>
      <c r="F8" s="1587"/>
      <c r="G8" s="1587"/>
      <c r="H8" s="1586"/>
      <c r="I8" s="1586"/>
      <c r="J8" s="1586"/>
      <c r="K8" s="1585"/>
      <c r="L8" s="1585"/>
      <c r="M8" s="1585"/>
      <c r="N8" s="1152"/>
      <c r="O8" s="1152"/>
      <c r="P8" s="1152"/>
      <c r="Q8" s="1585"/>
      <c r="R8" s="1584"/>
      <c r="S8" s="1583"/>
    </row>
    <row r="9" spans="1:23" ht="18" customHeight="1" thickBot="1" x14ac:dyDescent="0.25">
      <c r="A9" s="1582"/>
      <c r="B9" s="1581"/>
      <c r="C9" s="1579"/>
      <c r="D9" s="1579"/>
      <c r="E9" s="1579"/>
      <c r="F9" s="1580"/>
      <c r="G9" s="1580"/>
      <c r="H9" s="1579"/>
      <c r="I9" s="1579"/>
      <c r="J9" s="1579"/>
      <c r="K9" s="1578"/>
      <c r="L9" s="1578"/>
      <c r="M9" s="1578"/>
      <c r="N9" s="1483" t="s">
        <v>725</v>
      </c>
      <c r="O9" s="1573" t="s">
        <v>228</v>
      </c>
      <c r="P9" s="1577">
        <v>76.25</v>
      </c>
      <c r="Q9" s="1577">
        <v>76.25</v>
      </c>
      <c r="R9" s="726"/>
      <c r="S9" s="725"/>
    </row>
    <row r="10" spans="1:23" ht="28.5" customHeight="1" thickBot="1" x14ac:dyDescent="0.25">
      <c r="A10" s="5639" t="s">
        <v>8</v>
      </c>
      <c r="B10" s="5597" t="s">
        <v>8</v>
      </c>
      <c r="C10" s="1576" t="s">
        <v>724</v>
      </c>
      <c r="D10" s="754"/>
      <c r="E10" s="754"/>
      <c r="F10" s="754"/>
      <c r="G10" s="754"/>
      <c r="H10" s="754"/>
      <c r="I10" s="754"/>
      <c r="J10" s="754"/>
      <c r="K10" s="754"/>
      <c r="L10" s="754"/>
      <c r="M10" s="754"/>
      <c r="N10" s="754"/>
      <c r="O10" s="754"/>
      <c r="P10" s="1301"/>
      <c r="Q10" s="754"/>
      <c r="R10" s="1575"/>
      <c r="S10" s="1574"/>
    </row>
    <row r="11" spans="1:23" ht="23.25" customHeight="1" thickBot="1" x14ac:dyDescent="0.25">
      <c r="A11" s="5629"/>
      <c r="B11" s="5669"/>
      <c r="C11" s="5609"/>
      <c r="D11" s="5610"/>
      <c r="E11" s="5610"/>
      <c r="F11" s="5610"/>
      <c r="G11" s="5610"/>
      <c r="H11" s="5610"/>
      <c r="I11" s="5610"/>
      <c r="J11" s="5610"/>
      <c r="K11" s="5610"/>
      <c r="L11" s="5610"/>
      <c r="M11" s="5611"/>
      <c r="N11" s="1483" t="s">
        <v>723</v>
      </c>
      <c r="O11" s="1573" t="s">
        <v>243</v>
      </c>
      <c r="P11" s="1572"/>
      <c r="Q11" s="991"/>
      <c r="R11" s="5593" t="s">
        <v>691</v>
      </c>
      <c r="S11" s="5594"/>
    </row>
    <row r="12" spans="1:23" ht="27.6" customHeight="1" thickBot="1" x14ac:dyDescent="0.25">
      <c r="A12" s="5630"/>
      <c r="B12" s="5598"/>
      <c r="C12" s="5612"/>
      <c r="D12" s="5613"/>
      <c r="E12" s="5613"/>
      <c r="F12" s="5613"/>
      <c r="G12" s="5613"/>
      <c r="H12" s="5613"/>
      <c r="I12" s="5613"/>
      <c r="J12" s="5613"/>
      <c r="K12" s="5613"/>
      <c r="L12" s="5613"/>
      <c r="M12" s="5614"/>
      <c r="N12" s="1479" t="s">
        <v>722</v>
      </c>
      <c r="O12" s="1480" t="s">
        <v>243</v>
      </c>
      <c r="P12" s="1571"/>
      <c r="Q12" s="1570"/>
      <c r="R12" s="5595"/>
      <c r="S12" s="5596"/>
    </row>
    <row r="13" spans="1:23" ht="22.5" customHeight="1" x14ac:dyDescent="0.2">
      <c r="A13" s="5631" t="s">
        <v>8</v>
      </c>
      <c r="B13" s="5634" t="s">
        <v>8</v>
      </c>
      <c r="C13" s="5599" t="s">
        <v>8</v>
      </c>
      <c r="D13" s="1465"/>
      <c r="E13" s="865"/>
      <c r="F13" s="5671" t="s">
        <v>719</v>
      </c>
      <c r="G13" s="5250" t="s">
        <v>286</v>
      </c>
      <c r="H13" s="5278" t="s">
        <v>143</v>
      </c>
      <c r="I13" s="5256" t="s">
        <v>225</v>
      </c>
      <c r="J13" s="864" t="s">
        <v>12</v>
      </c>
      <c r="K13" s="862">
        <v>0</v>
      </c>
      <c r="L13" s="862">
        <v>0</v>
      </c>
      <c r="M13" s="862">
        <v>0</v>
      </c>
      <c r="N13" s="1531" t="s">
        <v>721</v>
      </c>
      <c r="O13" s="1530" t="s">
        <v>243</v>
      </c>
      <c r="P13" s="1420"/>
      <c r="Q13" s="1529"/>
      <c r="R13" s="1522"/>
      <c r="S13" s="1521"/>
    </row>
    <row r="14" spans="1:23" ht="16.149999999999999" customHeight="1" thickBot="1" x14ac:dyDescent="0.25">
      <c r="A14" s="5632"/>
      <c r="B14" s="5390"/>
      <c r="C14" s="5600"/>
      <c r="D14" s="1455"/>
      <c r="E14" s="843"/>
      <c r="F14" s="5672"/>
      <c r="G14" s="5251"/>
      <c r="H14" s="5279"/>
      <c r="I14" s="5257"/>
      <c r="J14" s="852"/>
      <c r="K14" s="1285"/>
      <c r="L14" s="1285"/>
      <c r="M14" s="1285"/>
      <c r="N14" s="648" t="s">
        <v>720</v>
      </c>
      <c r="O14" s="1525" t="s">
        <v>611</v>
      </c>
      <c r="P14" s="1524"/>
      <c r="Q14" s="1523"/>
      <c r="R14" s="1522"/>
      <c r="S14" s="1521"/>
    </row>
    <row r="15" spans="1:23" ht="26.25" customHeight="1" thickBot="1" x14ac:dyDescent="0.25">
      <c r="A15" s="5633"/>
      <c r="B15" s="5635"/>
      <c r="C15" s="5670"/>
      <c r="D15" s="1450"/>
      <c r="E15" s="833"/>
      <c r="F15" s="1266"/>
      <c r="G15" s="5251"/>
      <c r="H15" s="5279"/>
      <c r="I15" s="5257"/>
      <c r="J15" s="1237" t="s">
        <v>13</v>
      </c>
      <c r="K15" s="1264">
        <f>SUM(K13:K14)</f>
        <v>0</v>
      </c>
      <c r="L15" s="1264">
        <f>SUM(L13:L14)</f>
        <v>0</v>
      </c>
      <c r="M15" s="1264">
        <f>SUM(M13:M14)</f>
        <v>0</v>
      </c>
      <c r="N15" s="1559"/>
      <c r="O15" s="1558"/>
      <c r="P15" s="1416"/>
      <c r="Q15" s="1557"/>
      <c r="R15" s="1556"/>
      <c r="S15" s="1406"/>
    </row>
    <row r="16" spans="1:23" ht="24.75" customHeight="1" thickBot="1" x14ac:dyDescent="0.25">
      <c r="A16" s="1567" t="s">
        <v>8</v>
      </c>
      <c r="B16" s="1566" t="s">
        <v>8</v>
      </c>
      <c r="C16" s="1569" t="s">
        <v>8</v>
      </c>
      <c r="D16" s="5703" t="s">
        <v>8</v>
      </c>
      <c r="E16" s="1391"/>
      <c r="F16" s="1568" t="s">
        <v>719</v>
      </c>
      <c r="G16" s="5251"/>
      <c r="H16" s="5279"/>
      <c r="I16" s="5257"/>
      <c r="J16" s="864" t="s">
        <v>12</v>
      </c>
      <c r="K16" s="1277">
        <v>0</v>
      </c>
      <c r="L16" s="1277">
        <v>0</v>
      </c>
      <c r="M16" s="1277">
        <v>0</v>
      </c>
      <c r="N16" s="1409"/>
      <c r="O16" s="1563"/>
      <c r="P16" s="1407"/>
      <c r="Q16" s="1562"/>
      <c r="R16" s="1556"/>
      <c r="S16" s="1406"/>
    </row>
    <row r="17" spans="1:19" ht="22.5" customHeight="1" thickBot="1" x14ac:dyDescent="0.25">
      <c r="A17" s="1567"/>
      <c r="B17" s="1566"/>
      <c r="C17" s="1565"/>
      <c r="D17" s="5704"/>
      <c r="E17" s="833"/>
      <c r="F17" s="1564"/>
      <c r="G17" s="5252"/>
      <c r="H17" s="5280"/>
      <c r="I17" s="5258"/>
      <c r="J17" s="1237" t="s">
        <v>13</v>
      </c>
      <c r="K17" s="1264">
        <f>SUM(K16)</f>
        <v>0</v>
      </c>
      <c r="L17" s="1264">
        <f>SUM(L16)</f>
        <v>0</v>
      </c>
      <c r="M17" s="1264">
        <f>SUM(M16)</f>
        <v>0</v>
      </c>
      <c r="N17" s="1409"/>
      <c r="O17" s="1563"/>
      <c r="P17" s="1407"/>
      <c r="Q17" s="1562"/>
      <c r="R17" s="1556"/>
      <c r="S17" s="1406"/>
    </row>
    <row r="18" spans="1:19" ht="27.75" customHeight="1" x14ac:dyDescent="0.2">
      <c r="A18" s="5631" t="s">
        <v>8</v>
      </c>
      <c r="B18" s="5634" t="s">
        <v>8</v>
      </c>
      <c r="C18" s="5599" t="s">
        <v>9</v>
      </c>
      <c r="D18" s="5582" t="s">
        <v>718</v>
      </c>
      <c r="E18" s="5582"/>
      <c r="F18" s="5583"/>
      <c r="G18" s="5250" t="s">
        <v>271</v>
      </c>
      <c r="H18" s="5278" t="s">
        <v>143</v>
      </c>
      <c r="I18" s="5256" t="s">
        <v>225</v>
      </c>
      <c r="J18" s="1404" t="s">
        <v>12</v>
      </c>
      <c r="K18" s="1532">
        <f>K22+K23+K24+K25+K26</f>
        <v>174.5</v>
      </c>
      <c r="L18" s="1532">
        <f>L22+L23+L24+L25+L26</f>
        <v>67.5</v>
      </c>
      <c r="M18" s="1532">
        <f>M22+M23+M24+M25+M26</f>
        <v>64.338999999999999</v>
      </c>
      <c r="N18" s="1561"/>
      <c r="O18" s="1560"/>
      <c r="P18" s="1462"/>
      <c r="Q18" s="1461"/>
      <c r="R18" s="872"/>
      <c r="S18" s="871"/>
    </row>
    <row r="19" spans="1:19" ht="32.25" customHeight="1" x14ac:dyDescent="0.2">
      <c r="A19" s="5632"/>
      <c r="B19" s="5390"/>
      <c r="C19" s="5600"/>
      <c r="D19" s="5585"/>
      <c r="E19" s="5585"/>
      <c r="F19" s="5586"/>
      <c r="G19" s="5251"/>
      <c r="H19" s="5279"/>
      <c r="I19" s="5257"/>
      <c r="J19" s="1368"/>
      <c r="K19" s="1526"/>
      <c r="L19" s="1526"/>
      <c r="M19" s="1526"/>
      <c r="N19" s="648"/>
      <c r="O19" s="1525"/>
      <c r="P19" s="1524"/>
      <c r="Q19" s="1523"/>
      <c r="R19" s="1522"/>
      <c r="S19" s="1521"/>
    </row>
    <row r="20" spans="1:19" hidden="1" x14ac:dyDescent="0.2">
      <c r="A20" s="5632"/>
      <c r="B20" s="5390"/>
      <c r="C20" s="5600"/>
      <c r="D20" s="5585"/>
      <c r="E20" s="5585"/>
      <c r="F20" s="5586"/>
      <c r="G20" s="5251"/>
      <c r="H20" s="5279"/>
      <c r="I20" s="5257"/>
      <c r="J20" s="1368"/>
      <c r="K20" s="1520"/>
      <c r="L20" s="1520"/>
      <c r="M20" s="1520"/>
      <c r="N20" s="1354"/>
      <c r="O20" s="1362"/>
      <c r="P20" s="1362"/>
      <c r="Q20" s="997"/>
      <c r="R20" s="1354"/>
      <c r="S20" s="1353"/>
    </row>
    <row r="21" spans="1:19" ht="24.6" customHeight="1" thickBot="1" x14ac:dyDescent="0.25">
      <c r="A21" s="5633"/>
      <c r="B21" s="5635"/>
      <c r="C21" s="5670"/>
      <c r="D21" s="5588"/>
      <c r="E21" s="5588"/>
      <c r="F21" s="5589"/>
      <c r="G21" s="5252"/>
      <c r="H21" s="5279"/>
      <c r="I21" s="5257"/>
      <c r="J21" s="1397" t="s">
        <v>13</v>
      </c>
      <c r="K21" s="1517">
        <f>SUM(K18:K20)</f>
        <v>174.5</v>
      </c>
      <c r="L21" s="1517">
        <f>SUM(L18:L20)</f>
        <v>67.5</v>
      </c>
      <c r="M21" s="1517">
        <f>SUM(M18:M20)</f>
        <v>64.338999999999999</v>
      </c>
      <c r="N21" s="1559"/>
      <c r="O21" s="1558"/>
      <c r="P21" s="1416"/>
      <c r="Q21" s="1557"/>
      <c r="R21" s="1556"/>
      <c r="S21" s="1406"/>
    </row>
    <row r="22" spans="1:19" ht="33.75" customHeight="1" thickBot="1" x14ac:dyDescent="0.25">
      <c r="A22" s="5639" t="s">
        <v>8</v>
      </c>
      <c r="B22" s="5389" t="s">
        <v>8</v>
      </c>
      <c r="C22" s="1542" t="s">
        <v>9</v>
      </c>
      <c r="D22" s="5703" t="s">
        <v>8</v>
      </c>
      <c r="E22" s="1431"/>
      <c r="F22" s="5607" t="s">
        <v>717</v>
      </c>
      <c r="G22" s="5250" t="s">
        <v>271</v>
      </c>
      <c r="H22" s="5279"/>
      <c r="I22" s="5257"/>
      <c r="J22" s="864" t="s">
        <v>12</v>
      </c>
      <c r="K22" s="1555">
        <v>3</v>
      </c>
      <c r="L22" s="1447">
        <v>1</v>
      </c>
      <c r="M22" s="1554">
        <v>0</v>
      </c>
      <c r="N22" s="1338" t="s">
        <v>716</v>
      </c>
      <c r="O22" s="1497" t="s">
        <v>243</v>
      </c>
      <c r="P22" s="1552">
        <v>1</v>
      </c>
      <c r="Q22" s="1552">
        <v>1</v>
      </c>
      <c r="R22" s="5719" t="s">
        <v>715</v>
      </c>
      <c r="S22" s="5720"/>
    </row>
    <row r="23" spans="1:19" ht="24" customHeight="1" thickBot="1" x14ac:dyDescent="0.25">
      <c r="A23" s="5630"/>
      <c r="B23" s="5391"/>
      <c r="C23" s="1553"/>
      <c r="D23" s="5704"/>
      <c r="E23" s="1431"/>
      <c r="F23" s="5608"/>
      <c r="G23" s="5251"/>
      <c r="H23" s="5279"/>
      <c r="I23" s="5257"/>
      <c r="J23" s="864" t="s">
        <v>12</v>
      </c>
      <c r="K23" s="1546">
        <v>42</v>
      </c>
      <c r="L23" s="1437">
        <v>12</v>
      </c>
      <c r="M23" s="1551">
        <v>11.9</v>
      </c>
      <c r="N23" s="984" t="s">
        <v>714</v>
      </c>
      <c r="O23" s="1525" t="s">
        <v>243</v>
      </c>
      <c r="P23" s="1552">
        <v>2</v>
      </c>
      <c r="Q23" s="1552">
        <v>2</v>
      </c>
      <c r="R23" s="5735" t="s">
        <v>713</v>
      </c>
      <c r="S23" s="5736"/>
    </row>
    <row r="24" spans="1:19" ht="38.25" customHeight="1" thickBot="1" x14ac:dyDescent="0.25">
      <c r="A24" s="1550" t="s">
        <v>8</v>
      </c>
      <c r="B24" s="1549" t="s">
        <v>8</v>
      </c>
      <c r="C24" s="1542" t="s">
        <v>9</v>
      </c>
      <c r="D24" s="1548" t="s">
        <v>9</v>
      </c>
      <c r="E24" s="1431"/>
      <c r="F24" s="1446" t="s">
        <v>712</v>
      </c>
      <c r="G24" s="5252"/>
      <c r="H24" s="5279"/>
      <c r="I24" s="5257"/>
      <c r="J24" s="864" t="s">
        <v>12</v>
      </c>
      <c r="K24" s="1546">
        <v>29.5</v>
      </c>
      <c r="L24" s="1437">
        <v>29.5</v>
      </c>
      <c r="M24" s="1551">
        <v>27.439</v>
      </c>
      <c r="N24" s="1545" t="s">
        <v>711</v>
      </c>
      <c r="O24" s="1435" t="s">
        <v>243</v>
      </c>
      <c r="P24" s="1544">
        <v>3</v>
      </c>
      <c r="Q24" s="1544">
        <v>3</v>
      </c>
      <c r="R24" s="5733" t="s">
        <v>710</v>
      </c>
      <c r="S24" s="5734"/>
    </row>
    <row r="25" spans="1:19" ht="28.5" customHeight="1" thickBot="1" x14ac:dyDescent="0.25">
      <c r="A25" s="1550" t="s">
        <v>8</v>
      </c>
      <c r="B25" s="1549" t="s">
        <v>8</v>
      </c>
      <c r="C25" s="1542" t="s">
        <v>9</v>
      </c>
      <c r="D25" s="1548" t="s">
        <v>10</v>
      </c>
      <c r="E25" s="1431"/>
      <c r="F25" s="1547" t="s">
        <v>709</v>
      </c>
      <c r="G25" s="5250" t="s">
        <v>271</v>
      </c>
      <c r="H25" s="5279"/>
      <c r="I25" s="5257"/>
      <c r="J25" s="864" t="s">
        <v>12</v>
      </c>
      <c r="K25" s="1546">
        <v>25</v>
      </c>
      <c r="L25" s="1437">
        <v>25</v>
      </c>
      <c r="M25" s="1437">
        <v>25</v>
      </c>
      <c r="N25" s="1545" t="s">
        <v>708</v>
      </c>
      <c r="O25" s="1435" t="s">
        <v>707</v>
      </c>
      <c r="P25" s="1544">
        <v>2</v>
      </c>
      <c r="Q25" s="1544">
        <v>2</v>
      </c>
      <c r="R25" s="5729" t="s">
        <v>706</v>
      </c>
      <c r="S25" s="5730"/>
    </row>
    <row r="26" spans="1:19" ht="40.5" customHeight="1" thickBot="1" x14ac:dyDescent="0.25">
      <c r="A26" s="1543" t="s">
        <v>8</v>
      </c>
      <c r="B26" s="1432" t="s">
        <v>8</v>
      </c>
      <c r="C26" s="1542" t="s">
        <v>9</v>
      </c>
      <c r="D26" s="1541" t="s">
        <v>11</v>
      </c>
      <c r="E26" s="1431"/>
      <c r="F26" s="1540" t="s">
        <v>705</v>
      </c>
      <c r="G26" s="5251"/>
      <c r="H26" s="5279"/>
      <c r="I26" s="5257"/>
      <c r="J26" s="1539" t="s">
        <v>12</v>
      </c>
      <c r="K26" s="1538">
        <v>75</v>
      </c>
      <c r="L26" s="1537">
        <v>0</v>
      </c>
      <c r="M26" s="1536">
        <v>0</v>
      </c>
      <c r="N26" s="1535" t="s">
        <v>352</v>
      </c>
      <c r="O26" s="1534" t="s">
        <v>243</v>
      </c>
      <c r="P26" s="1533">
        <v>1</v>
      </c>
      <c r="Q26" s="1533">
        <v>1</v>
      </c>
      <c r="R26" s="5731" t="s">
        <v>704</v>
      </c>
      <c r="S26" s="5732"/>
    </row>
    <row r="27" spans="1:19" ht="39" customHeight="1" x14ac:dyDescent="0.2">
      <c r="A27" s="5631" t="s">
        <v>8</v>
      </c>
      <c r="B27" s="5634" t="s">
        <v>8</v>
      </c>
      <c r="C27" s="5599" t="s">
        <v>10</v>
      </c>
      <c r="D27" s="5564" t="s">
        <v>703</v>
      </c>
      <c r="E27" s="5582"/>
      <c r="F27" s="5583"/>
      <c r="G27" s="5250" t="s">
        <v>264</v>
      </c>
      <c r="H27" s="5278" t="s">
        <v>143</v>
      </c>
      <c r="I27" s="5256" t="s">
        <v>225</v>
      </c>
      <c r="J27" s="1404" t="s">
        <v>12</v>
      </c>
      <c r="K27" s="1532">
        <f>K31+K32+K33</f>
        <v>49</v>
      </c>
      <c r="L27" s="1532">
        <f>L31+L32+L33</f>
        <v>0</v>
      </c>
      <c r="M27" s="1532">
        <f>M31+M32+M33</f>
        <v>0</v>
      </c>
      <c r="N27" s="1531"/>
      <c r="O27" s="1530"/>
      <c r="P27" s="1420"/>
      <c r="Q27" s="1529"/>
      <c r="R27" s="1528"/>
      <c r="S27" s="1527"/>
    </row>
    <row r="28" spans="1:19" hidden="1" x14ac:dyDescent="0.2">
      <c r="A28" s="5632"/>
      <c r="B28" s="5390"/>
      <c r="C28" s="5600"/>
      <c r="D28" s="5584"/>
      <c r="E28" s="5585"/>
      <c r="F28" s="5586"/>
      <c r="G28" s="5251"/>
      <c r="H28" s="5279"/>
      <c r="I28" s="5257"/>
      <c r="J28" s="1368"/>
      <c r="K28" s="1526"/>
      <c r="L28" s="1526"/>
      <c r="M28" s="1526"/>
      <c r="N28" s="648"/>
      <c r="O28" s="1525"/>
      <c r="P28" s="1524"/>
      <c r="Q28" s="1523"/>
      <c r="R28" s="1522"/>
      <c r="S28" s="1521"/>
    </row>
    <row r="29" spans="1:19" ht="27" customHeight="1" x14ac:dyDescent="0.2">
      <c r="A29" s="5632"/>
      <c r="B29" s="5390"/>
      <c r="C29" s="5600"/>
      <c r="D29" s="5584"/>
      <c r="E29" s="5585"/>
      <c r="F29" s="5586"/>
      <c r="G29" s="5251"/>
      <c r="H29" s="5279"/>
      <c r="I29" s="5257"/>
      <c r="J29" s="1368"/>
      <c r="K29" s="1520"/>
      <c r="L29" s="1520"/>
      <c r="M29" s="1520"/>
      <c r="N29" s="1436"/>
      <c r="O29" s="1504"/>
      <c r="P29" s="1442"/>
      <c r="Q29" s="1441"/>
      <c r="R29" s="1519"/>
      <c r="S29" s="1518"/>
    </row>
    <row r="30" spans="1:19" ht="22.5" customHeight="1" thickBot="1" x14ac:dyDescent="0.25">
      <c r="A30" s="5633"/>
      <c r="B30" s="5635"/>
      <c r="C30" s="5670"/>
      <c r="D30" s="5587"/>
      <c r="E30" s="5588"/>
      <c r="F30" s="5589"/>
      <c r="G30" s="5252"/>
      <c r="H30" s="5280"/>
      <c r="I30" s="5258"/>
      <c r="J30" s="1360" t="s">
        <v>13</v>
      </c>
      <c r="K30" s="1517">
        <f>SUM(K27:K29)</f>
        <v>49</v>
      </c>
      <c r="L30" s="1517">
        <f>SUM(L27:L29)</f>
        <v>0</v>
      </c>
      <c r="M30" s="1517">
        <f>SUM(M27:M29)</f>
        <v>0</v>
      </c>
      <c r="N30" s="1516"/>
      <c r="O30" s="1515"/>
      <c r="P30" s="1514"/>
      <c r="Q30" s="1513"/>
      <c r="R30" s="1512"/>
      <c r="S30" s="1511"/>
    </row>
    <row r="31" spans="1:19" ht="28.5" customHeight="1" thickBot="1" x14ac:dyDescent="0.25">
      <c r="A31" s="1091" t="s">
        <v>8</v>
      </c>
      <c r="B31" s="1510" t="s">
        <v>8</v>
      </c>
      <c r="C31" s="1500" t="s">
        <v>10</v>
      </c>
      <c r="D31" s="1235" t="s">
        <v>8</v>
      </c>
      <c r="E31" s="1509"/>
      <c r="F31" s="1446" t="s">
        <v>702</v>
      </c>
      <c r="G31" s="5590" t="s">
        <v>264</v>
      </c>
      <c r="H31" s="5278" t="s">
        <v>143</v>
      </c>
      <c r="I31" s="5256"/>
      <c r="J31" s="864" t="s">
        <v>12</v>
      </c>
      <c r="K31" s="1508">
        <v>34</v>
      </c>
      <c r="L31" s="1508">
        <v>0</v>
      </c>
      <c r="M31" s="1508">
        <v>0</v>
      </c>
      <c r="N31" s="1507" t="s">
        <v>701</v>
      </c>
      <c r="O31" s="1403" t="s">
        <v>243</v>
      </c>
      <c r="P31" s="1506">
        <v>10</v>
      </c>
      <c r="Q31" s="1505">
        <v>0</v>
      </c>
      <c r="R31" s="5737" t="s">
        <v>700</v>
      </c>
      <c r="S31" s="5738"/>
    </row>
    <row r="32" spans="1:19" ht="42.75" customHeight="1" thickBot="1" x14ac:dyDescent="0.25">
      <c r="A32" s="1502" t="s">
        <v>8</v>
      </c>
      <c r="B32" s="1501" t="s">
        <v>8</v>
      </c>
      <c r="C32" s="1500" t="s">
        <v>10</v>
      </c>
      <c r="D32" s="1235" t="s">
        <v>9</v>
      </c>
      <c r="E32" s="998"/>
      <c r="F32" s="1446" t="s">
        <v>699</v>
      </c>
      <c r="G32" s="5591"/>
      <c r="H32" s="5279"/>
      <c r="I32" s="5257"/>
      <c r="J32" s="864" t="s">
        <v>12</v>
      </c>
      <c r="K32" s="1317">
        <v>10</v>
      </c>
      <c r="L32" s="1317">
        <v>0</v>
      </c>
      <c r="M32" s="1317">
        <v>0</v>
      </c>
      <c r="N32" s="1436" t="s">
        <v>698</v>
      </c>
      <c r="O32" s="1504" t="s">
        <v>243</v>
      </c>
      <c r="P32" s="1435">
        <v>2</v>
      </c>
      <c r="Q32" s="1503">
        <v>0</v>
      </c>
      <c r="R32" s="5719" t="s">
        <v>695</v>
      </c>
      <c r="S32" s="5720"/>
    </row>
    <row r="33" spans="1:19" ht="24.75" customHeight="1" thickBot="1" x14ac:dyDescent="0.25">
      <c r="A33" s="1502" t="s">
        <v>8</v>
      </c>
      <c r="B33" s="1501" t="s">
        <v>8</v>
      </c>
      <c r="C33" s="1500" t="s">
        <v>10</v>
      </c>
      <c r="D33" s="1235" t="s">
        <v>10</v>
      </c>
      <c r="E33" s="998"/>
      <c r="F33" s="1499" t="s">
        <v>697</v>
      </c>
      <c r="G33" s="5592"/>
      <c r="H33" s="5280"/>
      <c r="I33" s="5258"/>
      <c r="J33" s="864" t="s">
        <v>12</v>
      </c>
      <c r="K33" s="1317">
        <v>5</v>
      </c>
      <c r="L33" s="1317">
        <v>0</v>
      </c>
      <c r="M33" s="1317">
        <v>0</v>
      </c>
      <c r="N33" s="1498" t="s">
        <v>696</v>
      </c>
      <c r="O33" s="1497" t="s">
        <v>243</v>
      </c>
      <c r="P33" s="1496">
        <v>1</v>
      </c>
      <c r="Q33" s="1495">
        <v>0</v>
      </c>
      <c r="R33" s="5739" t="s">
        <v>695</v>
      </c>
      <c r="S33" s="5740"/>
    </row>
    <row r="34" spans="1:19" ht="13.5" customHeight="1" thickBot="1" x14ac:dyDescent="0.25">
      <c r="A34" s="1494" t="s">
        <v>8</v>
      </c>
      <c r="B34" s="1493"/>
      <c r="C34" s="5491" t="s">
        <v>220</v>
      </c>
      <c r="D34" s="5492"/>
      <c r="E34" s="5492"/>
      <c r="F34" s="5492"/>
      <c r="G34" s="5492"/>
      <c r="H34" s="5492"/>
      <c r="I34" s="5493"/>
      <c r="J34" s="1492" t="s">
        <v>13</v>
      </c>
      <c r="K34" s="1491">
        <f>K15+K21+K30</f>
        <v>223.5</v>
      </c>
      <c r="L34" s="1491">
        <f>L15+L21+L30</f>
        <v>67.5</v>
      </c>
      <c r="M34" s="1491">
        <f>M15+M21+M30</f>
        <v>64.338999999999999</v>
      </c>
      <c r="N34" s="1490"/>
      <c r="O34" s="1488"/>
      <c r="P34" s="1489"/>
      <c r="Q34" s="1488"/>
      <c r="R34" s="5741"/>
      <c r="S34" s="5742"/>
    </row>
    <row r="35" spans="1:19" ht="13.5" customHeight="1" thickBot="1" x14ac:dyDescent="0.25">
      <c r="A35" s="826" t="s">
        <v>8</v>
      </c>
      <c r="B35" s="825" t="s">
        <v>8</v>
      </c>
      <c r="C35" s="5644" t="s">
        <v>221</v>
      </c>
      <c r="D35" s="5645"/>
      <c r="E35" s="5645"/>
      <c r="F35" s="5645"/>
      <c r="G35" s="5645"/>
      <c r="H35" s="5645"/>
      <c r="I35" s="5646"/>
      <c r="J35" s="824" t="s">
        <v>13</v>
      </c>
      <c r="K35" s="823">
        <f>K15+K21+K30</f>
        <v>223.5</v>
      </c>
      <c r="L35" s="823">
        <f>L15+L21+L30</f>
        <v>67.5</v>
      </c>
      <c r="M35" s="823">
        <f>M15+M21+M30</f>
        <v>64.338999999999999</v>
      </c>
      <c r="N35" s="1306"/>
      <c r="O35" s="1304"/>
      <c r="P35" s="1305"/>
      <c r="Q35" s="1304"/>
      <c r="R35" s="766"/>
      <c r="S35" s="765"/>
    </row>
    <row r="36" spans="1:19" ht="27" customHeight="1" thickBot="1" x14ac:dyDescent="0.25">
      <c r="A36" s="5639" t="s">
        <v>9</v>
      </c>
      <c r="B36" s="1487"/>
      <c r="C36" s="1486" t="s">
        <v>694</v>
      </c>
      <c r="D36" s="1484"/>
      <c r="E36" s="1484"/>
      <c r="F36" s="1484"/>
      <c r="G36" s="1484"/>
      <c r="H36" s="1484"/>
      <c r="I36" s="1484"/>
      <c r="J36" s="1484"/>
      <c r="K36" s="1484"/>
      <c r="L36" s="1484"/>
      <c r="M36" s="1484"/>
      <c r="N36" s="1484"/>
      <c r="O36" s="1484"/>
      <c r="P36" s="1485"/>
      <c r="Q36" s="1484"/>
      <c r="R36" s="752"/>
      <c r="S36" s="751"/>
    </row>
    <row r="37" spans="1:19" ht="95.25" customHeight="1" thickBot="1" x14ac:dyDescent="0.25">
      <c r="A37" s="5629"/>
      <c r="B37" s="5597"/>
      <c r="C37" s="5609"/>
      <c r="D37" s="5610"/>
      <c r="E37" s="5610"/>
      <c r="F37" s="5610"/>
      <c r="G37" s="5610"/>
      <c r="H37" s="5610"/>
      <c r="I37" s="5610"/>
      <c r="J37" s="5610"/>
      <c r="K37" s="5610"/>
      <c r="L37" s="5610"/>
      <c r="M37" s="5611"/>
      <c r="N37" s="1483" t="s">
        <v>693</v>
      </c>
      <c r="O37" s="1482" t="s">
        <v>642</v>
      </c>
      <c r="P37" s="1481">
        <v>5</v>
      </c>
      <c r="Q37" s="744">
        <v>6</v>
      </c>
      <c r="R37" s="5707" t="s">
        <v>692</v>
      </c>
      <c r="S37" s="5708"/>
    </row>
    <row r="38" spans="1:19" ht="22.5" customHeight="1" thickBot="1" x14ac:dyDescent="0.25">
      <c r="A38" s="5629"/>
      <c r="B38" s="5669"/>
      <c r="C38" s="5700"/>
      <c r="D38" s="5701"/>
      <c r="E38" s="5701"/>
      <c r="F38" s="5701"/>
      <c r="G38" s="5701"/>
      <c r="H38" s="5701"/>
      <c r="I38" s="5701"/>
      <c r="J38" s="5701"/>
      <c r="K38" s="5701"/>
      <c r="L38" s="5701"/>
      <c r="M38" s="5702"/>
      <c r="N38" s="1479" t="s">
        <v>617</v>
      </c>
      <c r="O38" s="1480" t="s">
        <v>611</v>
      </c>
      <c r="P38" s="1477"/>
      <c r="Q38" s="1476"/>
      <c r="R38" s="5707" t="s">
        <v>691</v>
      </c>
      <c r="S38" s="5708"/>
    </row>
    <row r="39" spans="1:19" ht="28.5" customHeight="1" thickBot="1" x14ac:dyDescent="0.25">
      <c r="A39" s="5629"/>
      <c r="B39" s="5669"/>
      <c r="C39" s="5700"/>
      <c r="D39" s="5701"/>
      <c r="E39" s="5701"/>
      <c r="F39" s="5701"/>
      <c r="G39" s="5701"/>
      <c r="H39" s="5701"/>
      <c r="I39" s="5701"/>
      <c r="J39" s="5701"/>
      <c r="K39" s="5701"/>
      <c r="L39" s="5701"/>
      <c r="M39" s="5702"/>
      <c r="N39" s="1479" t="s">
        <v>690</v>
      </c>
      <c r="O39" s="1480" t="s">
        <v>243</v>
      </c>
      <c r="P39" s="1477"/>
      <c r="Q39" s="1476"/>
      <c r="R39" s="5593"/>
      <c r="S39" s="5594"/>
    </row>
    <row r="40" spans="1:19" ht="37.5" customHeight="1" thickBot="1" x14ac:dyDescent="0.25">
      <c r="A40" s="5629"/>
      <c r="B40" s="5669"/>
      <c r="C40" s="5700"/>
      <c r="D40" s="5701"/>
      <c r="E40" s="5701"/>
      <c r="F40" s="5701"/>
      <c r="G40" s="5701"/>
      <c r="H40" s="5701"/>
      <c r="I40" s="5701"/>
      <c r="J40" s="5701"/>
      <c r="K40" s="5701"/>
      <c r="L40" s="5701"/>
      <c r="M40" s="5702"/>
      <c r="N40" s="1479" t="s">
        <v>689</v>
      </c>
      <c r="O40" s="1480" t="s">
        <v>243</v>
      </c>
      <c r="P40" s="1477"/>
      <c r="Q40" s="1476"/>
      <c r="R40" s="5709"/>
      <c r="S40" s="5710"/>
    </row>
    <row r="41" spans="1:19" ht="30.75" customHeight="1" thickBot="1" x14ac:dyDescent="0.25">
      <c r="A41" s="5630"/>
      <c r="B41" s="5598"/>
      <c r="C41" s="5612"/>
      <c r="D41" s="5613"/>
      <c r="E41" s="5613"/>
      <c r="F41" s="5613"/>
      <c r="G41" s="5613"/>
      <c r="H41" s="5613"/>
      <c r="I41" s="5613"/>
      <c r="J41" s="5613"/>
      <c r="K41" s="5613"/>
      <c r="L41" s="5613"/>
      <c r="M41" s="5614"/>
      <c r="N41" s="1479" t="s">
        <v>688</v>
      </c>
      <c r="O41" s="1478" t="s">
        <v>642</v>
      </c>
      <c r="P41" s="1477">
        <v>84</v>
      </c>
      <c r="Q41" s="1476">
        <v>51</v>
      </c>
      <c r="R41" s="5593" t="s">
        <v>687</v>
      </c>
      <c r="S41" s="5594"/>
    </row>
    <row r="42" spans="1:19" ht="25.5" customHeight="1" thickBot="1" x14ac:dyDescent="0.25">
      <c r="A42" s="1010" t="s">
        <v>9</v>
      </c>
      <c r="B42" s="1475" t="s">
        <v>8</v>
      </c>
      <c r="C42" s="5615" t="s">
        <v>402</v>
      </c>
      <c r="D42" s="5616"/>
      <c r="E42" s="5616"/>
      <c r="F42" s="5616"/>
      <c r="G42" s="5616"/>
      <c r="H42" s="5616"/>
      <c r="I42" s="5616"/>
      <c r="J42" s="5616"/>
      <c r="K42" s="5616"/>
      <c r="L42" s="5616"/>
      <c r="M42" s="5616"/>
      <c r="N42" s="5616"/>
      <c r="O42" s="5616"/>
      <c r="P42" s="5616"/>
      <c r="Q42" s="5617"/>
      <c r="R42" s="752"/>
      <c r="S42" s="751"/>
    </row>
    <row r="43" spans="1:19" ht="29.25" customHeight="1" thickBot="1" x14ac:dyDescent="0.25">
      <c r="A43" s="1010"/>
      <c r="B43" s="1475"/>
      <c r="C43" s="1474"/>
      <c r="D43" s="1473"/>
      <c r="E43" s="1473"/>
      <c r="F43" s="1473"/>
      <c r="G43" s="1473"/>
      <c r="H43" s="1473"/>
      <c r="I43" s="1473"/>
      <c r="J43" s="1473"/>
      <c r="K43" s="1473"/>
      <c r="L43" s="1473"/>
      <c r="M43" s="1472"/>
      <c r="N43" s="1471" t="s">
        <v>686</v>
      </c>
      <c r="O43" s="1470" t="s">
        <v>685</v>
      </c>
      <c r="P43" s="1469">
        <v>1137.5899999999999</v>
      </c>
      <c r="Q43" s="1468"/>
      <c r="R43" s="1467"/>
      <c r="S43" s="1466"/>
    </row>
    <row r="44" spans="1:19" ht="30.6" customHeight="1" x14ac:dyDescent="0.2">
      <c r="A44" s="5631" t="s">
        <v>9</v>
      </c>
      <c r="B44" s="5634" t="s">
        <v>8</v>
      </c>
      <c r="C44" s="5599" t="s">
        <v>8</v>
      </c>
      <c r="D44" s="1465"/>
      <c r="E44" s="865"/>
      <c r="F44" s="5671" t="s">
        <v>684</v>
      </c>
      <c r="G44" s="5250" t="s">
        <v>560</v>
      </c>
      <c r="H44" s="5605" t="s">
        <v>143</v>
      </c>
      <c r="I44" s="5256" t="s">
        <v>225</v>
      </c>
      <c r="J44" s="1404" t="s">
        <v>12</v>
      </c>
      <c r="K44" s="881">
        <f>K49+K50+K51+K52+K53+K54</f>
        <v>95</v>
      </c>
      <c r="L44" s="881">
        <f>L49+L50+L51+L52+L53+L54</f>
        <v>69</v>
      </c>
      <c r="M44" s="881">
        <f>M49+M50+M51+M52+M53+M54</f>
        <v>65.23</v>
      </c>
      <c r="N44" s="1464"/>
      <c r="O44" s="1463"/>
      <c r="P44" s="1462"/>
      <c r="Q44" s="1461"/>
      <c r="R44" s="872"/>
      <c r="S44" s="871"/>
    </row>
    <row r="45" spans="1:19" ht="31.15" customHeight="1" x14ac:dyDescent="0.2">
      <c r="A45" s="5632"/>
      <c r="B45" s="5390"/>
      <c r="C45" s="5600"/>
      <c r="D45" s="1455"/>
      <c r="E45" s="843"/>
      <c r="F45" s="5672"/>
      <c r="G45" s="5251"/>
      <c r="H45" s="5279"/>
      <c r="I45" s="5257"/>
      <c r="J45" s="1368"/>
      <c r="K45" s="877"/>
      <c r="L45" s="877"/>
      <c r="M45" s="877"/>
      <c r="N45" s="955"/>
      <c r="O45" s="1460"/>
      <c r="P45" s="1457"/>
      <c r="Q45" s="1456"/>
      <c r="R45" s="872"/>
      <c r="S45" s="871"/>
    </row>
    <row r="46" spans="1:19" x14ac:dyDescent="0.2">
      <c r="A46" s="5632"/>
      <c r="B46" s="5390"/>
      <c r="C46" s="5600"/>
      <c r="D46" s="1455"/>
      <c r="E46" s="843"/>
      <c r="F46" s="5672"/>
      <c r="G46" s="5251"/>
      <c r="H46" s="5279"/>
      <c r="I46" s="5257"/>
      <c r="J46" s="1368"/>
      <c r="K46" s="877"/>
      <c r="L46" s="877"/>
      <c r="M46" s="877"/>
      <c r="N46" s="1459"/>
      <c r="O46" s="1458"/>
      <c r="P46" s="1457"/>
      <c r="Q46" s="1456"/>
      <c r="R46" s="872"/>
      <c r="S46" s="871"/>
    </row>
    <row r="47" spans="1:19" x14ac:dyDescent="0.2">
      <c r="A47" s="5632"/>
      <c r="B47" s="5390"/>
      <c r="C47" s="5600"/>
      <c r="D47" s="1455"/>
      <c r="E47" s="843"/>
      <c r="F47" s="5713"/>
      <c r="G47" s="5251"/>
      <c r="H47" s="5279"/>
      <c r="I47" s="5257"/>
      <c r="J47" s="1368"/>
      <c r="K47" s="1367"/>
      <c r="L47" s="1367"/>
      <c r="M47" s="1367"/>
      <c r="N47" s="1454"/>
      <c r="O47" s="1453"/>
      <c r="P47" s="1452"/>
      <c r="Q47" s="1451"/>
      <c r="R47" s="872"/>
      <c r="S47" s="871"/>
    </row>
    <row r="48" spans="1:19" ht="13.5" thickBot="1" x14ac:dyDescent="0.25">
      <c r="A48" s="5633"/>
      <c r="B48" s="5635"/>
      <c r="C48" s="5670"/>
      <c r="D48" s="1450"/>
      <c r="E48" s="833"/>
      <c r="F48" s="5714"/>
      <c r="G48" s="5252"/>
      <c r="H48" s="5606"/>
      <c r="I48" s="5258"/>
      <c r="J48" s="1360" t="s">
        <v>13</v>
      </c>
      <c r="K48" s="1396">
        <f>K44*1</f>
        <v>95</v>
      </c>
      <c r="L48" s="1396">
        <f>L44*1</f>
        <v>69</v>
      </c>
      <c r="M48" s="1396">
        <f>M44*1</f>
        <v>65.23</v>
      </c>
      <c r="N48" s="1328"/>
      <c r="O48" s="1443"/>
      <c r="P48" s="1442"/>
      <c r="Q48" s="1441"/>
      <c r="R48" s="1449"/>
      <c r="S48" s="1448"/>
    </row>
    <row r="49" spans="1:20" ht="43.5" customHeight="1" thickBot="1" x14ac:dyDescent="0.25">
      <c r="A49" s="868" t="s">
        <v>9</v>
      </c>
      <c r="B49" s="1432" t="s">
        <v>8</v>
      </c>
      <c r="C49" s="1004" t="s">
        <v>8</v>
      </c>
      <c r="D49" s="1235" t="s">
        <v>8</v>
      </c>
      <c r="E49" s="1440"/>
      <c r="F49" s="1439" t="s">
        <v>683</v>
      </c>
      <c r="G49" s="5250" t="s">
        <v>560</v>
      </c>
      <c r="H49" s="5278" t="s">
        <v>143</v>
      </c>
      <c r="I49" s="1429"/>
      <c r="J49" s="1438" t="s">
        <v>12</v>
      </c>
      <c r="K49" s="1447">
        <v>15</v>
      </c>
      <c r="L49" s="1447">
        <v>5</v>
      </c>
      <c r="M49" s="1447">
        <v>4.92</v>
      </c>
      <c r="N49" s="1436" t="s">
        <v>682</v>
      </c>
      <c r="O49" s="1435" t="s">
        <v>642</v>
      </c>
      <c r="P49" s="1434">
        <v>3</v>
      </c>
      <c r="Q49" s="1433">
        <v>2</v>
      </c>
      <c r="R49" s="5745" t="s">
        <v>681</v>
      </c>
      <c r="S49" s="5746"/>
      <c r="T49" s="1445"/>
    </row>
    <row r="50" spans="1:20" ht="66" customHeight="1" thickBot="1" x14ac:dyDescent="0.25">
      <c r="A50" s="868" t="s">
        <v>9</v>
      </c>
      <c r="B50" s="1432" t="s">
        <v>8</v>
      </c>
      <c r="C50" s="1004" t="s">
        <v>8</v>
      </c>
      <c r="D50" s="1235" t="s">
        <v>9</v>
      </c>
      <c r="E50" s="1440"/>
      <c r="F50" s="1446" t="s">
        <v>680</v>
      </c>
      <c r="G50" s="5251"/>
      <c r="H50" s="5279"/>
      <c r="I50" s="1429"/>
      <c r="J50" s="1438" t="s">
        <v>12</v>
      </c>
      <c r="K50" s="1437">
        <v>7</v>
      </c>
      <c r="L50" s="1437">
        <v>0</v>
      </c>
      <c r="M50" s="1437">
        <v>0</v>
      </c>
      <c r="N50" s="1436" t="s">
        <v>679</v>
      </c>
      <c r="O50" s="1435" t="s">
        <v>642</v>
      </c>
      <c r="P50" s="1434">
        <v>5</v>
      </c>
      <c r="Q50" s="1433">
        <v>0</v>
      </c>
      <c r="R50" s="5719" t="s">
        <v>678</v>
      </c>
      <c r="S50" s="5720"/>
      <c r="T50" s="549"/>
    </row>
    <row r="51" spans="1:20" ht="43.5" customHeight="1" thickBot="1" x14ac:dyDescent="0.25">
      <c r="A51" s="868" t="s">
        <v>9</v>
      </c>
      <c r="B51" s="1432" t="s">
        <v>8</v>
      </c>
      <c r="C51" s="1004" t="s">
        <v>8</v>
      </c>
      <c r="D51" s="1235" t="s">
        <v>10</v>
      </c>
      <c r="E51" s="1440"/>
      <c r="F51" s="1446" t="s">
        <v>677</v>
      </c>
      <c r="G51" s="5252"/>
      <c r="H51" s="5279"/>
      <c r="I51" s="1429"/>
      <c r="J51" s="1438" t="s">
        <v>12</v>
      </c>
      <c r="K51" s="1437">
        <v>5</v>
      </c>
      <c r="L51" s="1437">
        <v>0</v>
      </c>
      <c r="M51" s="1437">
        <v>0</v>
      </c>
      <c r="N51" s="1436" t="s">
        <v>676</v>
      </c>
      <c r="O51" s="1435" t="s">
        <v>642</v>
      </c>
      <c r="P51" s="1434">
        <v>10</v>
      </c>
      <c r="Q51" s="1433">
        <v>0</v>
      </c>
      <c r="R51" s="5719" t="s">
        <v>675</v>
      </c>
      <c r="S51" s="5720"/>
      <c r="T51" s="1445"/>
    </row>
    <row r="52" spans="1:20" ht="28.5" customHeight="1" thickBot="1" x14ac:dyDescent="0.25">
      <c r="A52" s="868" t="s">
        <v>9</v>
      </c>
      <c r="B52" s="1432" t="s">
        <v>8</v>
      </c>
      <c r="C52" s="1004" t="s">
        <v>8</v>
      </c>
      <c r="D52" s="1235" t="s">
        <v>11</v>
      </c>
      <c r="E52" s="1440"/>
      <c r="F52" s="1439" t="s">
        <v>674</v>
      </c>
      <c r="G52" s="5250" t="s">
        <v>560</v>
      </c>
      <c r="H52" s="5279"/>
      <c r="I52" s="1429"/>
      <c r="J52" s="1438" t="s">
        <v>12</v>
      </c>
      <c r="K52" s="1444">
        <v>3</v>
      </c>
      <c r="L52" s="1444">
        <v>3</v>
      </c>
      <c r="M52" s="1444">
        <v>3</v>
      </c>
      <c r="N52" s="1328" t="s">
        <v>673</v>
      </c>
      <c r="O52" s="1443" t="s">
        <v>642</v>
      </c>
      <c r="P52" s="1442">
        <v>1</v>
      </c>
      <c r="Q52" s="1441">
        <v>1</v>
      </c>
      <c r="R52" s="5717" t="s">
        <v>672</v>
      </c>
      <c r="S52" s="5718"/>
    </row>
    <row r="53" spans="1:20" ht="27.75" customHeight="1" thickBot="1" x14ac:dyDescent="0.25">
      <c r="A53" s="868" t="s">
        <v>9</v>
      </c>
      <c r="B53" s="1432" t="s">
        <v>8</v>
      </c>
      <c r="C53" s="1004" t="s">
        <v>8</v>
      </c>
      <c r="D53" s="1235" t="s">
        <v>24</v>
      </c>
      <c r="E53" s="1440"/>
      <c r="F53" s="1439" t="s">
        <v>671</v>
      </c>
      <c r="G53" s="5251"/>
      <c r="H53" s="5279"/>
      <c r="I53" s="1429"/>
      <c r="J53" s="1438" t="s">
        <v>12</v>
      </c>
      <c r="K53" s="1437">
        <v>64</v>
      </c>
      <c r="L53" s="1437">
        <v>61</v>
      </c>
      <c r="M53" s="1437">
        <v>57.31</v>
      </c>
      <c r="N53" s="1436" t="s">
        <v>670</v>
      </c>
      <c r="O53" s="1435" t="s">
        <v>642</v>
      </c>
      <c r="P53" s="1434">
        <v>3</v>
      </c>
      <c r="Q53" s="1433">
        <v>1</v>
      </c>
      <c r="R53" s="5719" t="s">
        <v>669</v>
      </c>
      <c r="S53" s="5720"/>
    </row>
    <row r="54" spans="1:20" ht="31.5" customHeight="1" thickBot="1" x14ac:dyDescent="0.25">
      <c r="A54" s="868" t="s">
        <v>9</v>
      </c>
      <c r="B54" s="1432" t="s">
        <v>8</v>
      </c>
      <c r="C54" s="1004" t="s">
        <v>8</v>
      </c>
      <c r="D54" s="1235" t="s">
        <v>26</v>
      </c>
      <c r="E54" s="1431"/>
      <c r="F54" s="1430" t="s">
        <v>668</v>
      </c>
      <c r="G54" s="5251"/>
      <c r="H54" s="5280"/>
      <c r="I54" s="1429"/>
      <c r="J54" s="1428" t="s">
        <v>12</v>
      </c>
      <c r="K54" s="1427">
        <v>1</v>
      </c>
      <c r="L54" s="1427">
        <v>0</v>
      </c>
      <c r="M54" s="1427"/>
      <c r="N54" s="1426" t="s">
        <v>667</v>
      </c>
      <c r="O54" s="1425" t="s">
        <v>642</v>
      </c>
      <c r="P54" s="1424">
        <v>1</v>
      </c>
      <c r="Q54" s="1423">
        <v>2</v>
      </c>
      <c r="R54" s="5721" t="s">
        <v>666</v>
      </c>
      <c r="S54" s="5722"/>
    </row>
    <row r="55" spans="1:20" ht="35.25" customHeight="1" x14ac:dyDescent="0.2">
      <c r="A55" s="5631" t="s">
        <v>9</v>
      </c>
      <c r="B55" s="5634" t="s">
        <v>8</v>
      </c>
      <c r="C55" s="5636" t="s">
        <v>9</v>
      </c>
      <c r="D55" s="866"/>
      <c r="E55" s="1003"/>
      <c r="F55" s="1405" t="s">
        <v>664</v>
      </c>
      <c r="G55" s="5250" t="s">
        <v>547</v>
      </c>
      <c r="H55" s="5278" t="s">
        <v>143</v>
      </c>
      <c r="I55" s="5256" t="s">
        <v>225</v>
      </c>
      <c r="J55" s="1422" t="s">
        <v>12</v>
      </c>
      <c r="K55" s="881">
        <v>0</v>
      </c>
      <c r="L55" s="881">
        <f>L57</f>
        <v>0</v>
      </c>
      <c r="M55" s="881">
        <f>M57</f>
        <v>0</v>
      </c>
      <c r="N55" s="1421" t="s">
        <v>665</v>
      </c>
      <c r="O55" s="1403" t="s">
        <v>243</v>
      </c>
      <c r="P55" s="1420"/>
      <c r="Q55" s="1419"/>
      <c r="R55" s="1383"/>
      <c r="S55" s="1382"/>
    </row>
    <row r="56" spans="1:20" ht="26.25" customHeight="1" thickBot="1" x14ac:dyDescent="0.25">
      <c r="A56" s="5633"/>
      <c r="B56" s="5635"/>
      <c r="C56" s="5638"/>
      <c r="D56" s="834"/>
      <c r="E56" s="998"/>
      <c r="F56" s="1266"/>
      <c r="G56" s="5251"/>
      <c r="H56" s="5279"/>
      <c r="I56" s="5257"/>
      <c r="J56" s="1360" t="s">
        <v>13</v>
      </c>
      <c r="K56" s="1359">
        <f>SUM(K55)</f>
        <v>0</v>
      </c>
      <c r="L56" s="1359">
        <f>SUM(L55)</f>
        <v>0</v>
      </c>
      <c r="M56" s="1359">
        <f>SUM(M55)</f>
        <v>0</v>
      </c>
      <c r="N56" s="1418"/>
      <c r="O56" s="1417"/>
      <c r="P56" s="1416"/>
      <c r="Q56" s="1415"/>
      <c r="R56" s="1400"/>
      <c r="S56" s="1399"/>
    </row>
    <row r="57" spans="1:20" ht="26.25" customHeight="1" x14ac:dyDescent="0.2">
      <c r="A57" s="5631" t="s">
        <v>9</v>
      </c>
      <c r="B57" s="5634" t="s">
        <v>8</v>
      </c>
      <c r="C57" s="5636" t="s">
        <v>9</v>
      </c>
      <c r="D57" s="1235" t="s">
        <v>8</v>
      </c>
      <c r="E57" s="1259"/>
      <c r="F57" s="1279" t="s">
        <v>664</v>
      </c>
      <c r="G57" s="5251"/>
      <c r="H57" s="5279"/>
      <c r="I57" s="5257"/>
      <c r="J57" s="1414" t="s">
        <v>12</v>
      </c>
      <c r="K57" s="1257">
        <v>0</v>
      </c>
      <c r="L57" s="1257">
        <v>0</v>
      </c>
      <c r="M57" s="1257">
        <v>0</v>
      </c>
      <c r="N57" s="1413"/>
      <c r="O57" s="1412"/>
      <c r="P57" s="1411"/>
      <c r="Q57" s="1410"/>
      <c r="R57" s="1400"/>
      <c r="S57" s="1399"/>
    </row>
    <row r="58" spans="1:20" ht="16.5" customHeight="1" thickBot="1" x14ac:dyDescent="0.25">
      <c r="A58" s="5633"/>
      <c r="B58" s="5635"/>
      <c r="C58" s="5638"/>
      <c r="D58" s="1280"/>
      <c r="E58" s="1259"/>
      <c r="F58" s="1279"/>
      <c r="G58" s="5252"/>
      <c r="H58" s="5280"/>
      <c r="I58" s="5258"/>
      <c r="J58" s="1230" t="s">
        <v>13</v>
      </c>
      <c r="K58" s="1277">
        <f>SUM(K57)</f>
        <v>0</v>
      </c>
      <c r="L58" s="1277">
        <f>SUM(L57)</f>
        <v>0</v>
      </c>
      <c r="M58" s="1277">
        <f>SUM(M57)</f>
        <v>0</v>
      </c>
      <c r="N58" s="1409"/>
      <c r="O58" s="1408"/>
      <c r="P58" s="1407"/>
      <c r="Q58" s="1406"/>
      <c r="R58" s="1400"/>
      <c r="S58" s="1399"/>
    </row>
    <row r="59" spans="1:20" ht="25.5" customHeight="1" x14ac:dyDescent="0.2">
      <c r="A59" s="5631" t="s">
        <v>9</v>
      </c>
      <c r="B59" s="5634" t="s">
        <v>8</v>
      </c>
      <c r="C59" s="5705" t="s">
        <v>10</v>
      </c>
      <c r="D59" s="866"/>
      <c r="E59" s="1003"/>
      <c r="F59" s="1405" t="s">
        <v>661</v>
      </c>
      <c r="G59" s="5250" t="s">
        <v>663</v>
      </c>
      <c r="H59" s="5278" t="s">
        <v>143</v>
      </c>
      <c r="I59" s="5256" t="s">
        <v>225</v>
      </c>
      <c r="J59" s="1404" t="s">
        <v>12</v>
      </c>
      <c r="K59" s="881">
        <v>0</v>
      </c>
      <c r="L59" s="881">
        <f>L61</f>
        <v>0</v>
      </c>
      <c r="M59" s="881">
        <f>M61</f>
        <v>0</v>
      </c>
      <c r="N59" s="1149" t="s">
        <v>662</v>
      </c>
      <c r="O59" s="1403" t="s">
        <v>243</v>
      </c>
      <c r="P59" s="1402"/>
      <c r="Q59" s="1401"/>
      <c r="R59" s="1400"/>
      <c r="S59" s="1399"/>
    </row>
    <row r="60" spans="1:20" ht="31.5" customHeight="1" thickBot="1" x14ac:dyDescent="0.25">
      <c r="A60" s="5633"/>
      <c r="B60" s="5635"/>
      <c r="C60" s="5706"/>
      <c r="D60" s="834"/>
      <c r="E60" s="998"/>
      <c r="F60" s="1398"/>
      <c r="G60" s="5251"/>
      <c r="H60" s="5279"/>
      <c r="I60" s="5257"/>
      <c r="J60" s="1397" t="s">
        <v>13</v>
      </c>
      <c r="K60" s="1396">
        <f>SUM(K59:K59)</f>
        <v>0</v>
      </c>
      <c r="L60" s="1396">
        <f>SUM(L59:L59)</f>
        <v>0</v>
      </c>
      <c r="M60" s="1396">
        <f>SUM(M59:M59)</f>
        <v>0</v>
      </c>
      <c r="N60" s="1395"/>
      <c r="O60" s="1394"/>
      <c r="P60" s="1393"/>
      <c r="Q60" s="1392"/>
      <c r="R60" s="1377"/>
      <c r="S60" s="1376"/>
    </row>
    <row r="61" spans="1:20" ht="25.5" customHeight="1" x14ac:dyDescent="0.2">
      <c r="A61" s="5631" t="s">
        <v>9</v>
      </c>
      <c r="B61" s="5634" t="s">
        <v>8</v>
      </c>
      <c r="C61" s="5705" t="s">
        <v>10</v>
      </c>
      <c r="D61" s="1235" t="s">
        <v>8</v>
      </c>
      <c r="E61" s="1391"/>
      <c r="F61" s="1390" t="s">
        <v>661</v>
      </c>
      <c r="G61" s="5251"/>
      <c r="H61" s="5279"/>
      <c r="I61" s="5257"/>
      <c r="J61" s="1389" t="s">
        <v>12</v>
      </c>
      <c r="K61" s="1257">
        <v>0</v>
      </c>
      <c r="L61" s="1388">
        <v>0</v>
      </c>
      <c r="M61" s="1257">
        <v>0</v>
      </c>
      <c r="N61" s="1387"/>
      <c r="O61" s="1386"/>
      <c r="P61" s="1385"/>
      <c r="Q61" s="1384"/>
      <c r="R61" s="1383"/>
      <c r="S61" s="1382"/>
    </row>
    <row r="62" spans="1:20" ht="25.5" customHeight="1" thickBot="1" x14ac:dyDescent="0.25">
      <c r="A62" s="5633"/>
      <c r="B62" s="5635"/>
      <c r="C62" s="5706"/>
      <c r="D62" s="834"/>
      <c r="E62" s="833"/>
      <c r="F62" s="1381"/>
      <c r="G62" s="5252"/>
      <c r="H62" s="5280"/>
      <c r="I62" s="5258"/>
      <c r="J62" s="1230" t="s">
        <v>13</v>
      </c>
      <c r="K62" s="1251">
        <f>SUM(K61)</f>
        <v>0</v>
      </c>
      <c r="L62" s="1251">
        <f>SUM(L61)</f>
        <v>0</v>
      </c>
      <c r="M62" s="1251">
        <f>SUM(M61)</f>
        <v>0</v>
      </c>
      <c r="N62" s="1380"/>
      <c r="O62" s="1379"/>
      <c r="P62" s="1378"/>
      <c r="Q62" s="1313"/>
      <c r="R62" s="1377"/>
      <c r="S62" s="1376"/>
    </row>
    <row r="63" spans="1:20" ht="36.75" customHeight="1" x14ac:dyDescent="0.2">
      <c r="A63" s="5639" t="s">
        <v>9</v>
      </c>
      <c r="B63" s="5389" t="s">
        <v>8</v>
      </c>
      <c r="C63" s="1004" t="s">
        <v>11</v>
      </c>
      <c r="D63" s="5582" t="s">
        <v>660</v>
      </c>
      <c r="E63" s="5582"/>
      <c r="F63" s="5583"/>
      <c r="G63" s="5250" t="s">
        <v>632</v>
      </c>
      <c r="H63" s="5278" t="s">
        <v>143</v>
      </c>
      <c r="I63" s="5256" t="s">
        <v>225</v>
      </c>
      <c r="J63" s="1375" t="s">
        <v>12</v>
      </c>
      <c r="K63" s="877">
        <f>K67+K70+K74+K77+K79+K82+K85+K88</f>
        <v>176.5</v>
      </c>
      <c r="L63" s="877">
        <f>L67+L70+L74+L77+L79+L82+L85+L88</f>
        <v>21.5</v>
      </c>
      <c r="M63" s="877">
        <f>M67+M70+M74+M77+M79+M82+M85+M88</f>
        <v>20.04</v>
      </c>
      <c r="N63" s="1374"/>
      <c r="O63" s="1373"/>
      <c r="P63" s="1372"/>
      <c r="Q63" s="1371"/>
      <c r="R63" s="1370"/>
      <c r="S63" s="1369"/>
    </row>
    <row r="64" spans="1:20" x14ac:dyDescent="0.2">
      <c r="A64" s="5629"/>
      <c r="B64" s="5390"/>
      <c r="C64" s="1001"/>
      <c r="D64" s="5585"/>
      <c r="E64" s="5585"/>
      <c r="F64" s="5586"/>
      <c r="G64" s="5251"/>
      <c r="H64" s="5279"/>
      <c r="I64" s="5257"/>
      <c r="J64" s="1368" t="s">
        <v>196</v>
      </c>
      <c r="K64" s="1367">
        <f>K68+K71+K73+K76+K80+K83+K86+K89</f>
        <v>70</v>
      </c>
      <c r="L64" s="1367">
        <f>L68+L71+L73+L76+L80+L83+L86+L89</f>
        <v>70</v>
      </c>
      <c r="M64" s="1367">
        <f>M68+M71+M73+M76+M80+M83+M86+M89</f>
        <v>15</v>
      </c>
      <c r="N64" s="1366"/>
      <c r="O64" s="1363"/>
      <c r="P64" s="1362"/>
      <c r="Q64" s="997"/>
      <c r="R64" s="1354"/>
      <c r="S64" s="1353"/>
    </row>
    <row r="65" spans="1:19" x14ac:dyDescent="0.2">
      <c r="A65" s="5629"/>
      <c r="B65" s="5390"/>
      <c r="C65" s="1001"/>
      <c r="D65" s="5585"/>
      <c r="E65" s="5585"/>
      <c r="F65" s="5586"/>
      <c r="G65" s="5251"/>
      <c r="H65" s="5279"/>
      <c r="I65" s="5257"/>
      <c r="J65" s="1365"/>
      <c r="K65" s="873"/>
      <c r="L65" s="873"/>
      <c r="M65" s="873"/>
      <c r="N65" s="1364"/>
      <c r="O65" s="1363"/>
      <c r="P65" s="1362"/>
      <c r="Q65" s="997"/>
      <c r="R65" s="1354"/>
      <c r="S65" s="1353"/>
    </row>
    <row r="66" spans="1:19" ht="13.5" thickBot="1" x14ac:dyDescent="0.25">
      <c r="A66" s="5630"/>
      <c r="B66" s="5391"/>
      <c r="C66" s="1361"/>
      <c r="D66" s="5588"/>
      <c r="E66" s="5588"/>
      <c r="F66" s="5589"/>
      <c r="G66" s="5252"/>
      <c r="H66" s="5280"/>
      <c r="I66" s="5258"/>
      <c r="J66" s="1360" t="s">
        <v>13</v>
      </c>
      <c r="K66" s="1359">
        <f>SUM(K63:K64)</f>
        <v>246.5</v>
      </c>
      <c r="L66" s="1359">
        <f>SUM(L63:L64)</f>
        <v>91.5</v>
      </c>
      <c r="M66" s="1359">
        <f>SUM(M63:M64)</f>
        <v>35.04</v>
      </c>
      <c r="N66" s="1358"/>
      <c r="O66" s="1357"/>
      <c r="P66" s="1356"/>
      <c r="Q66" s="1355"/>
      <c r="R66" s="1354"/>
      <c r="S66" s="1353"/>
    </row>
    <row r="67" spans="1:19" ht="36.75" customHeight="1" thickBot="1" x14ac:dyDescent="0.25">
      <c r="A67" s="5639" t="s">
        <v>9</v>
      </c>
      <c r="B67" s="5389" t="s">
        <v>8</v>
      </c>
      <c r="C67" s="5599" t="s">
        <v>11</v>
      </c>
      <c r="D67" s="5621" t="s">
        <v>8</v>
      </c>
      <c r="E67" s="5627"/>
      <c r="F67" s="5640" t="s">
        <v>659</v>
      </c>
      <c r="G67" s="5602" t="s">
        <v>632</v>
      </c>
      <c r="H67" s="5278" t="s">
        <v>658</v>
      </c>
      <c r="I67" s="5256"/>
      <c r="J67" s="1350" t="s">
        <v>12</v>
      </c>
      <c r="K67" s="1324">
        <v>100</v>
      </c>
      <c r="L67" s="1324">
        <v>0</v>
      </c>
      <c r="M67" s="1324">
        <v>0</v>
      </c>
      <c r="N67" s="1338" t="s">
        <v>657</v>
      </c>
      <c r="O67" s="1337" t="s">
        <v>642</v>
      </c>
      <c r="P67" s="1352">
        <v>2</v>
      </c>
      <c r="Q67" s="1351">
        <v>0</v>
      </c>
      <c r="R67" s="5711" t="s">
        <v>656</v>
      </c>
      <c r="S67" s="5712"/>
    </row>
    <row r="68" spans="1:19" ht="27" customHeight="1" thickBot="1" x14ac:dyDescent="0.25">
      <c r="A68" s="5629"/>
      <c r="B68" s="5390"/>
      <c r="C68" s="5600"/>
      <c r="D68" s="5622"/>
      <c r="E68" s="5643"/>
      <c r="F68" s="5641"/>
      <c r="G68" s="5603"/>
      <c r="H68" s="5279"/>
      <c r="I68" s="5257"/>
      <c r="J68" s="1350" t="s">
        <v>196</v>
      </c>
      <c r="K68" s="1324"/>
      <c r="L68" s="1324">
        <v>0</v>
      </c>
      <c r="M68" s="1324">
        <v>0</v>
      </c>
      <c r="N68" s="1323"/>
      <c r="O68" s="1320"/>
      <c r="P68" s="1332"/>
      <c r="Q68" s="1331"/>
      <c r="R68" s="1330"/>
      <c r="S68" s="1329"/>
    </row>
    <row r="69" spans="1:19" ht="27" customHeight="1" thickBot="1" x14ac:dyDescent="0.25">
      <c r="A69" s="5630"/>
      <c r="B69" s="5391"/>
      <c r="C69" s="5601"/>
      <c r="D69" s="5623"/>
      <c r="E69" s="5628"/>
      <c r="F69" s="5642"/>
      <c r="G69" s="5604"/>
      <c r="H69" s="5279"/>
      <c r="I69" s="5258"/>
      <c r="J69" s="1349" t="s">
        <v>13</v>
      </c>
      <c r="K69" s="1324"/>
      <c r="L69" s="1324"/>
      <c r="M69" s="1324"/>
      <c r="N69" s="1323"/>
      <c r="O69" s="1320"/>
      <c r="P69" s="1332"/>
      <c r="Q69" s="1331"/>
      <c r="R69" s="1330"/>
      <c r="S69" s="1329"/>
    </row>
    <row r="70" spans="1:19" ht="27.75" customHeight="1" thickBot="1" x14ac:dyDescent="0.25">
      <c r="A70" s="5639" t="s">
        <v>9</v>
      </c>
      <c r="B70" s="5389" t="s">
        <v>8</v>
      </c>
      <c r="C70" s="5599" t="s">
        <v>11</v>
      </c>
      <c r="D70" s="5621" t="s">
        <v>9</v>
      </c>
      <c r="E70" s="5627"/>
      <c r="F70" s="5607" t="s">
        <v>655</v>
      </c>
      <c r="G70" s="5602" t="s">
        <v>632</v>
      </c>
      <c r="H70" s="5278" t="s">
        <v>654</v>
      </c>
      <c r="I70" s="5256"/>
      <c r="J70" s="864" t="s">
        <v>12</v>
      </c>
      <c r="K70" s="1324">
        <v>40</v>
      </c>
      <c r="L70" s="1324">
        <v>0</v>
      </c>
      <c r="M70" s="1324">
        <v>0</v>
      </c>
      <c r="N70" s="1323"/>
      <c r="O70" s="1320"/>
      <c r="P70" s="1332"/>
      <c r="Q70" s="1331"/>
      <c r="R70" s="1330"/>
      <c r="S70" s="1329"/>
    </row>
    <row r="71" spans="1:19" ht="144" customHeight="1" thickBot="1" x14ac:dyDescent="0.25">
      <c r="A71" s="5629"/>
      <c r="B71" s="5390"/>
      <c r="C71" s="5600"/>
      <c r="D71" s="5622"/>
      <c r="E71" s="5643"/>
      <c r="F71" s="5647"/>
      <c r="G71" s="5603"/>
      <c r="H71" s="5279"/>
      <c r="I71" s="5257"/>
      <c r="J71" s="852" t="s">
        <v>196</v>
      </c>
      <c r="K71" s="1324">
        <v>40</v>
      </c>
      <c r="L71" s="1324">
        <v>50.2</v>
      </c>
      <c r="M71" s="1324">
        <v>2.9</v>
      </c>
      <c r="N71" s="1323" t="s">
        <v>653</v>
      </c>
      <c r="O71" s="1320" t="s">
        <v>642</v>
      </c>
      <c r="P71" s="1334">
        <v>1</v>
      </c>
      <c r="Q71" s="1333">
        <v>0</v>
      </c>
      <c r="R71" s="5711" t="s">
        <v>652</v>
      </c>
      <c r="S71" s="5712"/>
    </row>
    <row r="72" spans="1:19" ht="21" customHeight="1" thickBot="1" x14ac:dyDescent="0.25">
      <c r="A72" s="5630"/>
      <c r="B72" s="5391"/>
      <c r="C72" s="5601"/>
      <c r="D72" s="5623"/>
      <c r="E72" s="5628"/>
      <c r="F72" s="5608"/>
      <c r="G72" s="5604"/>
      <c r="H72" s="5280"/>
      <c r="I72" s="5258"/>
      <c r="J72" s="1230" t="s">
        <v>13</v>
      </c>
      <c r="K72" s="1324"/>
      <c r="L72" s="1324"/>
      <c r="M72" s="1324"/>
      <c r="N72" s="1323"/>
      <c r="O72" s="1320"/>
      <c r="P72" s="1332"/>
      <c r="Q72" s="1331"/>
      <c r="R72" s="1330"/>
      <c r="S72" s="1329"/>
    </row>
    <row r="73" spans="1:19" ht="64.5" customHeight="1" thickBot="1" x14ac:dyDescent="0.25">
      <c r="A73" s="5639" t="s">
        <v>9</v>
      </c>
      <c r="B73" s="5389" t="s">
        <v>8</v>
      </c>
      <c r="C73" s="5599" t="s">
        <v>11</v>
      </c>
      <c r="D73" s="5621" t="s">
        <v>10</v>
      </c>
      <c r="E73" s="5627"/>
      <c r="F73" s="5640" t="s">
        <v>651</v>
      </c>
      <c r="G73" s="5602" t="s">
        <v>632</v>
      </c>
      <c r="H73" s="5278" t="s">
        <v>631</v>
      </c>
      <c r="I73" s="5256"/>
      <c r="J73" s="864" t="s">
        <v>196</v>
      </c>
      <c r="K73" s="1324">
        <v>15</v>
      </c>
      <c r="L73" s="1324">
        <v>4.8</v>
      </c>
      <c r="M73" s="1324">
        <v>1.7</v>
      </c>
      <c r="N73" s="1348" t="s">
        <v>650</v>
      </c>
      <c r="O73" s="1347" t="s">
        <v>642</v>
      </c>
      <c r="P73" s="1239">
        <v>2</v>
      </c>
      <c r="Q73" s="1346">
        <v>1</v>
      </c>
      <c r="R73" s="5300" t="s">
        <v>649</v>
      </c>
      <c r="S73" s="5723"/>
    </row>
    <row r="74" spans="1:19" ht="24.75" customHeight="1" thickBot="1" x14ac:dyDescent="0.25">
      <c r="A74" s="5629"/>
      <c r="B74" s="5390"/>
      <c r="C74" s="5600"/>
      <c r="D74" s="5622"/>
      <c r="E74" s="5643"/>
      <c r="F74" s="5641"/>
      <c r="G74" s="5603"/>
      <c r="H74" s="5279"/>
      <c r="I74" s="5257"/>
      <c r="J74" s="842" t="s">
        <v>12</v>
      </c>
      <c r="K74" s="1324"/>
      <c r="L74" s="1324"/>
      <c r="M74" s="1324"/>
      <c r="N74" s="1323"/>
      <c r="O74" s="1320"/>
      <c r="P74" s="1332"/>
      <c r="Q74" s="1331"/>
      <c r="R74" s="1330"/>
      <c r="S74" s="1329"/>
    </row>
    <row r="75" spans="1:19" ht="24.75" customHeight="1" thickBot="1" x14ac:dyDescent="0.25">
      <c r="A75" s="5630"/>
      <c r="B75" s="5391"/>
      <c r="C75" s="5601"/>
      <c r="D75" s="5623"/>
      <c r="E75" s="5628"/>
      <c r="F75" s="5642"/>
      <c r="G75" s="5604"/>
      <c r="H75" s="5280"/>
      <c r="I75" s="5258"/>
      <c r="J75" s="1345" t="s">
        <v>13</v>
      </c>
      <c r="K75" s="1324"/>
      <c r="L75" s="1324"/>
      <c r="M75" s="1324"/>
      <c r="N75" s="1323"/>
      <c r="O75" s="1320"/>
      <c r="P75" s="1332"/>
      <c r="Q75" s="1331"/>
      <c r="R75" s="1330"/>
      <c r="S75" s="1329"/>
    </row>
    <row r="76" spans="1:19" ht="24.75" customHeight="1" thickBot="1" x14ac:dyDescent="0.25">
      <c r="A76" s="5639" t="s">
        <v>9</v>
      </c>
      <c r="B76" s="5389" t="s">
        <v>8</v>
      </c>
      <c r="C76" s="5599" t="s">
        <v>11</v>
      </c>
      <c r="D76" s="5621" t="s">
        <v>11</v>
      </c>
      <c r="E76" s="5627"/>
      <c r="F76" s="5607" t="s">
        <v>648</v>
      </c>
      <c r="G76" s="5602" t="s">
        <v>632</v>
      </c>
      <c r="H76" s="5278" t="s">
        <v>631</v>
      </c>
      <c r="I76" s="5256"/>
      <c r="J76" s="864" t="s">
        <v>196</v>
      </c>
      <c r="K76" s="1324">
        <v>2</v>
      </c>
      <c r="L76" s="1324">
        <v>2</v>
      </c>
      <c r="M76" s="1324">
        <v>0.2</v>
      </c>
      <c r="N76" s="1344" t="s">
        <v>647</v>
      </c>
      <c r="O76" s="1343" t="s">
        <v>642</v>
      </c>
      <c r="P76" s="1342">
        <v>46</v>
      </c>
      <c r="Q76" s="1341">
        <v>84</v>
      </c>
      <c r="R76" s="5724" t="s">
        <v>646</v>
      </c>
      <c r="S76" s="5725"/>
    </row>
    <row r="77" spans="1:19" ht="19.5" customHeight="1" thickBot="1" x14ac:dyDescent="0.25">
      <c r="A77" s="5629"/>
      <c r="B77" s="5390"/>
      <c r="C77" s="5600"/>
      <c r="D77" s="5622"/>
      <c r="E77" s="5643"/>
      <c r="F77" s="5647"/>
      <c r="G77" s="5603"/>
      <c r="H77" s="5279"/>
      <c r="I77" s="5257"/>
      <c r="J77" s="852" t="s">
        <v>12</v>
      </c>
      <c r="K77" s="1324"/>
      <c r="L77" s="1324"/>
      <c r="M77" s="1324"/>
      <c r="N77" s="1323"/>
      <c r="O77" s="1320"/>
      <c r="P77" s="1332"/>
      <c r="Q77" s="1331"/>
      <c r="R77" s="1330"/>
      <c r="S77" s="1329"/>
    </row>
    <row r="78" spans="1:19" ht="24.75" customHeight="1" thickBot="1" x14ac:dyDescent="0.25">
      <c r="A78" s="5630"/>
      <c r="B78" s="5391"/>
      <c r="C78" s="5601"/>
      <c r="D78" s="5623"/>
      <c r="E78" s="5628"/>
      <c r="F78" s="5608"/>
      <c r="G78" s="5604"/>
      <c r="H78" s="5280"/>
      <c r="I78" s="5258"/>
      <c r="J78" s="1230" t="s">
        <v>13</v>
      </c>
      <c r="K78" s="1324"/>
      <c r="L78" s="1324"/>
      <c r="M78" s="1324"/>
      <c r="N78" s="1323"/>
      <c r="O78" s="1320"/>
      <c r="P78" s="1332"/>
      <c r="Q78" s="1340"/>
      <c r="R78" s="1330"/>
      <c r="S78" s="1329"/>
    </row>
    <row r="79" spans="1:19" ht="26.25" customHeight="1" thickBot="1" x14ac:dyDescent="0.25">
      <c r="A79" s="5639" t="s">
        <v>9</v>
      </c>
      <c r="B79" s="5389" t="s">
        <v>8</v>
      </c>
      <c r="C79" s="5599" t="s">
        <v>11</v>
      </c>
      <c r="D79" s="5621" t="s">
        <v>24</v>
      </c>
      <c r="E79" s="5627"/>
      <c r="F79" s="5640" t="s">
        <v>645</v>
      </c>
      <c r="G79" s="5602" t="s">
        <v>632</v>
      </c>
      <c r="H79" s="5278" t="s">
        <v>644</v>
      </c>
      <c r="I79" s="5256"/>
      <c r="J79" s="864" t="s">
        <v>12</v>
      </c>
      <c r="K79" s="1339"/>
      <c r="L79" s="1339"/>
      <c r="M79" s="1339"/>
      <c r="N79" s="1338"/>
      <c r="O79" s="1337"/>
      <c r="P79" s="1336"/>
      <c r="Q79" s="1335"/>
      <c r="R79" s="1330"/>
      <c r="S79" s="1329"/>
    </row>
    <row r="80" spans="1:19" ht="24.75" customHeight="1" thickBot="1" x14ac:dyDescent="0.25">
      <c r="A80" s="5629"/>
      <c r="B80" s="5390"/>
      <c r="C80" s="5600"/>
      <c r="D80" s="5622"/>
      <c r="E80" s="5643"/>
      <c r="F80" s="5641"/>
      <c r="G80" s="5603"/>
      <c r="H80" s="5279"/>
      <c r="I80" s="5257"/>
      <c r="J80" s="852" t="s">
        <v>196</v>
      </c>
      <c r="K80" s="1324">
        <v>13</v>
      </c>
      <c r="L80" s="1324">
        <v>13</v>
      </c>
      <c r="M80" s="1229">
        <v>10.199999999999999</v>
      </c>
      <c r="N80" s="1323" t="s">
        <v>643</v>
      </c>
      <c r="O80" s="1320" t="s">
        <v>642</v>
      </c>
      <c r="P80" s="1334">
        <v>46</v>
      </c>
      <c r="Q80" s="1333">
        <v>84</v>
      </c>
      <c r="R80" s="5711" t="s">
        <v>641</v>
      </c>
      <c r="S80" s="5712"/>
    </row>
    <row r="81" spans="1:19" ht="24.75" customHeight="1" thickBot="1" x14ac:dyDescent="0.25">
      <c r="A81" s="5630"/>
      <c r="B81" s="5391"/>
      <c r="C81" s="5601"/>
      <c r="D81" s="5623"/>
      <c r="E81" s="5628"/>
      <c r="F81" s="5642"/>
      <c r="G81" s="5604"/>
      <c r="H81" s="5279"/>
      <c r="I81" s="5258"/>
      <c r="J81" s="1230" t="s">
        <v>13</v>
      </c>
      <c r="K81" s="1324"/>
      <c r="L81" s="1324"/>
      <c r="M81" s="1324"/>
      <c r="N81" s="1323"/>
      <c r="O81" s="1320"/>
      <c r="P81" s="1332"/>
      <c r="Q81" s="1331"/>
      <c r="R81" s="1330"/>
      <c r="S81" s="1329"/>
    </row>
    <row r="82" spans="1:19" ht="37.5" customHeight="1" thickBot="1" x14ac:dyDescent="0.25">
      <c r="A82" s="5639" t="s">
        <v>9</v>
      </c>
      <c r="B82" s="5389" t="s">
        <v>8</v>
      </c>
      <c r="C82" s="5599" t="s">
        <v>11</v>
      </c>
      <c r="D82" s="5621" t="s">
        <v>26</v>
      </c>
      <c r="E82" s="5627"/>
      <c r="F82" s="5640" t="s">
        <v>640</v>
      </c>
      <c r="G82" s="5602" t="s">
        <v>632</v>
      </c>
      <c r="H82" s="5278" t="s">
        <v>631</v>
      </c>
      <c r="I82" s="5256"/>
      <c r="J82" s="864" t="s">
        <v>12</v>
      </c>
      <c r="K82" s="1324">
        <v>15</v>
      </c>
      <c r="L82" s="1324">
        <v>0</v>
      </c>
      <c r="M82" s="1324">
        <v>0</v>
      </c>
      <c r="N82" s="1323" t="s">
        <v>639</v>
      </c>
      <c r="O82" s="1320" t="s">
        <v>638</v>
      </c>
      <c r="P82" s="1334">
        <v>1</v>
      </c>
      <c r="Q82" s="1333">
        <v>0</v>
      </c>
      <c r="R82" s="5711" t="s">
        <v>637</v>
      </c>
      <c r="S82" s="5712"/>
    </row>
    <row r="83" spans="1:19" ht="17.25" customHeight="1" thickBot="1" x14ac:dyDescent="0.25">
      <c r="A83" s="5629"/>
      <c r="B83" s="5390"/>
      <c r="C83" s="5600"/>
      <c r="D83" s="5622"/>
      <c r="E83" s="5643"/>
      <c r="F83" s="5641"/>
      <c r="G83" s="5603"/>
      <c r="H83" s="5279"/>
      <c r="I83" s="5257"/>
      <c r="J83" s="852" t="s">
        <v>196</v>
      </c>
      <c r="K83" s="1324"/>
      <c r="L83" s="1324"/>
      <c r="M83" s="1324"/>
      <c r="N83" s="1323"/>
      <c r="O83" s="1320"/>
      <c r="P83" s="1332"/>
      <c r="Q83" s="1331"/>
      <c r="R83" s="1330"/>
      <c r="S83" s="1329"/>
    </row>
    <row r="84" spans="1:19" ht="30.75" customHeight="1" thickBot="1" x14ac:dyDescent="0.25">
      <c r="A84" s="5630"/>
      <c r="B84" s="5391"/>
      <c r="C84" s="5601"/>
      <c r="D84" s="5623"/>
      <c r="E84" s="5628"/>
      <c r="F84" s="5642"/>
      <c r="G84" s="5604"/>
      <c r="H84" s="5280"/>
      <c r="I84" s="5258"/>
      <c r="J84" s="1230" t="s">
        <v>13</v>
      </c>
      <c r="K84" s="1324"/>
      <c r="L84" s="1324"/>
      <c r="M84" s="1324"/>
      <c r="N84" s="1323"/>
      <c r="O84" s="1320"/>
      <c r="P84" s="1332"/>
      <c r="Q84" s="1331"/>
      <c r="R84" s="1330"/>
      <c r="S84" s="1329"/>
    </row>
    <row r="85" spans="1:19" ht="32.25" customHeight="1" thickBot="1" x14ac:dyDescent="0.25">
      <c r="A85" s="5639" t="s">
        <v>9</v>
      </c>
      <c r="B85" s="5389" t="s">
        <v>8</v>
      </c>
      <c r="C85" s="5599" t="s">
        <v>11</v>
      </c>
      <c r="D85" s="5621" t="s">
        <v>29</v>
      </c>
      <c r="E85" s="5627"/>
      <c r="F85" s="5640" t="s">
        <v>636</v>
      </c>
      <c r="G85" s="5602" t="s">
        <v>632</v>
      </c>
      <c r="H85" s="5278" t="s">
        <v>631</v>
      </c>
      <c r="I85" s="5256"/>
      <c r="J85" s="864" t="s">
        <v>12</v>
      </c>
      <c r="K85" s="1324">
        <v>0.5</v>
      </c>
      <c r="L85" s="1324">
        <v>0.5</v>
      </c>
      <c r="M85" s="1324">
        <v>0.3</v>
      </c>
      <c r="N85" s="1323" t="s">
        <v>635</v>
      </c>
      <c r="O85" s="1320"/>
      <c r="P85" s="1321" t="s">
        <v>503</v>
      </c>
      <c r="Q85" s="1321" t="s">
        <v>503</v>
      </c>
      <c r="R85" s="5715" t="s">
        <v>634</v>
      </c>
      <c r="S85" s="5716"/>
    </row>
    <row r="86" spans="1:19" ht="12" customHeight="1" thickBot="1" x14ac:dyDescent="0.25">
      <c r="A86" s="5629"/>
      <c r="B86" s="5390"/>
      <c r="C86" s="5600"/>
      <c r="D86" s="5622"/>
      <c r="E86" s="5643"/>
      <c r="F86" s="5641"/>
      <c r="G86" s="5603"/>
      <c r="H86" s="5279"/>
      <c r="I86" s="5257"/>
      <c r="J86" s="852" t="s">
        <v>196</v>
      </c>
      <c r="K86" s="1324"/>
      <c r="L86" s="1324"/>
      <c r="M86" s="1324"/>
      <c r="N86" s="1323"/>
      <c r="O86" s="1320"/>
      <c r="P86" s="1321"/>
      <c r="Q86" s="1318"/>
      <c r="R86" s="1312"/>
      <c r="S86" s="1311"/>
    </row>
    <row r="87" spans="1:19" ht="24" customHeight="1" thickBot="1" x14ac:dyDescent="0.25">
      <c r="A87" s="5630"/>
      <c r="B87" s="5391"/>
      <c r="C87" s="5601"/>
      <c r="D87" s="5623"/>
      <c r="E87" s="5628"/>
      <c r="F87" s="5642"/>
      <c r="G87" s="5604"/>
      <c r="H87" s="5280"/>
      <c r="I87" s="5258"/>
      <c r="J87" s="1230" t="s">
        <v>13</v>
      </c>
      <c r="K87" s="1324"/>
      <c r="L87" s="1324"/>
      <c r="M87" s="1324"/>
      <c r="N87" s="1328"/>
      <c r="O87" s="1327"/>
      <c r="P87" s="1326"/>
      <c r="Q87" s="1325"/>
      <c r="R87" s="1312"/>
      <c r="S87" s="1311"/>
    </row>
    <row r="88" spans="1:19" ht="27.75" customHeight="1" thickBot="1" x14ac:dyDescent="0.25">
      <c r="A88" s="5639" t="s">
        <v>9</v>
      </c>
      <c r="B88" s="5389" t="s">
        <v>8</v>
      </c>
      <c r="C88" s="5599" t="s">
        <v>11</v>
      </c>
      <c r="D88" s="5621" t="s">
        <v>30</v>
      </c>
      <c r="E88" s="5627"/>
      <c r="F88" s="5640" t="s">
        <v>633</v>
      </c>
      <c r="G88" s="5602" t="s">
        <v>632</v>
      </c>
      <c r="H88" s="5278" t="s">
        <v>631</v>
      </c>
      <c r="I88" s="5256"/>
      <c r="J88" s="864" t="s">
        <v>12</v>
      </c>
      <c r="K88" s="1324">
        <v>21</v>
      </c>
      <c r="L88" s="1324">
        <v>21</v>
      </c>
      <c r="M88" s="1324">
        <v>19.739999999999998</v>
      </c>
      <c r="N88" s="1323" t="s">
        <v>630</v>
      </c>
      <c r="O88" s="1322"/>
      <c r="P88" s="1321" t="s">
        <v>503</v>
      </c>
      <c r="Q88" s="1318" t="s">
        <v>503</v>
      </c>
      <c r="R88" s="5743" t="s">
        <v>629</v>
      </c>
      <c r="S88" s="5744"/>
    </row>
    <row r="89" spans="1:19" ht="13.5" thickBot="1" x14ac:dyDescent="0.25">
      <c r="A89" s="5629"/>
      <c r="B89" s="5390"/>
      <c r="C89" s="5600"/>
      <c r="D89" s="5622"/>
      <c r="E89" s="5643"/>
      <c r="F89" s="5641"/>
      <c r="G89" s="5603"/>
      <c r="H89" s="5279"/>
      <c r="I89" s="5257"/>
      <c r="J89" s="852" t="s">
        <v>196</v>
      </c>
      <c r="K89" s="1317"/>
      <c r="L89" s="1317"/>
      <c r="M89" s="1317"/>
      <c r="N89" s="710"/>
      <c r="O89" s="1320"/>
      <c r="P89" s="1319"/>
      <c r="Q89" s="1318"/>
      <c r="R89" s="1312"/>
      <c r="S89" s="1311"/>
    </row>
    <row r="90" spans="1:19" ht="24" customHeight="1" thickBot="1" x14ac:dyDescent="0.25">
      <c r="A90" s="5630"/>
      <c r="B90" s="5391"/>
      <c r="C90" s="5601"/>
      <c r="D90" s="5623"/>
      <c r="E90" s="5628"/>
      <c r="F90" s="5642"/>
      <c r="G90" s="5604"/>
      <c r="H90" s="5280"/>
      <c r="I90" s="5258"/>
      <c r="J90" s="1230" t="s">
        <v>13</v>
      </c>
      <c r="K90" s="1317"/>
      <c r="L90" s="1317"/>
      <c r="M90" s="1317"/>
      <c r="N90" s="1316"/>
      <c r="O90" s="1315"/>
      <c r="P90" s="1314"/>
      <c r="Q90" s="1313"/>
      <c r="R90" s="1312"/>
      <c r="S90" s="1311"/>
    </row>
    <row r="91" spans="1:19" ht="13.5" thickBot="1" x14ac:dyDescent="0.25">
      <c r="A91" s="826" t="s">
        <v>8</v>
      </c>
      <c r="B91" s="1222"/>
      <c r="C91" s="5350" t="s">
        <v>220</v>
      </c>
      <c r="D91" s="5350"/>
      <c r="E91" s="5350"/>
      <c r="F91" s="5350"/>
      <c r="G91" s="5350"/>
      <c r="H91" s="5350"/>
      <c r="I91" s="5351"/>
      <c r="J91" s="1221" t="s">
        <v>13</v>
      </c>
      <c r="K91" s="1310">
        <f>K48+K56+K60+K66</f>
        <v>341.5</v>
      </c>
      <c r="L91" s="1310">
        <f>L48+L56+L60+L66</f>
        <v>160.5</v>
      </c>
      <c r="M91" s="1310">
        <f>M48+M56+M60+M66</f>
        <v>100.27000000000001</v>
      </c>
      <c r="N91" s="1309"/>
      <c r="O91" s="1307"/>
      <c r="P91" s="1308"/>
      <c r="Q91" s="1307"/>
      <c r="R91" s="876"/>
      <c r="S91" s="875"/>
    </row>
    <row r="92" spans="1:19" ht="13.5" thickBot="1" x14ac:dyDescent="0.25">
      <c r="A92" s="826" t="s">
        <v>9</v>
      </c>
      <c r="B92" s="825" t="s">
        <v>8</v>
      </c>
      <c r="C92" s="5348" t="s">
        <v>221</v>
      </c>
      <c r="D92" s="5348"/>
      <c r="E92" s="5348"/>
      <c r="F92" s="5348"/>
      <c r="G92" s="5348"/>
      <c r="H92" s="5348"/>
      <c r="I92" s="5349"/>
      <c r="J92" s="824" t="s">
        <v>13</v>
      </c>
      <c r="K92" s="823">
        <f>K48+K56+K60+K66</f>
        <v>341.5</v>
      </c>
      <c r="L92" s="823">
        <f>L48+L56+L60+L66</f>
        <v>160.5</v>
      </c>
      <c r="M92" s="823">
        <f>M48+M56+M60+M66</f>
        <v>100.27000000000001</v>
      </c>
      <c r="N92" s="1306"/>
      <c r="O92" s="1304"/>
      <c r="P92" s="1305"/>
      <c r="Q92" s="1304"/>
      <c r="R92" s="1303"/>
      <c r="S92" s="1302"/>
    </row>
    <row r="93" spans="1:19" ht="27" customHeight="1" thickBot="1" x14ac:dyDescent="0.25">
      <c r="A93" s="1091" t="s">
        <v>9</v>
      </c>
      <c r="B93" s="1009" t="s">
        <v>9</v>
      </c>
      <c r="C93" s="5615" t="s">
        <v>628</v>
      </c>
      <c r="D93" s="5616"/>
      <c r="E93" s="5616"/>
      <c r="F93" s="5616"/>
      <c r="G93" s="5616"/>
      <c r="H93" s="5616"/>
      <c r="I93" s="5616"/>
      <c r="J93" s="5616"/>
      <c r="K93" s="5616"/>
      <c r="L93" s="5616"/>
      <c r="M93" s="5617"/>
      <c r="N93" s="1301"/>
      <c r="O93" s="1300"/>
      <c r="P93" s="1299"/>
      <c r="Q93" s="1298"/>
      <c r="R93" s="1297"/>
      <c r="S93" s="1296"/>
    </row>
    <row r="94" spans="1:19" ht="39" customHeight="1" x14ac:dyDescent="0.2">
      <c r="A94" s="5639"/>
      <c r="B94" s="5597"/>
      <c r="C94" s="5609"/>
      <c r="D94" s="5610"/>
      <c r="E94" s="5610"/>
      <c r="F94" s="5610"/>
      <c r="G94" s="5610"/>
      <c r="H94" s="5610"/>
      <c r="I94" s="5610"/>
      <c r="J94" s="5610"/>
      <c r="K94" s="5610"/>
      <c r="L94" s="5610"/>
      <c r="M94" s="5611"/>
      <c r="N94" s="1295" t="s">
        <v>627</v>
      </c>
      <c r="O94" s="1294" t="s">
        <v>243</v>
      </c>
      <c r="P94" s="1293"/>
      <c r="Q94" s="1292"/>
      <c r="R94" s="5707" t="s">
        <v>626</v>
      </c>
      <c r="S94" s="5708"/>
    </row>
    <row r="95" spans="1:19" ht="39.75" customHeight="1" thickBot="1" x14ac:dyDescent="0.25">
      <c r="A95" s="5630"/>
      <c r="B95" s="5598"/>
      <c r="C95" s="5612"/>
      <c r="D95" s="5613"/>
      <c r="E95" s="5613"/>
      <c r="F95" s="5613"/>
      <c r="G95" s="5613"/>
      <c r="H95" s="5613"/>
      <c r="I95" s="5613"/>
      <c r="J95" s="5613"/>
      <c r="K95" s="5613"/>
      <c r="L95" s="5613"/>
      <c r="M95" s="5614"/>
      <c r="N95" s="1291" t="s">
        <v>625</v>
      </c>
      <c r="O95" s="1290" t="s">
        <v>243</v>
      </c>
      <c r="P95" s="1289"/>
      <c r="Q95" s="1288"/>
      <c r="R95" s="5709"/>
      <c r="S95" s="5710"/>
    </row>
    <row r="96" spans="1:19" ht="32.25" customHeight="1" x14ac:dyDescent="0.2">
      <c r="A96" s="5629" t="s">
        <v>9</v>
      </c>
      <c r="B96" s="5390" t="s">
        <v>9</v>
      </c>
      <c r="C96" s="845" t="s">
        <v>8</v>
      </c>
      <c r="D96" s="844"/>
      <c r="E96" s="1000"/>
      <c r="F96" s="1268" t="s">
        <v>621</v>
      </c>
      <c r="G96" s="5251" t="s">
        <v>624</v>
      </c>
      <c r="H96" s="5279" t="s">
        <v>143</v>
      </c>
      <c r="I96" s="5257" t="s">
        <v>225</v>
      </c>
      <c r="J96" s="1287" t="s">
        <v>12</v>
      </c>
      <c r="K96" s="853">
        <f>K99</f>
        <v>0</v>
      </c>
      <c r="L96" s="853">
        <f>L99</f>
        <v>0</v>
      </c>
      <c r="M96" s="853">
        <f>M99</f>
        <v>0</v>
      </c>
      <c r="N96" s="1245" t="s">
        <v>623</v>
      </c>
      <c r="O96" s="1243" t="s">
        <v>243</v>
      </c>
      <c r="P96" s="1286"/>
      <c r="Q96" s="646"/>
      <c r="R96" s="1282"/>
      <c r="S96" s="636"/>
    </row>
    <row r="97" spans="1:19" ht="35.25" customHeight="1" thickBot="1" x14ac:dyDescent="0.25">
      <c r="A97" s="5629"/>
      <c r="B97" s="5390"/>
      <c r="C97" s="845"/>
      <c r="D97" s="844"/>
      <c r="E97" s="1000"/>
      <c r="F97" s="1268"/>
      <c r="G97" s="5251"/>
      <c r="H97" s="5279"/>
      <c r="I97" s="5257"/>
      <c r="J97" s="852"/>
      <c r="K97" s="1241"/>
      <c r="L97" s="1285"/>
      <c r="M97" s="1284"/>
      <c r="N97" s="1240" t="s">
        <v>622</v>
      </c>
      <c r="O97" s="1239" t="s">
        <v>243</v>
      </c>
      <c r="P97" s="1233"/>
      <c r="Q97" s="1283"/>
      <c r="R97" s="1282"/>
      <c r="S97" s="636"/>
    </row>
    <row r="98" spans="1:19" ht="13.5" thickBot="1" x14ac:dyDescent="0.25">
      <c r="A98" s="5630"/>
      <c r="B98" s="5391"/>
      <c r="C98" s="1281"/>
      <c r="D98" s="834"/>
      <c r="E98" s="998"/>
      <c r="F98" s="1266"/>
      <c r="G98" s="5251"/>
      <c r="H98" s="5279"/>
      <c r="I98" s="5257"/>
      <c r="J98" s="1237" t="s">
        <v>13</v>
      </c>
      <c r="K98" s="1236">
        <f>SUM(K96:K97)</f>
        <v>0</v>
      </c>
      <c r="L98" s="1236">
        <f>SUM(L96:L97)</f>
        <v>0</v>
      </c>
      <c r="M98" s="1236">
        <f>SUM(M96:M97)</f>
        <v>0</v>
      </c>
      <c r="N98" s="1262"/>
      <c r="O98" s="1233"/>
      <c r="P98" s="1261"/>
      <c r="Q98" s="1232"/>
      <c r="R98" s="1274"/>
      <c r="S98" s="1223"/>
    </row>
    <row r="99" spans="1:19" ht="25.5" x14ac:dyDescent="0.2">
      <c r="A99" s="5639" t="s">
        <v>9</v>
      </c>
      <c r="B99" s="5389" t="s">
        <v>9</v>
      </c>
      <c r="C99" s="867" t="s">
        <v>8</v>
      </c>
      <c r="D99" s="1235" t="s">
        <v>8</v>
      </c>
      <c r="E99" s="1259"/>
      <c r="F99" s="1258" t="s">
        <v>621</v>
      </c>
      <c r="G99" s="5251"/>
      <c r="H99" s="5279"/>
      <c r="I99" s="5257"/>
      <c r="J99" s="852" t="s">
        <v>12</v>
      </c>
      <c r="K99" s="1257">
        <v>0</v>
      </c>
      <c r="L99" s="1257">
        <v>0</v>
      </c>
      <c r="M99" s="1257">
        <v>0</v>
      </c>
      <c r="N99" s="1256"/>
      <c r="O99" s="1255"/>
      <c r="P99" s="1254"/>
      <c r="Q99" s="1253"/>
      <c r="R99" s="1274"/>
      <c r="S99" s="1223"/>
    </row>
    <row r="100" spans="1:19" ht="13.5" thickBot="1" x14ac:dyDescent="0.25">
      <c r="A100" s="5629"/>
      <c r="B100" s="5390"/>
      <c r="C100" s="1086"/>
      <c r="D100" s="1280"/>
      <c r="E100" s="1259"/>
      <c r="F100" s="1279"/>
      <c r="G100" s="5251"/>
      <c r="H100" s="5279"/>
      <c r="I100" s="5257"/>
      <c r="J100" s="1278" t="s">
        <v>13</v>
      </c>
      <c r="K100" s="1277">
        <f>SUM(K99)</f>
        <v>0</v>
      </c>
      <c r="L100" s="1277">
        <f>SUM(L99)</f>
        <v>0</v>
      </c>
      <c r="M100" s="1277">
        <f>SUM(M99)</f>
        <v>0</v>
      </c>
      <c r="N100" s="1276"/>
      <c r="O100" s="1227"/>
      <c r="P100" s="1275"/>
      <c r="Q100" s="1225"/>
      <c r="R100" s="1274"/>
      <c r="S100" s="1223"/>
    </row>
    <row r="101" spans="1:19" ht="26.25" customHeight="1" thickBot="1" x14ac:dyDescent="0.25">
      <c r="A101" s="5631" t="s">
        <v>9</v>
      </c>
      <c r="B101" s="5634" t="s">
        <v>9</v>
      </c>
      <c r="C101" s="5636" t="s">
        <v>9</v>
      </c>
      <c r="D101" s="866"/>
      <c r="E101" s="1003"/>
      <c r="F101" s="1273" t="s">
        <v>617</v>
      </c>
      <c r="G101" s="5250" t="s">
        <v>620</v>
      </c>
      <c r="H101" s="5278" t="s">
        <v>143</v>
      </c>
      <c r="I101" s="5256" t="s">
        <v>225</v>
      </c>
      <c r="J101" s="864" t="s">
        <v>12</v>
      </c>
      <c r="K101" s="862">
        <f>K104</f>
        <v>0</v>
      </c>
      <c r="L101" s="862">
        <f>L104</f>
        <v>0</v>
      </c>
      <c r="M101" s="862">
        <f>M104</f>
        <v>0</v>
      </c>
      <c r="N101" s="1272" t="s">
        <v>619</v>
      </c>
      <c r="O101" s="1271" t="s">
        <v>243</v>
      </c>
      <c r="P101" s="1270"/>
      <c r="Q101" s="1269"/>
      <c r="R101" s="801"/>
      <c r="S101" s="636"/>
    </row>
    <row r="102" spans="1:19" ht="42.75" customHeight="1" thickBot="1" x14ac:dyDescent="0.25">
      <c r="A102" s="5632"/>
      <c r="B102" s="5390"/>
      <c r="C102" s="5637"/>
      <c r="D102" s="844"/>
      <c r="E102" s="1000"/>
      <c r="F102" s="1268"/>
      <c r="G102" s="5251"/>
      <c r="H102" s="5279"/>
      <c r="I102" s="5257"/>
      <c r="J102" s="842"/>
      <c r="K102" s="840"/>
      <c r="L102" s="840"/>
      <c r="M102" s="840"/>
      <c r="N102" s="1240" t="s">
        <v>618</v>
      </c>
      <c r="O102" s="1239" t="s">
        <v>611</v>
      </c>
      <c r="P102" s="1233"/>
      <c r="Q102" s="1267"/>
      <c r="R102" s="801"/>
      <c r="S102" s="636"/>
    </row>
    <row r="103" spans="1:19" ht="21" customHeight="1" thickBot="1" x14ac:dyDescent="0.25">
      <c r="A103" s="5633"/>
      <c r="B103" s="5635"/>
      <c r="C103" s="5638"/>
      <c r="D103" s="834"/>
      <c r="E103" s="998"/>
      <c r="F103" s="1266"/>
      <c r="G103" s="5251"/>
      <c r="H103" s="5279"/>
      <c r="I103" s="5257"/>
      <c r="J103" s="1265" t="s">
        <v>13</v>
      </c>
      <c r="K103" s="1264">
        <f>SUM(K101:K102)</f>
        <v>0</v>
      </c>
      <c r="L103" s="1264">
        <f>SUM(L101:L102)</f>
        <v>0</v>
      </c>
      <c r="M103" s="1263">
        <f>SUM(M101:M102)</f>
        <v>0</v>
      </c>
      <c r="N103" s="1262"/>
      <c r="O103" s="1233"/>
      <c r="P103" s="1261"/>
      <c r="Q103" s="1260"/>
      <c r="R103" s="1224"/>
      <c r="S103" s="1223"/>
    </row>
    <row r="104" spans="1:19" ht="33" customHeight="1" thickBot="1" x14ac:dyDescent="0.25">
      <c r="A104" s="5639" t="s">
        <v>9</v>
      </c>
      <c r="B104" s="5389" t="s">
        <v>9</v>
      </c>
      <c r="C104" s="867" t="s">
        <v>9</v>
      </c>
      <c r="D104" s="1235" t="s">
        <v>8</v>
      </c>
      <c r="E104" s="1259"/>
      <c r="F104" s="1258" t="s">
        <v>617</v>
      </c>
      <c r="G104" s="5251"/>
      <c r="H104" s="5279"/>
      <c r="I104" s="5257"/>
      <c r="J104" s="852" t="s">
        <v>12</v>
      </c>
      <c r="K104" s="1257">
        <v>0</v>
      </c>
      <c r="L104" s="1257">
        <v>0</v>
      </c>
      <c r="M104" s="1257">
        <v>0</v>
      </c>
      <c r="N104" s="1256"/>
      <c r="O104" s="1255"/>
      <c r="P104" s="1254"/>
      <c r="Q104" s="1253"/>
      <c r="R104" s="1224"/>
      <c r="S104" s="1223"/>
    </row>
    <row r="105" spans="1:19" ht="42" customHeight="1" thickBot="1" x14ac:dyDescent="0.25">
      <c r="A105" s="5630"/>
      <c r="B105" s="5391"/>
      <c r="C105" s="1231"/>
      <c r="D105" s="834"/>
      <c r="E105" s="998"/>
      <c r="F105" s="1252"/>
      <c r="G105" s="5252"/>
      <c r="H105" s="5280"/>
      <c r="I105" s="5258"/>
      <c r="J105" s="1230" t="s">
        <v>13</v>
      </c>
      <c r="K105" s="1251">
        <f>SUM(K104)</f>
        <v>0</v>
      </c>
      <c r="L105" s="1251">
        <f>SUM(L104)</f>
        <v>0</v>
      </c>
      <c r="M105" s="1251">
        <f>SUM(M104)</f>
        <v>0</v>
      </c>
      <c r="N105" s="1250"/>
      <c r="O105" s="1249"/>
      <c r="P105" s="1248"/>
      <c r="Q105" s="1247"/>
      <c r="R105" s="1224"/>
      <c r="S105" s="1223"/>
    </row>
    <row r="106" spans="1:19" ht="27.75" customHeight="1" thickBot="1" x14ac:dyDescent="0.25">
      <c r="A106" s="5631" t="s">
        <v>9</v>
      </c>
      <c r="B106" s="5634" t="s">
        <v>9</v>
      </c>
      <c r="C106" s="5636" t="s">
        <v>10</v>
      </c>
      <c r="D106" s="866"/>
      <c r="E106" s="1003"/>
      <c r="F106" s="1246" t="s">
        <v>610</v>
      </c>
      <c r="G106" s="5250" t="s">
        <v>616</v>
      </c>
      <c r="H106" s="5278" t="s">
        <v>143</v>
      </c>
      <c r="I106" s="5256" t="s">
        <v>225</v>
      </c>
      <c r="J106" s="864" t="s">
        <v>12</v>
      </c>
      <c r="K106" s="862">
        <v>0</v>
      </c>
      <c r="L106" s="862">
        <v>0</v>
      </c>
      <c r="M106" s="862">
        <v>0</v>
      </c>
      <c r="N106" s="1240" t="s">
        <v>615</v>
      </c>
      <c r="O106" s="1243" t="s">
        <v>243</v>
      </c>
      <c r="P106" s="1243"/>
      <c r="Q106" s="646"/>
      <c r="R106" s="801"/>
      <c r="S106" s="636"/>
    </row>
    <row r="107" spans="1:19" ht="25.5" x14ac:dyDescent="0.2">
      <c r="A107" s="5632"/>
      <c r="B107" s="5390"/>
      <c r="C107" s="5637"/>
      <c r="D107" s="844"/>
      <c r="E107" s="1000"/>
      <c r="F107" s="1244"/>
      <c r="G107" s="5251"/>
      <c r="H107" s="5279"/>
      <c r="I107" s="5257"/>
      <c r="J107" s="852"/>
      <c r="K107" s="853"/>
      <c r="L107" s="853"/>
      <c r="M107" s="853"/>
      <c r="N107" s="1245" t="s">
        <v>614</v>
      </c>
      <c r="O107" s="1239" t="s">
        <v>611</v>
      </c>
      <c r="P107" s="1239"/>
      <c r="Q107" s="646"/>
      <c r="R107" s="801"/>
      <c r="S107" s="636"/>
    </row>
    <row r="108" spans="1:19" ht="26.25" thickBot="1" x14ac:dyDescent="0.25">
      <c r="A108" s="5632"/>
      <c r="B108" s="5390"/>
      <c r="C108" s="5637"/>
      <c r="D108" s="844"/>
      <c r="E108" s="1000"/>
      <c r="F108" s="1244"/>
      <c r="G108" s="5251"/>
      <c r="H108" s="5279"/>
      <c r="I108" s="5257"/>
      <c r="J108" s="852"/>
      <c r="K108" s="853"/>
      <c r="L108" s="853"/>
      <c r="M108" s="853"/>
      <c r="N108" s="1240" t="s">
        <v>613</v>
      </c>
      <c r="O108" s="1243" t="s">
        <v>243</v>
      </c>
      <c r="P108" s="1239"/>
      <c r="Q108" s="646"/>
      <c r="R108" s="801"/>
      <c r="S108" s="636"/>
    </row>
    <row r="109" spans="1:19" ht="45.75" customHeight="1" thickBot="1" x14ac:dyDescent="0.25">
      <c r="A109" s="5632"/>
      <c r="B109" s="5390"/>
      <c r="C109" s="5637"/>
      <c r="D109" s="844"/>
      <c r="E109" s="1000"/>
      <c r="F109" s="1242"/>
      <c r="G109" s="5251"/>
      <c r="H109" s="5279"/>
      <c r="I109" s="5257"/>
      <c r="J109" s="852"/>
      <c r="K109" s="1241"/>
      <c r="L109" s="1241"/>
      <c r="M109" s="1241"/>
      <c r="N109" s="1240" t="s">
        <v>612</v>
      </c>
      <c r="O109" s="1239" t="s">
        <v>611</v>
      </c>
      <c r="P109" s="1239"/>
      <c r="Q109" s="709"/>
      <c r="R109" s="802"/>
      <c r="S109" s="707"/>
    </row>
    <row r="110" spans="1:19" ht="13.5" thickBot="1" x14ac:dyDescent="0.25">
      <c r="A110" s="5633"/>
      <c r="B110" s="5635"/>
      <c r="C110" s="5638"/>
      <c r="D110" s="834"/>
      <c r="E110" s="998"/>
      <c r="F110" s="1238"/>
      <c r="G110" s="5251"/>
      <c r="H110" s="5279"/>
      <c r="I110" s="5257"/>
      <c r="J110" s="1237" t="s">
        <v>13</v>
      </c>
      <c r="K110" s="1236">
        <f>SUM(K106:K109)</f>
        <v>0</v>
      </c>
      <c r="L110" s="1236">
        <f>SUM(L106:L109)</f>
        <v>0</v>
      </c>
      <c r="M110" s="1236">
        <f>SUM(M106:M109)</f>
        <v>0</v>
      </c>
      <c r="N110" s="1234"/>
      <c r="O110" s="1233"/>
      <c r="P110" s="1233"/>
      <c r="Q110" s="1232"/>
      <c r="R110" s="1224"/>
      <c r="S110" s="1223"/>
    </row>
    <row r="111" spans="1:19" ht="26.25" customHeight="1" thickBot="1" x14ac:dyDescent="0.25">
      <c r="A111" s="5639" t="s">
        <v>9</v>
      </c>
      <c r="B111" s="5389" t="s">
        <v>9</v>
      </c>
      <c r="C111" s="867" t="s">
        <v>10</v>
      </c>
      <c r="D111" s="1235" t="s">
        <v>8</v>
      </c>
      <c r="E111" s="5627"/>
      <c r="F111" s="5625" t="s">
        <v>610</v>
      </c>
      <c r="G111" s="5251"/>
      <c r="H111" s="5279"/>
      <c r="I111" s="5257"/>
      <c r="J111" s="852" t="s">
        <v>12</v>
      </c>
      <c r="K111" s="1229">
        <v>0</v>
      </c>
      <c r="L111" s="1229">
        <v>0</v>
      </c>
      <c r="M111" s="1229">
        <v>0</v>
      </c>
      <c r="N111" s="1234"/>
      <c r="O111" s="1233"/>
      <c r="P111" s="1233"/>
      <c r="Q111" s="1232"/>
      <c r="R111" s="1224"/>
      <c r="S111" s="1223"/>
    </row>
    <row r="112" spans="1:19" ht="24" customHeight="1" thickBot="1" x14ac:dyDescent="0.25">
      <c r="A112" s="5630"/>
      <c r="B112" s="5391"/>
      <c r="C112" s="1231"/>
      <c r="D112" s="834"/>
      <c r="E112" s="5628"/>
      <c r="F112" s="5626"/>
      <c r="G112" s="5252"/>
      <c r="H112" s="5280"/>
      <c r="I112" s="5258"/>
      <c r="J112" s="1230" t="s">
        <v>13</v>
      </c>
      <c r="K112" s="1229">
        <f>SUM(K111)</f>
        <v>0</v>
      </c>
      <c r="L112" s="1229">
        <f>SUM(L111)</f>
        <v>0</v>
      </c>
      <c r="M112" s="1229">
        <f>SUM(M111)</f>
        <v>0</v>
      </c>
      <c r="N112" s="1228"/>
      <c r="O112" s="1227"/>
      <c r="P112" s="1226"/>
      <c r="Q112" s="1225"/>
      <c r="R112" s="1224"/>
      <c r="S112" s="1223"/>
    </row>
    <row r="113" spans="1:19" ht="13.5" customHeight="1" thickBot="1" x14ac:dyDescent="0.25">
      <c r="A113" s="826" t="s">
        <v>9</v>
      </c>
      <c r="B113" s="1222"/>
      <c r="C113" s="5491" t="s">
        <v>220</v>
      </c>
      <c r="D113" s="5492"/>
      <c r="E113" s="5492"/>
      <c r="F113" s="5492"/>
      <c r="G113" s="5492"/>
      <c r="H113" s="5492"/>
      <c r="I113" s="5493"/>
      <c r="J113" s="1221" t="s">
        <v>13</v>
      </c>
      <c r="K113" s="1220">
        <f>K98+K103+K110</f>
        <v>0</v>
      </c>
      <c r="L113" s="1220">
        <f>L98+L103+L110</f>
        <v>0</v>
      </c>
      <c r="M113" s="1220">
        <f>M98+M103+M110</f>
        <v>0</v>
      </c>
      <c r="N113" s="5694"/>
      <c r="O113" s="5695"/>
      <c r="P113" s="5695"/>
      <c r="Q113" s="5695"/>
      <c r="R113" s="5695"/>
      <c r="S113" s="5696"/>
    </row>
    <row r="114" spans="1:19" ht="13.5" customHeight="1" thickBot="1" x14ac:dyDescent="0.25">
      <c r="A114" s="826" t="s">
        <v>9</v>
      </c>
      <c r="B114" s="825" t="s">
        <v>9</v>
      </c>
      <c r="C114" s="5644" t="s">
        <v>221</v>
      </c>
      <c r="D114" s="5645"/>
      <c r="E114" s="5645"/>
      <c r="F114" s="5645"/>
      <c r="G114" s="5645"/>
      <c r="H114" s="5645"/>
      <c r="I114" s="5646"/>
      <c r="J114" s="824" t="s">
        <v>13</v>
      </c>
      <c r="K114" s="1219">
        <f>K98+K103+K113</f>
        <v>0</v>
      </c>
      <c r="L114" s="1219">
        <f>L98+L103+L113</f>
        <v>0</v>
      </c>
      <c r="M114" s="1219">
        <f>M98+M103+M113</f>
        <v>0</v>
      </c>
      <c r="N114" s="5287"/>
      <c r="O114" s="5288"/>
      <c r="P114" s="5288"/>
      <c r="Q114" s="5288"/>
      <c r="R114" s="5288"/>
      <c r="S114" s="5289"/>
    </row>
    <row r="115" spans="1:19" ht="13.5" customHeight="1" thickBot="1" x14ac:dyDescent="0.25">
      <c r="A115" s="826" t="s">
        <v>9</v>
      </c>
      <c r="B115" s="825" t="s">
        <v>9</v>
      </c>
      <c r="C115" s="5644" t="s">
        <v>219</v>
      </c>
      <c r="D115" s="5645"/>
      <c r="E115" s="5645"/>
      <c r="F115" s="5645"/>
      <c r="G115" s="5645"/>
      <c r="H115" s="5645"/>
      <c r="I115" s="5646"/>
      <c r="J115" s="824" t="s">
        <v>13</v>
      </c>
      <c r="K115" s="1219">
        <f>K116-K64</f>
        <v>495</v>
      </c>
      <c r="L115" s="1219">
        <f>L116-L64</f>
        <v>158</v>
      </c>
      <c r="M115" s="1219">
        <f>M116-M64</f>
        <v>149.60900000000001</v>
      </c>
      <c r="N115" s="5287"/>
      <c r="O115" s="5288"/>
      <c r="P115" s="5288"/>
      <c r="Q115" s="5288"/>
      <c r="R115" s="5288"/>
      <c r="S115" s="5289"/>
    </row>
    <row r="116" spans="1:19" ht="19.5" customHeight="1" thickBot="1" x14ac:dyDescent="0.25">
      <c r="A116" s="5726" t="s">
        <v>218</v>
      </c>
      <c r="B116" s="5727"/>
      <c r="C116" s="5727"/>
      <c r="D116" s="5727"/>
      <c r="E116" s="5727"/>
      <c r="F116" s="5727"/>
      <c r="G116" s="5727"/>
      <c r="H116" s="5727"/>
      <c r="I116" s="5727"/>
      <c r="J116" s="5728"/>
      <c r="K116" s="1218">
        <f>K114+K92+K35</f>
        <v>565</v>
      </c>
      <c r="L116" s="1218">
        <f>L114+L92+L35</f>
        <v>228</v>
      </c>
      <c r="M116" s="1218">
        <f>M114+M92+M35</f>
        <v>164.60900000000001</v>
      </c>
      <c r="N116" s="5697"/>
      <c r="O116" s="5698"/>
      <c r="P116" s="5698"/>
      <c r="Q116" s="5698"/>
      <c r="R116" s="5698"/>
      <c r="S116" s="5699"/>
    </row>
    <row r="117" spans="1:19" x14ac:dyDescent="0.2">
      <c r="A117" s="1217" t="s">
        <v>609</v>
      </c>
      <c r="B117" s="1217"/>
      <c r="C117" s="1217"/>
      <c r="D117" s="1217"/>
      <c r="E117" s="1217"/>
      <c r="F117" s="1217"/>
      <c r="G117" s="1217"/>
      <c r="H117" s="1217"/>
      <c r="I117" s="1217"/>
      <c r="J117" s="1217"/>
      <c r="K117" s="1217"/>
      <c r="L117" s="1217"/>
      <c r="M117" s="1217"/>
      <c r="N117" s="1217"/>
      <c r="O117" s="1216"/>
      <c r="P117" s="1216"/>
      <c r="Q117" s="1215"/>
      <c r="R117" s="1215"/>
      <c r="S117" s="1215"/>
    </row>
    <row r="118" spans="1:19" ht="13.5" customHeight="1" x14ac:dyDescent="0.2">
      <c r="A118" s="1216"/>
      <c r="B118" s="1216"/>
      <c r="C118" s="1216"/>
      <c r="D118" s="1216"/>
      <c r="E118" s="1216"/>
      <c r="F118" s="1216"/>
      <c r="G118" s="1216"/>
      <c r="H118" s="1216"/>
      <c r="I118" s="1216"/>
      <c r="J118" s="1216"/>
      <c r="K118" s="1216"/>
      <c r="L118" s="1216"/>
      <c r="M118" s="1216"/>
      <c r="N118" s="1216"/>
      <c r="O118" s="1216"/>
      <c r="P118" s="1216"/>
      <c r="Q118" s="1215"/>
      <c r="R118" s="1215"/>
      <c r="S118" s="1215"/>
    </row>
    <row r="119" spans="1:19" ht="16.5" thickBot="1" x14ac:dyDescent="0.25">
      <c r="A119" s="1175"/>
      <c r="B119" s="1188"/>
      <c r="C119" s="1188"/>
      <c r="D119" s="1188"/>
      <c r="E119" s="1188"/>
      <c r="F119" s="5624" t="s">
        <v>17</v>
      </c>
      <c r="G119" s="5624"/>
      <c r="H119" s="5624"/>
      <c r="I119" s="5624"/>
      <c r="J119" s="5624"/>
      <c r="K119" s="5624"/>
      <c r="L119" s="1214"/>
      <c r="M119" s="1214"/>
      <c r="N119" s="1213"/>
      <c r="O119" s="1213"/>
      <c r="P119" s="1213"/>
      <c r="Q119" s="1183"/>
      <c r="R119" s="1183"/>
      <c r="S119" s="1183"/>
    </row>
    <row r="120" spans="1:19" ht="51.75" thickBot="1" x14ac:dyDescent="0.25">
      <c r="A120" s="1175"/>
      <c r="B120" s="1188"/>
      <c r="C120" s="1188"/>
      <c r="D120" s="1188"/>
      <c r="E120" s="1188"/>
      <c r="F120" s="1212"/>
      <c r="G120" s="1211"/>
      <c r="H120" s="1211"/>
      <c r="I120" s="1211"/>
      <c r="J120" s="605"/>
      <c r="K120" s="1210" t="s">
        <v>299</v>
      </c>
      <c r="L120" s="1209" t="s">
        <v>300</v>
      </c>
      <c r="M120" s="1208" t="s">
        <v>202</v>
      </c>
      <c r="N120" s="1207"/>
      <c r="O120" s="1206"/>
      <c r="P120" s="1206"/>
      <c r="Q120" s="1205"/>
      <c r="R120" s="1205"/>
      <c r="S120" s="1205"/>
    </row>
    <row r="121" spans="1:19" ht="13.5" thickBot="1" x14ac:dyDescent="0.25">
      <c r="A121" s="1175"/>
      <c r="B121" s="1188"/>
      <c r="C121" s="1188"/>
      <c r="D121" s="1188"/>
      <c r="E121" s="1188"/>
      <c r="F121" s="1204" t="s">
        <v>18</v>
      </c>
      <c r="G121" s="1203"/>
      <c r="H121" s="1203"/>
      <c r="I121" s="1203"/>
      <c r="J121" s="1202"/>
      <c r="K121" s="1176">
        <f>SUM(K122:K132)</f>
        <v>565</v>
      </c>
      <c r="L121" s="1176">
        <f>SUM(L122:L132)</f>
        <v>228</v>
      </c>
      <c r="M121" s="1176">
        <f>SUM(M122:M132)</f>
        <v>164.60900000000001</v>
      </c>
      <c r="N121" s="1201"/>
      <c r="O121" s="1175"/>
      <c r="P121" s="1175"/>
      <c r="Q121" s="1183"/>
      <c r="R121" s="1183"/>
      <c r="S121" s="1183"/>
    </row>
    <row r="122" spans="1:19" x14ac:dyDescent="0.2">
      <c r="A122" s="1175"/>
      <c r="B122" s="1188"/>
      <c r="C122" s="1188"/>
      <c r="D122" s="1188"/>
      <c r="E122" s="1188"/>
      <c r="F122" s="1187" t="s">
        <v>215</v>
      </c>
      <c r="G122" s="1185"/>
      <c r="H122" s="1185"/>
      <c r="I122" s="1185"/>
      <c r="J122" s="1186"/>
      <c r="K122" s="1199">
        <f>K13+K18+K27+K44+K55+K59+K63+K96+K101+K106</f>
        <v>495</v>
      </c>
      <c r="L122" s="1200">
        <f>L13+L18+L27+L44+L55+L59+L63+L96+L101+L106</f>
        <v>158</v>
      </c>
      <c r="M122" s="1199">
        <f>M13+M18+M27+M44+M55+M59+M63+M96+M101+M106</f>
        <v>149.60900000000001</v>
      </c>
      <c r="N122" s="1175"/>
      <c r="O122" s="1175"/>
      <c r="P122" s="1175"/>
      <c r="Q122" s="1183"/>
      <c r="R122" s="1183"/>
      <c r="S122" s="1183"/>
    </row>
    <row r="123" spans="1:19" x14ac:dyDescent="0.2">
      <c r="A123" s="1175"/>
      <c r="B123" s="1188"/>
      <c r="C123" s="1188"/>
      <c r="D123" s="1188"/>
      <c r="E123" s="1188"/>
      <c r="F123" s="1187" t="s">
        <v>608</v>
      </c>
      <c r="G123" s="1185"/>
      <c r="H123" s="1185"/>
      <c r="I123" s="1185"/>
      <c r="J123" s="1186"/>
      <c r="K123" s="1186"/>
      <c r="L123" s="1185"/>
      <c r="M123" s="1184"/>
      <c r="N123" s="1175"/>
      <c r="O123" s="1175"/>
      <c r="P123" s="1175"/>
      <c r="Q123" s="1183"/>
      <c r="R123" s="1183"/>
      <c r="S123" s="1183"/>
    </row>
    <row r="124" spans="1:19" x14ac:dyDescent="0.2">
      <c r="A124" s="1175"/>
      <c r="B124" s="1188"/>
      <c r="C124" s="1188"/>
      <c r="D124" s="1188"/>
      <c r="E124" s="1188"/>
      <c r="F124" s="1187" t="s">
        <v>213</v>
      </c>
      <c r="G124" s="1185"/>
      <c r="H124" s="1185"/>
      <c r="I124" s="1185"/>
      <c r="J124" s="1186"/>
      <c r="K124" s="1186"/>
      <c r="L124" s="1185"/>
      <c r="M124" s="1184"/>
      <c r="N124" s="1175"/>
      <c r="O124" s="1175"/>
      <c r="P124" s="1175"/>
      <c r="Q124" s="1183"/>
      <c r="R124" s="1183"/>
      <c r="S124" s="1183"/>
    </row>
    <row r="125" spans="1:19" ht="27" customHeight="1" x14ac:dyDescent="0.2">
      <c r="A125" s="1175"/>
      <c r="B125" s="1188"/>
      <c r="C125" s="1188"/>
      <c r="D125" s="1188"/>
      <c r="E125" s="1188"/>
      <c r="F125" s="5618" t="s">
        <v>212</v>
      </c>
      <c r="G125" s="5619"/>
      <c r="H125" s="5619"/>
      <c r="I125" s="5619"/>
      <c r="J125" s="5620"/>
      <c r="K125" s="1186"/>
      <c r="L125" s="1185"/>
      <c r="M125" s="1184"/>
      <c r="N125" s="1175"/>
      <c r="O125" s="1175"/>
      <c r="P125" s="1175"/>
      <c r="Q125" s="1183"/>
      <c r="R125" s="1183"/>
      <c r="S125" s="1183"/>
    </row>
    <row r="126" spans="1:19" x14ac:dyDescent="0.2">
      <c r="A126" s="1175"/>
      <c r="B126" s="1188"/>
      <c r="C126" s="1188"/>
      <c r="D126" s="1188"/>
      <c r="E126" s="1188"/>
      <c r="F126" s="1198" t="s">
        <v>211</v>
      </c>
      <c r="G126" s="1196"/>
      <c r="H126" s="1196"/>
      <c r="I126" s="1196"/>
      <c r="J126" s="1197"/>
      <c r="K126" s="1197"/>
      <c r="L126" s="1196"/>
      <c r="M126" s="1195"/>
      <c r="N126" s="1175"/>
      <c r="O126" s="1175"/>
      <c r="P126" s="1175"/>
      <c r="Q126" s="1183"/>
      <c r="R126" s="1183"/>
      <c r="S126" s="1183"/>
    </row>
    <row r="127" spans="1:19" x14ac:dyDescent="0.2">
      <c r="A127" s="1175"/>
      <c r="B127" s="1188"/>
      <c r="C127" s="1188"/>
      <c r="D127" s="1188"/>
      <c r="E127" s="1188"/>
      <c r="F127" s="1194" t="s">
        <v>210</v>
      </c>
      <c r="G127" s="1191"/>
      <c r="H127" s="1193"/>
      <c r="I127" s="1193"/>
      <c r="J127" s="1192"/>
      <c r="K127" s="1192"/>
      <c r="L127" s="1191"/>
      <c r="M127" s="1190"/>
      <c r="N127" s="1175"/>
      <c r="O127" s="1175"/>
      <c r="P127" s="1175"/>
      <c r="Q127" s="1183"/>
      <c r="R127" s="1183"/>
      <c r="S127" s="1183"/>
    </row>
    <row r="128" spans="1:19" ht="12.75" customHeight="1" x14ac:dyDescent="0.2">
      <c r="A128" s="1175"/>
      <c r="B128" s="1188"/>
      <c r="C128" s="1188"/>
      <c r="D128" s="1188"/>
      <c r="E128" s="1188"/>
      <c r="F128" s="5618" t="s">
        <v>209</v>
      </c>
      <c r="G128" s="5619"/>
      <c r="H128" s="5619"/>
      <c r="I128" s="5619"/>
      <c r="J128" s="5620"/>
      <c r="K128" s="1186"/>
      <c r="L128" s="1185"/>
      <c r="M128" s="1184"/>
      <c r="N128" s="1175"/>
      <c r="O128" s="1175"/>
      <c r="P128" s="1175"/>
      <c r="Q128" s="1189"/>
      <c r="R128" s="1189"/>
      <c r="S128" s="1189"/>
    </row>
    <row r="129" spans="1:19" ht="27" customHeight="1" x14ac:dyDescent="0.2">
      <c r="A129" s="1175"/>
      <c r="B129" s="1188"/>
      <c r="C129" s="1188"/>
      <c r="D129" s="1188"/>
      <c r="E129" s="1188"/>
      <c r="F129" s="5618" t="s">
        <v>607</v>
      </c>
      <c r="G129" s="5619"/>
      <c r="H129" s="5619"/>
      <c r="I129" s="5619"/>
      <c r="J129" s="5620"/>
      <c r="K129" s="1186"/>
      <c r="L129" s="1185"/>
      <c r="M129" s="1184"/>
      <c r="N129" s="1175"/>
      <c r="O129" s="1175"/>
      <c r="P129" s="1175"/>
      <c r="Q129" s="1183"/>
      <c r="R129" s="1183"/>
      <c r="S129" s="1183"/>
    </row>
    <row r="130" spans="1:19" x14ac:dyDescent="0.2">
      <c r="A130" s="1175"/>
      <c r="B130" s="1188"/>
      <c r="C130" s="1188"/>
      <c r="D130" s="1188"/>
      <c r="E130" s="1188"/>
      <c r="F130" s="1187" t="s">
        <v>207</v>
      </c>
      <c r="G130" s="1185"/>
      <c r="H130" s="1185"/>
      <c r="I130" s="1185"/>
      <c r="J130" s="1186"/>
      <c r="K130" s="1186"/>
      <c r="L130" s="1185"/>
      <c r="M130" s="1184"/>
      <c r="N130" s="1175"/>
      <c r="O130" s="1175"/>
      <c r="P130" s="1175"/>
      <c r="Q130" s="1183"/>
      <c r="R130" s="1183"/>
      <c r="S130" s="1183"/>
    </row>
    <row r="131" spans="1:19" x14ac:dyDescent="0.2">
      <c r="A131" s="1175"/>
      <c r="B131" s="1188"/>
      <c r="C131" s="1188"/>
      <c r="D131" s="1188"/>
      <c r="E131" s="1188"/>
      <c r="F131" s="1187" t="s">
        <v>206</v>
      </c>
      <c r="G131" s="1185"/>
      <c r="H131" s="1185"/>
      <c r="I131" s="1185"/>
      <c r="J131" s="1186"/>
      <c r="K131" s="1186"/>
      <c r="L131" s="1185"/>
      <c r="M131" s="1184"/>
      <c r="N131" s="1175"/>
      <c r="O131" s="1175"/>
      <c r="P131" s="1175"/>
      <c r="Q131" s="1183"/>
      <c r="R131" s="1183"/>
      <c r="S131" s="1183"/>
    </row>
    <row r="132" spans="1:19" ht="13.5" thickBot="1" x14ac:dyDescent="0.25">
      <c r="F132" s="1182" t="s">
        <v>606</v>
      </c>
      <c r="G132" s="1181"/>
      <c r="H132" s="1181"/>
      <c r="I132" s="1181"/>
      <c r="J132" s="1180"/>
      <c r="K132" s="1179">
        <f>K64</f>
        <v>70</v>
      </c>
      <c r="L132" s="1179">
        <f>L64</f>
        <v>70</v>
      </c>
      <c r="M132" s="1179">
        <f>M64</f>
        <v>15</v>
      </c>
      <c r="N132" s="1175"/>
      <c r="O132" s="1175"/>
      <c r="P132" s="1175"/>
    </row>
    <row r="133" spans="1:19" ht="13.5" thickBot="1" x14ac:dyDescent="0.25">
      <c r="F133" s="1178" t="s">
        <v>19</v>
      </c>
      <c r="G133" s="1177"/>
      <c r="H133" s="1177"/>
      <c r="I133" s="1177"/>
      <c r="J133" s="1177"/>
      <c r="K133" s="1176"/>
      <c r="L133" s="1176"/>
      <c r="M133" s="1176"/>
      <c r="N133" s="1175"/>
      <c r="O133" s="1175"/>
      <c r="P133" s="1175"/>
    </row>
    <row r="134" spans="1:19" ht="13.5" customHeight="1" thickBot="1" x14ac:dyDescent="0.25">
      <c r="F134" s="1174" t="s">
        <v>605</v>
      </c>
      <c r="G134" s="1173"/>
      <c r="H134" s="1173"/>
      <c r="I134" s="1173"/>
      <c r="J134" s="1172"/>
      <c r="K134" s="1171"/>
      <c r="L134" s="1170"/>
      <c r="M134" s="1169"/>
    </row>
    <row r="135" spans="1:19" ht="13.5" thickBot="1" x14ac:dyDescent="0.25">
      <c r="F135" s="1168" t="s">
        <v>604</v>
      </c>
      <c r="G135" s="1167"/>
      <c r="H135" s="1167"/>
      <c r="I135" s="1167"/>
      <c r="J135" s="1166"/>
      <c r="K135" s="1165">
        <f>K121+K133</f>
        <v>565</v>
      </c>
      <c r="L135" s="1165">
        <f>L121+L133</f>
        <v>228</v>
      </c>
      <c r="M135" s="1165">
        <f>M121+M133</f>
        <v>164.60900000000001</v>
      </c>
    </row>
  </sheetData>
  <mergeCells count="240">
    <mergeCell ref="A116:J116"/>
    <mergeCell ref="R22:S22"/>
    <mergeCell ref="R25:S25"/>
    <mergeCell ref="R26:S26"/>
    <mergeCell ref="R24:S24"/>
    <mergeCell ref="R23:S23"/>
    <mergeCell ref="R31:S31"/>
    <mergeCell ref="R32:S32"/>
    <mergeCell ref="R33:S34"/>
    <mergeCell ref="C94:M95"/>
    <mergeCell ref="A36:A41"/>
    <mergeCell ref="E73:E75"/>
    <mergeCell ref="B57:B58"/>
    <mergeCell ref="B61:B62"/>
    <mergeCell ref="B85:B87"/>
    <mergeCell ref="A85:A87"/>
    <mergeCell ref="H73:H75"/>
    <mergeCell ref="H79:H81"/>
    <mergeCell ref="R88:S88"/>
    <mergeCell ref="R37:S37"/>
    <mergeCell ref="R41:S41"/>
    <mergeCell ref="R49:S49"/>
    <mergeCell ref="R50:S50"/>
    <mergeCell ref="R51:S51"/>
    <mergeCell ref="R52:S52"/>
    <mergeCell ref="R53:S53"/>
    <mergeCell ref="R54:S54"/>
    <mergeCell ref="R38:S40"/>
    <mergeCell ref="R71:S71"/>
    <mergeCell ref="R73:S73"/>
    <mergeCell ref="R76:S76"/>
    <mergeCell ref="R80:S80"/>
    <mergeCell ref="R82:S82"/>
    <mergeCell ref="R85:S85"/>
    <mergeCell ref="A57:A58"/>
    <mergeCell ref="A61:A62"/>
    <mergeCell ref="F82:F84"/>
    <mergeCell ref="H85:H87"/>
    <mergeCell ref="B59:B60"/>
    <mergeCell ref="G73:G75"/>
    <mergeCell ref="G63:G66"/>
    <mergeCell ref="G55:G58"/>
    <mergeCell ref="E67:E69"/>
    <mergeCell ref="C57:C58"/>
    <mergeCell ref="A59:A60"/>
    <mergeCell ref="E82:E84"/>
    <mergeCell ref="E85:E87"/>
    <mergeCell ref="F73:F75"/>
    <mergeCell ref="F76:F78"/>
    <mergeCell ref="F79:F81"/>
    <mergeCell ref="E70:E72"/>
    <mergeCell ref="D70:D72"/>
    <mergeCell ref="D63:F66"/>
    <mergeCell ref="R94:S95"/>
    <mergeCell ref="R67:S67"/>
    <mergeCell ref="A22:A23"/>
    <mergeCell ref="B22:B23"/>
    <mergeCell ref="D22:D23"/>
    <mergeCell ref="G22:G24"/>
    <mergeCell ref="G25:G26"/>
    <mergeCell ref="A79:A81"/>
    <mergeCell ref="D76:D78"/>
    <mergeCell ref="B37:B41"/>
    <mergeCell ref="E79:E81"/>
    <mergeCell ref="C73:C75"/>
    <mergeCell ref="C34:I34"/>
    <mergeCell ref="C35:I35"/>
    <mergeCell ref="B27:B30"/>
    <mergeCell ref="C27:C30"/>
    <mergeCell ref="H27:H30"/>
    <mergeCell ref="F47:F48"/>
    <mergeCell ref="C59:C60"/>
    <mergeCell ref="G49:G51"/>
    <mergeCell ref="G52:G54"/>
    <mergeCell ref="I70:I72"/>
    <mergeCell ref="I18:I26"/>
    <mergeCell ref="I27:I30"/>
    <mergeCell ref="R1:S1"/>
    <mergeCell ref="N113:S113"/>
    <mergeCell ref="N114:S114"/>
    <mergeCell ref="N115:S115"/>
    <mergeCell ref="N116:S116"/>
    <mergeCell ref="C37:M41"/>
    <mergeCell ref="C93:M93"/>
    <mergeCell ref="C113:I113"/>
    <mergeCell ref="C88:C90"/>
    <mergeCell ref="E76:E78"/>
    <mergeCell ref="G13:G17"/>
    <mergeCell ref="G18:G21"/>
    <mergeCell ref="H18:H26"/>
    <mergeCell ref="H13:H17"/>
    <mergeCell ref="C18:C21"/>
    <mergeCell ref="C13:C15"/>
    <mergeCell ref="F13:F14"/>
    <mergeCell ref="D16:D17"/>
    <mergeCell ref="I59:I62"/>
    <mergeCell ref="C61:C62"/>
    <mergeCell ref="H67:H69"/>
    <mergeCell ref="H70:H72"/>
    <mergeCell ref="G59:G62"/>
    <mergeCell ref="I55:I58"/>
    <mergeCell ref="A3:S3"/>
    <mergeCell ref="K5:M5"/>
    <mergeCell ref="K6:K7"/>
    <mergeCell ref="L6:L7"/>
    <mergeCell ref="M6:M7"/>
    <mergeCell ref="P6:P7"/>
    <mergeCell ref="R5:R7"/>
    <mergeCell ref="S5:S7"/>
    <mergeCell ref="Q6:Q7"/>
    <mergeCell ref="I5:I7"/>
    <mergeCell ref="J5:J7"/>
    <mergeCell ref="N5:Q5"/>
    <mergeCell ref="N6:N7"/>
    <mergeCell ref="O6:O7"/>
    <mergeCell ref="H49:H54"/>
    <mergeCell ref="H59:H62"/>
    <mergeCell ref="H55:H58"/>
    <mergeCell ref="A27:A30"/>
    <mergeCell ref="A5:A7"/>
    <mergeCell ref="B5:B7"/>
    <mergeCell ref="C5:C7"/>
    <mergeCell ref="E5:E7"/>
    <mergeCell ref="F5:F7"/>
    <mergeCell ref="H5:H7"/>
    <mergeCell ref="D5:D7"/>
    <mergeCell ref="G5:G7"/>
    <mergeCell ref="A18:A21"/>
    <mergeCell ref="B18:B21"/>
    <mergeCell ref="A10:A12"/>
    <mergeCell ref="A13:A15"/>
    <mergeCell ref="B13:B15"/>
    <mergeCell ref="B10:B12"/>
    <mergeCell ref="A55:A56"/>
    <mergeCell ref="B55:B56"/>
    <mergeCell ref="C55:C56"/>
    <mergeCell ref="G44:G48"/>
    <mergeCell ref="C44:C48"/>
    <mergeCell ref="F44:F46"/>
    <mergeCell ref="C114:I114"/>
    <mergeCell ref="C115:I115"/>
    <mergeCell ref="H106:H112"/>
    <mergeCell ref="I106:I112"/>
    <mergeCell ref="C76:C78"/>
    <mergeCell ref="C79:C81"/>
    <mergeCell ref="A94:A95"/>
    <mergeCell ref="F67:F69"/>
    <mergeCell ref="F70:F72"/>
    <mergeCell ref="A67:A69"/>
    <mergeCell ref="A70:A72"/>
    <mergeCell ref="A73:A75"/>
    <mergeCell ref="A76:A78"/>
    <mergeCell ref="B82:B84"/>
    <mergeCell ref="I85:I87"/>
    <mergeCell ref="A106:A110"/>
    <mergeCell ref="B106:B110"/>
    <mergeCell ref="C106:C110"/>
    <mergeCell ref="G88:G90"/>
    <mergeCell ref="F88:F90"/>
    <mergeCell ref="G67:G69"/>
    <mergeCell ref="G70:G72"/>
    <mergeCell ref="I82:I84"/>
    <mergeCell ref="B70:B72"/>
    <mergeCell ref="B73:B75"/>
    <mergeCell ref="B76:B78"/>
    <mergeCell ref="B79:B81"/>
    <mergeCell ref="A63:A66"/>
    <mergeCell ref="B63:B66"/>
    <mergeCell ref="A44:A48"/>
    <mergeCell ref="B44:B48"/>
    <mergeCell ref="A111:A112"/>
    <mergeCell ref="A96:A98"/>
    <mergeCell ref="B99:B100"/>
    <mergeCell ref="A101:A103"/>
    <mergeCell ref="B101:B103"/>
    <mergeCell ref="C101:C103"/>
    <mergeCell ref="D73:D75"/>
    <mergeCell ref="A82:A84"/>
    <mergeCell ref="A99:A100"/>
    <mergeCell ref="G101:G105"/>
    <mergeCell ref="G96:G100"/>
    <mergeCell ref="A104:A105"/>
    <mergeCell ref="B96:B98"/>
    <mergeCell ref="F85:F87"/>
    <mergeCell ref="E88:E90"/>
    <mergeCell ref="D88:D90"/>
    <mergeCell ref="D85:D87"/>
    <mergeCell ref="D82:D84"/>
    <mergeCell ref="D79:D81"/>
    <mergeCell ref="G82:G84"/>
    <mergeCell ref="G85:G87"/>
    <mergeCell ref="A88:A90"/>
    <mergeCell ref="F125:J125"/>
    <mergeCell ref="F128:J128"/>
    <mergeCell ref="F129:J129"/>
    <mergeCell ref="B88:B90"/>
    <mergeCell ref="D67:D69"/>
    <mergeCell ref="G76:G78"/>
    <mergeCell ref="F119:K119"/>
    <mergeCell ref="H101:H105"/>
    <mergeCell ref="I101:I105"/>
    <mergeCell ref="I96:I100"/>
    <mergeCell ref="H96:H100"/>
    <mergeCell ref="B104:B105"/>
    <mergeCell ref="G106:G112"/>
    <mergeCell ref="F111:F112"/>
    <mergeCell ref="E111:E112"/>
    <mergeCell ref="B111:B112"/>
    <mergeCell ref="I88:I90"/>
    <mergeCell ref="H88:H90"/>
    <mergeCell ref="I73:I75"/>
    <mergeCell ref="I76:I78"/>
    <mergeCell ref="I79:I81"/>
    <mergeCell ref="C67:C69"/>
    <mergeCell ref="C70:C72"/>
    <mergeCell ref="I67:I69"/>
    <mergeCell ref="D27:F30"/>
    <mergeCell ref="G27:G30"/>
    <mergeCell ref="G31:G33"/>
    <mergeCell ref="R11:S12"/>
    <mergeCell ref="B94:B95"/>
    <mergeCell ref="C82:C84"/>
    <mergeCell ref="C85:C87"/>
    <mergeCell ref="H76:H78"/>
    <mergeCell ref="H82:H84"/>
    <mergeCell ref="G79:G81"/>
    <mergeCell ref="H31:H33"/>
    <mergeCell ref="C91:I91"/>
    <mergeCell ref="C92:I92"/>
    <mergeCell ref="H63:H66"/>
    <mergeCell ref="I63:I66"/>
    <mergeCell ref="H44:H48"/>
    <mergeCell ref="I44:I48"/>
    <mergeCell ref="D18:F21"/>
    <mergeCell ref="F22:F23"/>
    <mergeCell ref="I31:I33"/>
    <mergeCell ref="C11:M12"/>
    <mergeCell ref="C42:Q42"/>
    <mergeCell ref="I13:I17"/>
    <mergeCell ref="B67:B69"/>
  </mergeCells>
  <pageMargins left="0.70866141732283472" right="0.70866141732283472" top="0.74803149606299213" bottom="0.74803149606299213" header="0.31496062992125984" footer="0.31496062992125984"/>
  <pageSetup paperSize="9" scale="54" firstPageNumber="18"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30"/>
  <sheetViews>
    <sheetView zoomScale="80" zoomScaleNormal="80" workbookViewId="0">
      <selection activeCell="R12" sqref="R12"/>
    </sheetView>
  </sheetViews>
  <sheetFormatPr defaultRowHeight="12.75" x14ac:dyDescent="0.2"/>
  <cols>
    <col min="1" max="1" width="3.5703125" style="1594" customWidth="1"/>
    <col min="2" max="2" width="3.140625" style="1594" customWidth="1"/>
    <col min="3" max="4" width="3.7109375" style="1594" customWidth="1"/>
    <col min="5" max="5" width="2.5703125" style="1594" customWidth="1"/>
    <col min="6" max="6" width="42.28515625" style="1594" customWidth="1"/>
    <col min="7" max="7" width="5.5703125" style="1594" customWidth="1"/>
    <col min="8" max="8" width="5.85546875" style="1594" customWidth="1"/>
    <col min="9" max="9" width="4.42578125" style="1594" customWidth="1"/>
    <col min="10" max="10" width="7.28515625" style="1594" customWidth="1"/>
    <col min="11" max="11" width="12" style="1594" customWidth="1"/>
    <col min="12" max="12" width="12.7109375" style="1594" customWidth="1"/>
    <col min="13" max="13" width="13.140625" style="1594" customWidth="1"/>
    <col min="14" max="14" width="41.28515625" style="1594" customWidth="1"/>
    <col min="15" max="15" width="9.140625" style="1594" customWidth="1"/>
    <col min="16" max="16" width="12.85546875" style="1594" customWidth="1"/>
    <col min="17" max="17" width="10.7109375" style="1594" customWidth="1"/>
    <col min="18" max="18" width="20.28515625" style="1594" customWidth="1"/>
    <col min="19" max="19" width="22.140625" style="1594" customWidth="1"/>
    <col min="20" max="16384" width="9.140625" style="1594"/>
  </cols>
  <sheetData>
    <row r="1" spans="1:22" ht="65.25" customHeight="1" x14ac:dyDescent="0.2">
      <c r="N1" s="1841"/>
      <c r="O1" s="1841"/>
      <c r="P1" s="5780" t="s">
        <v>1871</v>
      </c>
      <c r="Q1" s="5780"/>
      <c r="R1" s="5780"/>
      <c r="S1" s="5780"/>
    </row>
    <row r="2" spans="1:22" ht="37.5" customHeight="1" x14ac:dyDescent="0.2">
      <c r="A2" s="5781" t="s">
        <v>809</v>
      </c>
      <c r="B2" s="5781"/>
      <c r="C2" s="5781"/>
      <c r="D2" s="5781"/>
      <c r="E2" s="5781"/>
      <c r="F2" s="5781"/>
      <c r="G2" s="5781"/>
      <c r="H2" s="5781"/>
      <c r="I2" s="5781"/>
      <c r="J2" s="5781"/>
      <c r="K2" s="5781"/>
      <c r="L2" s="5781"/>
      <c r="M2" s="5781"/>
      <c r="N2" s="5781"/>
      <c r="O2" s="5781"/>
      <c r="P2" s="5781"/>
      <c r="Q2" s="5781"/>
      <c r="R2" s="5781"/>
      <c r="S2" s="5781"/>
      <c r="T2" s="1840"/>
      <c r="U2" s="1840"/>
      <c r="V2" s="1840"/>
    </row>
    <row r="3" spans="1:22" ht="11.25" customHeight="1" thickBot="1" x14ac:dyDescent="0.25">
      <c r="A3" s="1838"/>
      <c r="B3" s="1838"/>
      <c r="C3" s="1838"/>
      <c r="D3" s="1838"/>
      <c r="E3" s="1838"/>
      <c r="F3" s="1838"/>
      <c r="G3" s="1838"/>
      <c r="H3" s="1838"/>
      <c r="I3" s="1838"/>
      <c r="J3" s="1838"/>
      <c r="K3" s="1838"/>
      <c r="L3" s="1838"/>
      <c r="M3" s="1838"/>
      <c r="N3" s="1839"/>
      <c r="O3" s="1838"/>
      <c r="P3" s="1591" t="s">
        <v>282</v>
      </c>
      <c r="Q3" s="1591"/>
      <c r="R3" s="1590"/>
      <c r="S3" s="1590"/>
    </row>
    <row r="4" spans="1:22" ht="26.25" customHeight="1" thickBot="1" x14ac:dyDescent="0.25">
      <c r="A4" s="5935" t="s">
        <v>0</v>
      </c>
      <c r="B4" s="5938" t="s">
        <v>1</v>
      </c>
      <c r="C4" s="5941" t="s">
        <v>2</v>
      </c>
      <c r="D4" s="5899" t="s">
        <v>138</v>
      </c>
      <c r="E4" s="5944"/>
      <c r="F4" s="5947" t="s">
        <v>15</v>
      </c>
      <c r="G4" s="5914" t="s">
        <v>2</v>
      </c>
      <c r="H4" s="5950" t="s">
        <v>4</v>
      </c>
      <c r="I4" s="5953" t="s">
        <v>142</v>
      </c>
      <c r="J4" s="5950" t="s">
        <v>5</v>
      </c>
      <c r="K4" s="5806" t="s">
        <v>190</v>
      </c>
      <c r="L4" s="5807"/>
      <c r="M4" s="5808"/>
      <c r="N4" s="5924" t="s">
        <v>726</v>
      </c>
      <c r="O4" s="5925"/>
      <c r="P4" s="5925"/>
      <c r="Q4" s="5926"/>
      <c r="R4" s="5816" t="s">
        <v>191</v>
      </c>
      <c r="S4" s="5816" t="s">
        <v>192</v>
      </c>
    </row>
    <row r="5" spans="1:22" ht="13.15" customHeight="1" x14ac:dyDescent="0.2">
      <c r="A5" s="5936"/>
      <c r="B5" s="5939"/>
      <c r="C5" s="5942"/>
      <c r="D5" s="5900"/>
      <c r="E5" s="5945"/>
      <c r="F5" s="5948"/>
      <c r="G5" s="5915"/>
      <c r="H5" s="5951"/>
      <c r="I5" s="5954"/>
      <c r="J5" s="5951"/>
      <c r="K5" s="5809" t="s">
        <v>200</v>
      </c>
      <c r="L5" s="5809" t="s">
        <v>201</v>
      </c>
      <c r="M5" s="5811" t="s">
        <v>202</v>
      </c>
      <c r="N5" s="5920" t="s">
        <v>139</v>
      </c>
      <c r="O5" s="5912" t="s">
        <v>600</v>
      </c>
      <c r="P5" s="5927" t="s">
        <v>137</v>
      </c>
      <c r="Q5" s="5927" t="s">
        <v>189</v>
      </c>
      <c r="R5" s="5817"/>
      <c r="S5" s="5817"/>
    </row>
    <row r="6" spans="1:22" ht="122.25" customHeight="1" thickBot="1" x14ac:dyDescent="0.25">
      <c r="A6" s="5937"/>
      <c r="B6" s="5940"/>
      <c r="C6" s="5943"/>
      <c r="D6" s="5901"/>
      <c r="E6" s="5946"/>
      <c r="F6" s="5949"/>
      <c r="G6" s="5916"/>
      <c r="H6" s="5952"/>
      <c r="I6" s="5955"/>
      <c r="J6" s="5952"/>
      <c r="K6" s="5810"/>
      <c r="L6" s="5810"/>
      <c r="M6" s="5812"/>
      <c r="N6" s="5921"/>
      <c r="O6" s="5913"/>
      <c r="P6" s="5928"/>
      <c r="Q6" s="5928"/>
      <c r="R6" s="5818"/>
      <c r="S6" s="5818"/>
    </row>
    <row r="7" spans="1:22" ht="15" thickBot="1" x14ac:dyDescent="0.25">
      <c r="A7" s="1837" t="s">
        <v>8</v>
      </c>
      <c r="B7" s="1836" t="s">
        <v>456</v>
      </c>
      <c r="C7" s="1835"/>
      <c r="D7" s="1835"/>
      <c r="E7" s="1835"/>
      <c r="F7" s="1835"/>
      <c r="G7" s="1835"/>
      <c r="H7" s="1835"/>
      <c r="I7" s="1835"/>
      <c r="J7" s="1835"/>
      <c r="K7" s="1835"/>
      <c r="L7" s="1835"/>
      <c r="M7" s="1835"/>
      <c r="N7" s="1835"/>
      <c r="O7" s="1835"/>
      <c r="P7" s="1834"/>
      <c r="Q7" s="1834"/>
      <c r="R7" s="1833"/>
      <c r="S7" s="1832"/>
    </row>
    <row r="8" spans="1:22" ht="13.5" thickBot="1" x14ac:dyDescent="0.25">
      <c r="A8" s="1831"/>
      <c r="B8" s="1830"/>
      <c r="C8" s="1829"/>
      <c r="D8" s="1829"/>
      <c r="E8" s="1829"/>
      <c r="F8" s="1829"/>
      <c r="G8" s="1829"/>
      <c r="H8" s="1829"/>
      <c r="I8" s="1829"/>
      <c r="J8" s="1829"/>
      <c r="K8" s="1829"/>
      <c r="L8" s="1829"/>
      <c r="M8" s="1829"/>
      <c r="N8" s="1828" t="s">
        <v>725</v>
      </c>
      <c r="O8" s="1827" t="s">
        <v>228</v>
      </c>
      <c r="P8" s="1826">
        <v>76.25</v>
      </c>
      <c r="Q8" s="1826">
        <v>76.25</v>
      </c>
      <c r="R8" s="1825"/>
      <c r="S8" s="1824"/>
    </row>
    <row r="9" spans="1:22" ht="15" thickBot="1" x14ac:dyDescent="0.25">
      <c r="A9" s="1823" t="s">
        <v>8</v>
      </c>
      <c r="B9" s="1822" t="s">
        <v>8</v>
      </c>
      <c r="C9" s="1705" t="s">
        <v>808</v>
      </c>
      <c r="D9" s="1704"/>
      <c r="E9" s="1704"/>
      <c r="F9" s="1704"/>
      <c r="G9" s="1704"/>
      <c r="H9" s="1704"/>
      <c r="I9" s="1704"/>
      <c r="J9" s="1704"/>
      <c r="K9" s="1704"/>
      <c r="L9" s="1704"/>
      <c r="M9" s="1704"/>
      <c r="N9" s="1704"/>
      <c r="O9" s="1704"/>
      <c r="P9" s="1821"/>
      <c r="Q9" s="1821"/>
      <c r="R9" s="1701"/>
      <c r="S9" s="1700"/>
    </row>
    <row r="10" spans="1:22" ht="26.25" thickBot="1" x14ac:dyDescent="0.25">
      <c r="A10" s="1820"/>
      <c r="B10" s="1819"/>
      <c r="C10" s="5825"/>
      <c r="D10" s="5826"/>
      <c r="E10" s="5826"/>
      <c r="F10" s="5826"/>
      <c r="G10" s="5826"/>
      <c r="H10" s="5826"/>
      <c r="I10" s="5826"/>
      <c r="J10" s="5826"/>
      <c r="K10" s="5826"/>
      <c r="L10" s="5826"/>
      <c r="M10" s="5827"/>
      <c r="N10" s="1818" t="s">
        <v>807</v>
      </c>
      <c r="O10" s="1817" t="s">
        <v>228</v>
      </c>
      <c r="P10" s="1816">
        <v>36</v>
      </c>
      <c r="Q10" s="1815"/>
      <c r="R10" s="1814"/>
      <c r="S10" s="1813"/>
    </row>
    <row r="11" spans="1:22" x14ac:dyDescent="0.2">
      <c r="A11" s="1762" t="s">
        <v>8</v>
      </c>
      <c r="B11" s="1761" t="s">
        <v>8</v>
      </c>
      <c r="C11" s="1765" t="s">
        <v>8</v>
      </c>
      <c r="D11" s="5902" t="s">
        <v>806</v>
      </c>
      <c r="E11" s="5860"/>
      <c r="F11" s="5861"/>
      <c r="G11" s="5251" t="s">
        <v>286</v>
      </c>
      <c r="H11" s="5922" t="s">
        <v>143</v>
      </c>
      <c r="I11" s="1812" t="s">
        <v>750</v>
      </c>
      <c r="J11" s="1811" t="s">
        <v>12</v>
      </c>
      <c r="K11" s="1735">
        <f t="shared" ref="K11:M13" si="0">K15+K19+K23+K27+K31+K35+K39</f>
        <v>11.33</v>
      </c>
      <c r="L11" s="1735">
        <f t="shared" si="0"/>
        <v>58.5</v>
      </c>
      <c r="M11" s="1735">
        <f t="shared" si="0"/>
        <v>41.25</v>
      </c>
      <c r="N11" s="5917"/>
      <c r="O11" s="5933"/>
      <c r="P11" s="5929"/>
      <c r="Q11" s="5750"/>
      <c r="R11" s="1806"/>
      <c r="S11" s="1653"/>
    </row>
    <row r="12" spans="1:22" x14ac:dyDescent="0.2">
      <c r="A12" s="1755"/>
      <c r="B12" s="1754"/>
      <c r="C12" s="1765"/>
      <c r="D12" s="5877"/>
      <c r="E12" s="5863"/>
      <c r="F12" s="5864"/>
      <c r="G12" s="5251"/>
      <c r="H12" s="5922"/>
      <c r="I12" s="1810"/>
      <c r="J12" s="1771" t="s">
        <v>166</v>
      </c>
      <c r="K12" s="1660">
        <f t="shared" si="0"/>
        <v>37</v>
      </c>
      <c r="L12" s="1660">
        <f t="shared" si="0"/>
        <v>37</v>
      </c>
      <c r="M12" s="1660">
        <f t="shared" si="0"/>
        <v>18.021999999999998</v>
      </c>
      <c r="N12" s="5918"/>
      <c r="O12" s="5910"/>
      <c r="P12" s="5930"/>
      <c r="Q12" s="5748"/>
      <c r="R12" s="1806"/>
      <c r="S12" s="1653"/>
    </row>
    <row r="13" spans="1:22" ht="13.5" thickBot="1" x14ac:dyDescent="0.25">
      <c r="A13" s="1755"/>
      <c r="B13" s="1754"/>
      <c r="C13" s="1765"/>
      <c r="D13" s="5877"/>
      <c r="E13" s="5863"/>
      <c r="F13" s="5864"/>
      <c r="G13" s="5251"/>
      <c r="H13" s="5922"/>
      <c r="I13" s="1810"/>
      <c r="J13" s="1809" t="s">
        <v>196</v>
      </c>
      <c r="K13" s="1808">
        <f t="shared" si="0"/>
        <v>40</v>
      </c>
      <c r="L13" s="1808">
        <f t="shared" si="0"/>
        <v>40</v>
      </c>
      <c r="M13" s="1808">
        <f t="shared" si="0"/>
        <v>40</v>
      </c>
      <c r="N13" s="5918"/>
      <c r="O13" s="5910"/>
      <c r="P13" s="5930"/>
      <c r="Q13" s="5748"/>
      <c r="R13" s="1806"/>
      <c r="S13" s="1653"/>
    </row>
    <row r="14" spans="1:22" ht="13.5" thickBot="1" x14ac:dyDescent="0.25">
      <c r="A14" s="1778"/>
      <c r="B14" s="1777"/>
      <c r="C14" s="1776"/>
      <c r="D14" s="5877"/>
      <c r="E14" s="5863"/>
      <c r="F14" s="5864"/>
      <c r="G14" s="5252"/>
      <c r="H14" s="5923"/>
      <c r="I14" s="1807"/>
      <c r="J14" s="1767" t="s">
        <v>13</v>
      </c>
      <c r="K14" s="1651">
        <f>SUM(K11:K13)</f>
        <v>88.33</v>
      </c>
      <c r="L14" s="1651">
        <f>SUM(L11:L13)</f>
        <v>135.5</v>
      </c>
      <c r="M14" s="1651">
        <f>SUM(M11:M13)</f>
        <v>99.271999999999991</v>
      </c>
      <c r="N14" s="5919"/>
      <c r="O14" s="5934"/>
      <c r="P14" s="5931"/>
      <c r="Q14" s="5932"/>
      <c r="R14" s="1806"/>
      <c r="S14" s="1653"/>
    </row>
    <row r="15" spans="1:22" ht="13.5" customHeight="1" x14ac:dyDescent="0.2">
      <c r="A15" s="1762" t="s">
        <v>8</v>
      </c>
      <c r="B15" s="1761" t="s">
        <v>8</v>
      </c>
      <c r="C15" s="1760" t="s">
        <v>8</v>
      </c>
      <c r="D15" s="5906" t="s">
        <v>8</v>
      </c>
      <c r="E15" s="5828"/>
      <c r="F15" s="5962" t="s">
        <v>805</v>
      </c>
      <c r="G15" s="5250" t="s">
        <v>286</v>
      </c>
      <c r="H15" s="5797" t="s">
        <v>143</v>
      </c>
      <c r="I15" s="5777" t="s">
        <v>750</v>
      </c>
      <c r="J15" s="1726" t="s">
        <v>12</v>
      </c>
      <c r="K15" s="1784">
        <v>0</v>
      </c>
      <c r="L15" s="1725">
        <v>0</v>
      </c>
      <c r="M15" s="1805">
        <v>0</v>
      </c>
      <c r="N15" s="5959" t="s">
        <v>804</v>
      </c>
      <c r="O15" s="5933" t="s">
        <v>791</v>
      </c>
      <c r="P15" s="5929">
        <v>185</v>
      </c>
      <c r="Q15" s="5750">
        <v>108.12</v>
      </c>
      <c r="R15" s="5753" t="s">
        <v>803</v>
      </c>
      <c r="S15" s="5754"/>
    </row>
    <row r="16" spans="1:22" x14ac:dyDescent="0.2">
      <c r="A16" s="1755"/>
      <c r="B16" s="1754"/>
      <c r="C16" s="1765"/>
      <c r="D16" s="5907"/>
      <c r="E16" s="5829"/>
      <c r="F16" s="5963"/>
      <c r="G16" s="5251"/>
      <c r="H16" s="5798"/>
      <c r="I16" s="5778"/>
      <c r="J16" s="1649" t="s">
        <v>166</v>
      </c>
      <c r="K16" s="1791">
        <v>0</v>
      </c>
      <c r="L16" s="1800">
        <v>0</v>
      </c>
      <c r="M16" s="1796">
        <v>0</v>
      </c>
      <c r="N16" s="5960"/>
      <c r="O16" s="5910"/>
      <c r="P16" s="5930"/>
      <c r="Q16" s="5748"/>
      <c r="R16" s="5753"/>
      <c r="S16" s="5754"/>
    </row>
    <row r="17" spans="1:19" ht="13.5" thickBot="1" x14ac:dyDescent="0.25">
      <c r="A17" s="1755"/>
      <c r="B17" s="1754"/>
      <c r="C17" s="1765"/>
      <c r="D17" s="5907"/>
      <c r="E17" s="5829"/>
      <c r="F17" s="5963"/>
      <c r="G17" s="5251"/>
      <c r="H17" s="5798"/>
      <c r="I17" s="5778"/>
      <c r="J17" s="1804" t="s">
        <v>196</v>
      </c>
      <c r="K17" s="1780">
        <v>30</v>
      </c>
      <c r="L17" s="1779">
        <v>30</v>
      </c>
      <c r="M17" s="1789">
        <v>30</v>
      </c>
      <c r="N17" s="5960"/>
      <c r="O17" s="5910"/>
      <c r="P17" s="5930"/>
      <c r="Q17" s="5748"/>
      <c r="R17" s="5753"/>
      <c r="S17" s="5754"/>
    </row>
    <row r="18" spans="1:19" ht="13.5" thickBot="1" x14ac:dyDescent="0.25">
      <c r="A18" s="1755"/>
      <c r="B18" s="1754"/>
      <c r="C18" s="1765"/>
      <c r="D18" s="5908"/>
      <c r="E18" s="5830"/>
      <c r="F18" s="5964"/>
      <c r="G18" s="5252"/>
      <c r="H18" s="5799"/>
      <c r="I18" s="5778"/>
      <c r="J18" s="1718" t="s">
        <v>13</v>
      </c>
      <c r="K18" s="1763">
        <f>SUM(K15:K17)</f>
        <v>30</v>
      </c>
      <c r="L18" s="1631">
        <f>SUM(L15:L17)</f>
        <v>30</v>
      </c>
      <c r="M18" s="1774">
        <f>SUM(M15:M17)</f>
        <v>30</v>
      </c>
      <c r="N18" s="5961"/>
      <c r="O18" s="5911"/>
      <c r="P18" s="5979"/>
      <c r="Q18" s="5749"/>
      <c r="R18" s="5757"/>
      <c r="S18" s="5758"/>
    </row>
    <row r="19" spans="1:19" ht="21" customHeight="1" x14ac:dyDescent="0.2">
      <c r="A19" s="1762" t="s">
        <v>8</v>
      </c>
      <c r="B19" s="1761" t="s">
        <v>8</v>
      </c>
      <c r="C19" s="1760" t="s">
        <v>8</v>
      </c>
      <c r="D19" s="5906" t="s">
        <v>9</v>
      </c>
      <c r="E19" s="5828"/>
      <c r="F19" s="5897" t="s">
        <v>802</v>
      </c>
      <c r="G19" s="5250" t="s">
        <v>286</v>
      </c>
      <c r="H19" s="5797" t="s">
        <v>143</v>
      </c>
      <c r="I19" s="5777" t="s">
        <v>750</v>
      </c>
      <c r="J19" s="1726" t="s">
        <v>12</v>
      </c>
      <c r="K19" s="1791">
        <v>6.33</v>
      </c>
      <c r="L19" s="1800">
        <v>23.5</v>
      </c>
      <c r="M19" s="1799">
        <v>23.5</v>
      </c>
      <c r="N19" s="5956" t="s">
        <v>801</v>
      </c>
      <c r="O19" s="5909" t="s">
        <v>791</v>
      </c>
      <c r="P19" s="5978">
        <v>500</v>
      </c>
      <c r="Q19" s="5747">
        <v>304.11</v>
      </c>
      <c r="R19" s="5751" t="s">
        <v>800</v>
      </c>
      <c r="S19" s="5752"/>
    </row>
    <row r="20" spans="1:19" x14ac:dyDescent="0.2">
      <c r="A20" s="1755"/>
      <c r="B20" s="1754"/>
      <c r="C20" s="1765"/>
      <c r="D20" s="5907"/>
      <c r="E20" s="5829"/>
      <c r="F20" s="5898"/>
      <c r="G20" s="5251"/>
      <c r="H20" s="5798"/>
      <c r="I20" s="5778"/>
      <c r="J20" s="1649" t="s">
        <v>166</v>
      </c>
      <c r="K20" s="1782">
        <v>0</v>
      </c>
      <c r="L20" s="1723">
        <v>0</v>
      </c>
      <c r="M20" s="1795">
        <v>0</v>
      </c>
      <c r="N20" s="5957"/>
      <c r="O20" s="5910"/>
      <c r="P20" s="5930"/>
      <c r="Q20" s="5748"/>
      <c r="R20" s="5753"/>
      <c r="S20" s="5754"/>
    </row>
    <row r="21" spans="1:19" ht="13.5" thickBot="1" x14ac:dyDescent="0.25">
      <c r="A21" s="1755"/>
      <c r="B21" s="1754"/>
      <c r="C21" s="1765"/>
      <c r="D21" s="5907"/>
      <c r="E21" s="5829"/>
      <c r="F21" s="5898"/>
      <c r="G21" s="5251"/>
      <c r="H21" s="5798"/>
      <c r="I21" s="5778"/>
      <c r="J21" s="1804" t="s">
        <v>196</v>
      </c>
      <c r="K21" s="1780">
        <v>6.5</v>
      </c>
      <c r="L21" s="1779">
        <v>6.5</v>
      </c>
      <c r="M21" s="1789">
        <v>6.5</v>
      </c>
      <c r="N21" s="5957"/>
      <c r="O21" s="5910"/>
      <c r="P21" s="5930"/>
      <c r="Q21" s="5748"/>
      <c r="R21" s="5753"/>
      <c r="S21" s="5754"/>
    </row>
    <row r="22" spans="1:19" ht="23.25" customHeight="1" thickBot="1" x14ac:dyDescent="0.25">
      <c r="A22" s="1755"/>
      <c r="B22" s="1754"/>
      <c r="C22" s="1765"/>
      <c r="D22" s="5908"/>
      <c r="E22" s="5830"/>
      <c r="F22" s="1803"/>
      <c r="G22" s="5252"/>
      <c r="H22" s="5799"/>
      <c r="I22" s="5778"/>
      <c r="J22" s="1718" t="s">
        <v>13</v>
      </c>
      <c r="K22" s="1763">
        <f>SUM(K19:K21)</f>
        <v>12.83</v>
      </c>
      <c r="L22" s="1631">
        <f>SUM(L19:L21)</f>
        <v>30</v>
      </c>
      <c r="M22" s="1774">
        <f>SUM(M19:M21)</f>
        <v>30</v>
      </c>
      <c r="N22" s="5958"/>
      <c r="O22" s="5911"/>
      <c r="P22" s="5979"/>
      <c r="Q22" s="5749"/>
      <c r="R22" s="5757"/>
      <c r="S22" s="5758"/>
    </row>
    <row r="23" spans="1:19" ht="12.75" customHeight="1" x14ac:dyDescent="0.2">
      <c r="A23" s="1762" t="s">
        <v>8</v>
      </c>
      <c r="B23" s="1761" t="s">
        <v>8</v>
      </c>
      <c r="C23" s="1760" t="s">
        <v>8</v>
      </c>
      <c r="D23" s="5906" t="s">
        <v>10</v>
      </c>
      <c r="E23" s="5828"/>
      <c r="F23" s="5831" t="s">
        <v>799</v>
      </c>
      <c r="G23" s="5250" t="s">
        <v>286</v>
      </c>
      <c r="H23" s="5797" t="s">
        <v>143</v>
      </c>
      <c r="I23" s="5777" t="s">
        <v>750</v>
      </c>
      <c r="J23" s="1726" t="s">
        <v>12</v>
      </c>
      <c r="K23" s="1791">
        <v>1</v>
      </c>
      <c r="L23" s="1800">
        <v>1</v>
      </c>
      <c r="M23" s="1799">
        <v>1</v>
      </c>
      <c r="N23" s="5956" t="s">
        <v>798</v>
      </c>
      <c r="O23" s="5909" t="s">
        <v>791</v>
      </c>
      <c r="P23" s="5978">
        <v>90</v>
      </c>
      <c r="Q23" s="5747">
        <v>37.82</v>
      </c>
      <c r="R23" s="5751" t="s">
        <v>797</v>
      </c>
      <c r="S23" s="5752"/>
    </row>
    <row r="24" spans="1:19" x14ac:dyDescent="0.2">
      <c r="A24" s="1755"/>
      <c r="B24" s="1754"/>
      <c r="C24" s="1765"/>
      <c r="D24" s="5907"/>
      <c r="E24" s="5829"/>
      <c r="F24" s="5832"/>
      <c r="G24" s="5251"/>
      <c r="H24" s="5798"/>
      <c r="I24" s="5778"/>
      <c r="J24" s="1647" t="s">
        <v>166</v>
      </c>
      <c r="K24" s="1782">
        <v>9</v>
      </c>
      <c r="L24" s="1723">
        <v>9</v>
      </c>
      <c r="M24" s="1795">
        <v>7.2560000000000002</v>
      </c>
      <c r="N24" s="5957"/>
      <c r="O24" s="5910"/>
      <c r="P24" s="5930"/>
      <c r="Q24" s="5748"/>
      <c r="R24" s="5753"/>
      <c r="S24" s="5754"/>
    </row>
    <row r="25" spans="1:19" ht="13.5" thickBot="1" x14ac:dyDescent="0.25">
      <c r="A25" s="1755"/>
      <c r="B25" s="1754"/>
      <c r="C25" s="1765"/>
      <c r="D25" s="5907"/>
      <c r="E25" s="5829"/>
      <c r="F25" s="1802"/>
      <c r="G25" s="5251"/>
      <c r="H25" s="5798"/>
      <c r="I25" s="5778"/>
      <c r="J25" s="1721" t="s">
        <v>196</v>
      </c>
      <c r="K25" s="1780">
        <v>0</v>
      </c>
      <c r="L25" s="1779">
        <v>0</v>
      </c>
      <c r="M25" s="1779">
        <v>0</v>
      </c>
      <c r="N25" s="5957"/>
      <c r="O25" s="5910"/>
      <c r="P25" s="5930"/>
      <c r="Q25" s="5748"/>
      <c r="R25" s="5753"/>
      <c r="S25" s="5754"/>
    </row>
    <row r="26" spans="1:19" ht="13.5" thickBot="1" x14ac:dyDescent="0.25">
      <c r="A26" s="1755"/>
      <c r="B26" s="1754"/>
      <c r="C26" s="1765"/>
      <c r="D26" s="5908"/>
      <c r="E26" s="5830"/>
      <c r="F26" s="1801"/>
      <c r="G26" s="5252"/>
      <c r="H26" s="5799"/>
      <c r="I26" s="5778"/>
      <c r="J26" s="1718" t="s">
        <v>13</v>
      </c>
      <c r="K26" s="1763">
        <f>SUM(K23:K25)</f>
        <v>10</v>
      </c>
      <c r="L26" s="1631">
        <f>SUM(L23:L25)</f>
        <v>10</v>
      </c>
      <c r="M26" s="1774">
        <f>SUM(M23:M25)</f>
        <v>8.2560000000000002</v>
      </c>
      <c r="N26" s="5958"/>
      <c r="O26" s="5911"/>
      <c r="P26" s="5979"/>
      <c r="Q26" s="5749"/>
      <c r="R26" s="5757"/>
      <c r="S26" s="5758"/>
    </row>
    <row r="27" spans="1:19" ht="25.5" customHeight="1" x14ac:dyDescent="0.2">
      <c r="A27" s="1762" t="s">
        <v>8</v>
      </c>
      <c r="B27" s="1761" t="s">
        <v>8</v>
      </c>
      <c r="C27" s="1760" t="s">
        <v>8</v>
      </c>
      <c r="D27" s="5903" t="s">
        <v>11</v>
      </c>
      <c r="E27" s="5828"/>
      <c r="F27" s="5893" t="s">
        <v>796</v>
      </c>
      <c r="G27" s="5250" t="s">
        <v>286</v>
      </c>
      <c r="H27" s="5797" t="s">
        <v>143</v>
      </c>
      <c r="I27" s="5777" t="s">
        <v>750</v>
      </c>
      <c r="J27" s="1643" t="s">
        <v>12</v>
      </c>
      <c r="K27" s="1796">
        <v>4</v>
      </c>
      <c r="L27" s="1800">
        <v>4</v>
      </c>
      <c r="M27" s="1799">
        <v>3.99</v>
      </c>
      <c r="N27" s="5956" t="s">
        <v>795</v>
      </c>
      <c r="O27" s="5909" t="s">
        <v>343</v>
      </c>
      <c r="P27" s="5978">
        <v>200</v>
      </c>
      <c r="Q27" s="5747">
        <v>206</v>
      </c>
      <c r="R27" s="5753" t="s">
        <v>794</v>
      </c>
      <c r="S27" s="5754"/>
    </row>
    <row r="28" spans="1:19" x14ac:dyDescent="0.2">
      <c r="A28" s="1755"/>
      <c r="B28" s="1754"/>
      <c r="C28" s="1765"/>
      <c r="D28" s="5904"/>
      <c r="E28" s="5829"/>
      <c r="F28" s="5893"/>
      <c r="G28" s="5251"/>
      <c r="H28" s="5798"/>
      <c r="I28" s="5778"/>
      <c r="J28" s="1641" t="s">
        <v>166</v>
      </c>
      <c r="K28" s="1790">
        <v>0</v>
      </c>
      <c r="L28" s="1723">
        <v>0</v>
      </c>
      <c r="M28" s="1723">
        <v>0</v>
      </c>
      <c r="N28" s="5957"/>
      <c r="O28" s="5910"/>
      <c r="P28" s="5930"/>
      <c r="Q28" s="5748"/>
      <c r="R28" s="5753"/>
      <c r="S28" s="5754"/>
    </row>
    <row r="29" spans="1:19" ht="13.5" thickBot="1" x14ac:dyDescent="0.25">
      <c r="A29" s="1755"/>
      <c r="B29" s="1754"/>
      <c r="C29" s="1765"/>
      <c r="D29" s="5904"/>
      <c r="E29" s="5829"/>
      <c r="F29" s="5893"/>
      <c r="G29" s="5251"/>
      <c r="H29" s="5798"/>
      <c r="I29" s="5778"/>
      <c r="J29" s="1794" t="s">
        <v>196</v>
      </c>
      <c r="K29" s="1793">
        <v>0</v>
      </c>
      <c r="L29" s="1779">
        <v>0</v>
      </c>
      <c r="M29" s="1779">
        <v>0</v>
      </c>
      <c r="N29" s="5957"/>
      <c r="O29" s="5910"/>
      <c r="P29" s="5930"/>
      <c r="Q29" s="5748"/>
      <c r="R29" s="5753"/>
      <c r="S29" s="5754"/>
    </row>
    <row r="30" spans="1:19" ht="13.5" thickBot="1" x14ac:dyDescent="0.25">
      <c r="A30" s="1755"/>
      <c r="B30" s="1754"/>
      <c r="C30" s="1765"/>
      <c r="D30" s="5905"/>
      <c r="E30" s="5830"/>
      <c r="F30" s="1798"/>
      <c r="G30" s="5252"/>
      <c r="H30" s="5799"/>
      <c r="I30" s="5778"/>
      <c r="J30" s="1797" t="s">
        <v>13</v>
      </c>
      <c r="K30" s="1763">
        <f>SUM(K27:K29)</f>
        <v>4</v>
      </c>
      <c r="L30" s="1631">
        <f>SUM(L27:L29)</f>
        <v>4</v>
      </c>
      <c r="M30" s="1774">
        <f>SUM(M27:M29)</f>
        <v>3.99</v>
      </c>
      <c r="N30" s="5958"/>
      <c r="O30" s="5911"/>
      <c r="P30" s="5979"/>
      <c r="Q30" s="5749"/>
      <c r="R30" s="5757"/>
      <c r="S30" s="5758"/>
    </row>
    <row r="31" spans="1:19" ht="33.75" customHeight="1" x14ac:dyDescent="0.2">
      <c r="A31" s="1762" t="s">
        <v>8</v>
      </c>
      <c r="B31" s="1761" t="s">
        <v>8</v>
      </c>
      <c r="C31" s="1760" t="s">
        <v>8</v>
      </c>
      <c r="D31" s="5906" t="s">
        <v>24</v>
      </c>
      <c r="E31" s="5828"/>
      <c r="F31" s="5831" t="s">
        <v>793</v>
      </c>
      <c r="G31" s="5250" t="s">
        <v>286</v>
      </c>
      <c r="H31" s="5797" t="s">
        <v>143</v>
      </c>
      <c r="I31" s="5777" t="s">
        <v>750</v>
      </c>
      <c r="J31" s="1643" t="s">
        <v>12</v>
      </c>
      <c r="K31" s="1796">
        <v>0</v>
      </c>
      <c r="L31" s="1725">
        <v>0</v>
      </c>
      <c r="M31" s="1725">
        <v>0</v>
      </c>
      <c r="N31" s="5956" t="s">
        <v>792</v>
      </c>
      <c r="O31" s="5909" t="s">
        <v>791</v>
      </c>
      <c r="P31" s="5978">
        <v>160</v>
      </c>
      <c r="Q31" s="5747">
        <v>87.71</v>
      </c>
      <c r="R31" s="5759" t="s">
        <v>790</v>
      </c>
      <c r="S31" s="5754"/>
    </row>
    <row r="32" spans="1:19" x14ac:dyDescent="0.2">
      <c r="A32" s="1755"/>
      <c r="B32" s="1754"/>
      <c r="C32" s="1765"/>
      <c r="D32" s="5907"/>
      <c r="E32" s="5829"/>
      <c r="F32" s="5832"/>
      <c r="G32" s="5251"/>
      <c r="H32" s="5798"/>
      <c r="I32" s="5778"/>
      <c r="J32" s="1641" t="s">
        <v>166</v>
      </c>
      <c r="K32" s="1790">
        <v>28</v>
      </c>
      <c r="L32" s="1723">
        <v>28</v>
      </c>
      <c r="M32" s="1795">
        <v>10.766</v>
      </c>
      <c r="N32" s="5957"/>
      <c r="O32" s="5910"/>
      <c r="P32" s="5930"/>
      <c r="Q32" s="5748"/>
      <c r="R32" s="5759"/>
      <c r="S32" s="5754"/>
    </row>
    <row r="33" spans="1:22" ht="13.5" thickBot="1" x14ac:dyDescent="0.25">
      <c r="A33" s="1755"/>
      <c r="B33" s="1754"/>
      <c r="C33" s="1765"/>
      <c r="D33" s="5907"/>
      <c r="E33" s="5829"/>
      <c r="F33" s="5832"/>
      <c r="G33" s="5251"/>
      <c r="H33" s="5798"/>
      <c r="I33" s="5778"/>
      <c r="J33" s="1794" t="s">
        <v>196</v>
      </c>
      <c r="K33" s="1793">
        <v>0</v>
      </c>
      <c r="L33" s="1779">
        <v>0</v>
      </c>
      <c r="M33" s="1779">
        <v>0</v>
      </c>
      <c r="N33" s="5957"/>
      <c r="O33" s="5910"/>
      <c r="P33" s="5930"/>
      <c r="Q33" s="5748"/>
      <c r="R33" s="5759"/>
      <c r="S33" s="5754"/>
    </row>
    <row r="34" spans="1:22" ht="13.5" thickBot="1" x14ac:dyDescent="0.25">
      <c r="A34" s="1755"/>
      <c r="B34" s="1754"/>
      <c r="C34" s="1765"/>
      <c r="D34" s="5908"/>
      <c r="E34" s="5830"/>
      <c r="F34" s="5833"/>
      <c r="G34" s="5252"/>
      <c r="H34" s="5799"/>
      <c r="I34" s="5778"/>
      <c r="J34" s="1792" t="s">
        <v>13</v>
      </c>
      <c r="K34" s="1763">
        <f>SUM(K31:K33)</f>
        <v>28</v>
      </c>
      <c r="L34" s="1631">
        <f>SUM(L31:L33)</f>
        <v>28</v>
      </c>
      <c r="M34" s="1774">
        <f>SUM(M31:M33)</f>
        <v>10.766</v>
      </c>
      <c r="N34" s="5958"/>
      <c r="O34" s="5911"/>
      <c r="P34" s="5979"/>
      <c r="Q34" s="5749"/>
      <c r="R34" s="5759"/>
      <c r="S34" s="5754"/>
    </row>
    <row r="35" spans="1:22" ht="27" customHeight="1" x14ac:dyDescent="0.2">
      <c r="A35" s="1762" t="s">
        <v>8</v>
      </c>
      <c r="B35" s="1761" t="s">
        <v>8</v>
      </c>
      <c r="C35" s="1760" t="s">
        <v>8</v>
      </c>
      <c r="D35" s="5906" t="s">
        <v>26</v>
      </c>
      <c r="E35" s="5828"/>
      <c r="F35" s="5831" t="s">
        <v>789</v>
      </c>
      <c r="G35" s="5250" t="s">
        <v>286</v>
      </c>
      <c r="H35" s="5797" t="s">
        <v>143</v>
      </c>
      <c r="I35" s="5777" t="s">
        <v>750</v>
      </c>
      <c r="J35" s="1726" t="s">
        <v>12</v>
      </c>
      <c r="K35" s="1791">
        <v>0</v>
      </c>
      <c r="L35" s="1725">
        <v>8</v>
      </c>
      <c r="M35" s="1724">
        <v>8</v>
      </c>
      <c r="N35" s="5956" t="s">
        <v>788</v>
      </c>
      <c r="O35" s="5909"/>
      <c r="P35" s="5978" t="s">
        <v>503</v>
      </c>
      <c r="Q35" s="5747" t="s">
        <v>503</v>
      </c>
      <c r="R35" s="5753" t="s">
        <v>787</v>
      </c>
      <c r="S35" s="5754"/>
    </row>
    <row r="36" spans="1:22" x14ac:dyDescent="0.2">
      <c r="A36" s="1755"/>
      <c r="B36" s="1754"/>
      <c r="C36" s="1765"/>
      <c r="D36" s="5907"/>
      <c r="E36" s="5829"/>
      <c r="F36" s="5832"/>
      <c r="G36" s="5251"/>
      <c r="H36" s="5798"/>
      <c r="I36" s="5778"/>
      <c r="J36" s="1641" t="s">
        <v>166</v>
      </c>
      <c r="K36" s="1782">
        <v>0</v>
      </c>
      <c r="L36" s="1723">
        <v>0</v>
      </c>
      <c r="M36" s="1790">
        <v>0</v>
      </c>
      <c r="N36" s="5957"/>
      <c r="O36" s="5910"/>
      <c r="P36" s="5930"/>
      <c r="Q36" s="5748"/>
      <c r="R36" s="5753"/>
      <c r="S36" s="5754"/>
    </row>
    <row r="37" spans="1:22" ht="13.5" thickBot="1" x14ac:dyDescent="0.25">
      <c r="A37" s="1755"/>
      <c r="B37" s="1754"/>
      <c r="C37" s="1765"/>
      <c r="D37" s="5907"/>
      <c r="E37" s="5829"/>
      <c r="F37" s="5832"/>
      <c r="G37" s="5251"/>
      <c r="H37" s="5798"/>
      <c r="I37" s="5778"/>
      <c r="J37" s="1721" t="s">
        <v>196</v>
      </c>
      <c r="K37" s="1780">
        <v>3.5</v>
      </c>
      <c r="L37" s="1779">
        <v>3.5</v>
      </c>
      <c r="M37" s="1789">
        <v>3.5</v>
      </c>
      <c r="N37" s="5957"/>
      <c r="O37" s="5910"/>
      <c r="P37" s="5930"/>
      <c r="Q37" s="5748"/>
      <c r="R37" s="5753"/>
      <c r="S37" s="5754"/>
    </row>
    <row r="38" spans="1:22" ht="13.5" thickBot="1" x14ac:dyDescent="0.25">
      <c r="A38" s="1755"/>
      <c r="B38" s="1754"/>
      <c r="C38" s="1765"/>
      <c r="D38" s="5907"/>
      <c r="E38" s="5829"/>
      <c r="F38" s="5832"/>
      <c r="G38" s="5251"/>
      <c r="H38" s="5798"/>
      <c r="I38" s="5778"/>
      <c r="J38" s="1788" t="s">
        <v>13</v>
      </c>
      <c r="K38" s="1787">
        <f>SUM(K35:K37)</f>
        <v>3.5</v>
      </c>
      <c r="L38" s="1786">
        <f>SUM(L35:L37)</f>
        <v>11.5</v>
      </c>
      <c r="M38" s="1785">
        <f>SUM(M35:M37)</f>
        <v>11.5</v>
      </c>
      <c r="N38" s="5957"/>
      <c r="O38" s="5910"/>
      <c r="P38" s="5930"/>
      <c r="Q38" s="5932"/>
      <c r="R38" s="5757"/>
      <c r="S38" s="5758"/>
    </row>
    <row r="39" spans="1:22" ht="12.75" customHeight="1" x14ac:dyDescent="0.2">
      <c r="A39" s="1762" t="s">
        <v>8</v>
      </c>
      <c r="B39" s="1761" t="s">
        <v>8</v>
      </c>
      <c r="C39" s="1760" t="s">
        <v>8</v>
      </c>
      <c r="D39" s="5965" t="s">
        <v>29</v>
      </c>
      <c r="E39" s="5894"/>
      <c r="F39" s="5831" t="s">
        <v>786</v>
      </c>
      <c r="G39" s="5967" t="s">
        <v>286</v>
      </c>
      <c r="H39" s="5797" t="s">
        <v>143</v>
      </c>
      <c r="I39" s="5777" t="s">
        <v>750</v>
      </c>
      <c r="J39" s="1726" t="s">
        <v>12</v>
      </c>
      <c r="K39" s="1784">
        <v>0</v>
      </c>
      <c r="L39" s="1725">
        <v>22</v>
      </c>
      <c r="M39" s="1783">
        <v>4.76</v>
      </c>
      <c r="N39" s="5976" t="s">
        <v>785</v>
      </c>
      <c r="O39" s="5933" t="s">
        <v>408</v>
      </c>
      <c r="P39" s="5929">
        <v>1500</v>
      </c>
      <c r="Q39" s="5929">
        <v>0</v>
      </c>
      <c r="R39" s="5762" t="s">
        <v>784</v>
      </c>
      <c r="S39" s="5763"/>
      <c r="T39" s="1781"/>
      <c r="U39" s="1781"/>
      <c r="V39" s="1781"/>
    </row>
    <row r="40" spans="1:22" x14ac:dyDescent="0.2">
      <c r="A40" s="1755"/>
      <c r="B40" s="1754"/>
      <c r="C40" s="1765"/>
      <c r="D40" s="5904"/>
      <c r="E40" s="5895"/>
      <c r="F40" s="5832"/>
      <c r="G40" s="5968"/>
      <c r="H40" s="5798"/>
      <c r="I40" s="5778"/>
      <c r="J40" s="1641" t="s">
        <v>166</v>
      </c>
      <c r="K40" s="1782">
        <v>0</v>
      </c>
      <c r="L40" s="1723">
        <v>0</v>
      </c>
      <c r="M40" s="1723">
        <v>0</v>
      </c>
      <c r="N40" s="5957"/>
      <c r="O40" s="5910"/>
      <c r="P40" s="5930"/>
      <c r="Q40" s="5930"/>
      <c r="R40" s="5762"/>
      <c r="S40" s="5763"/>
      <c r="T40" s="1781"/>
      <c r="U40" s="1781"/>
      <c r="V40" s="1781"/>
    </row>
    <row r="41" spans="1:22" ht="13.5" thickBot="1" x14ac:dyDescent="0.25">
      <c r="A41" s="1755"/>
      <c r="B41" s="1754"/>
      <c r="C41" s="1765"/>
      <c r="D41" s="5904"/>
      <c r="E41" s="5895"/>
      <c r="F41" s="5832"/>
      <c r="G41" s="5968"/>
      <c r="H41" s="5798"/>
      <c r="I41" s="5778"/>
      <c r="J41" s="1721" t="s">
        <v>196</v>
      </c>
      <c r="K41" s="1780">
        <v>0</v>
      </c>
      <c r="L41" s="1779">
        <v>0</v>
      </c>
      <c r="M41" s="1779">
        <v>0</v>
      </c>
      <c r="N41" s="5957"/>
      <c r="O41" s="5910"/>
      <c r="P41" s="5930"/>
      <c r="Q41" s="5930"/>
      <c r="R41" s="5762"/>
      <c r="S41" s="5763"/>
    </row>
    <row r="42" spans="1:22" ht="13.5" thickBot="1" x14ac:dyDescent="0.25">
      <c r="A42" s="1778"/>
      <c r="B42" s="1777"/>
      <c r="C42" s="1776"/>
      <c r="D42" s="5966"/>
      <c r="E42" s="5896"/>
      <c r="F42" s="1775"/>
      <c r="G42" s="5969"/>
      <c r="H42" s="5799"/>
      <c r="I42" s="5779"/>
      <c r="J42" s="1718" t="s">
        <v>13</v>
      </c>
      <c r="K42" s="1763">
        <f>SUM(K39:K41)</f>
        <v>0</v>
      </c>
      <c r="L42" s="1631">
        <f>SUM(L39:L41)</f>
        <v>22</v>
      </c>
      <c r="M42" s="1774">
        <f>SUM(M39:M41)</f>
        <v>4.76</v>
      </c>
      <c r="N42" s="5977"/>
      <c r="O42" s="5934"/>
      <c r="P42" s="5931"/>
      <c r="Q42" s="5931"/>
      <c r="R42" s="5772"/>
      <c r="S42" s="5773"/>
    </row>
    <row r="43" spans="1:22" ht="13.15" customHeight="1" x14ac:dyDescent="0.2">
      <c r="A43" s="5785" t="s">
        <v>8</v>
      </c>
      <c r="B43" s="5782" t="s">
        <v>8</v>
      </c>
      <c r="C43" s="5890" t="s">
        <v>9</v>
      </c>
      <c r="D43" s="5859" t="s">
        <v>783</v>
      </c>
      <c r="E43" s="5860"/>
      <c r="F43" s="5861"/>
      <c r="G43" s="5250" t="s">
        <v>271</v>
      </c>
      <c r="H43" s="5797" t="s">
        <v>143</v>
      </c>
      <c r="I43" s="5777" t="s">
        <v>750</v>
      </c>
      <c r="J43" s="1773" t="s">
        <v>12</v>
      </c>
      <c r="K43" s="1772">
        <f t="shared" ref="K43:M45" si="1">K47+K51+K55</f>
        <v>91.97</v>
      </c>
      <c r="L43" s="1772">
        <f t="shared" si="1"/>
        <v>126.44</v>
      </c>
      <c r="M43" s="1772">
        <f t="shared" si="1"/>
        <v>85.18</v>
      </c>
      <c r="N43" s="5917"/>
      <c r="O43" s="5980"/>
      <c r="P43" s="5929"/>
      <c r="Q43" s="5929"/>
      <c r="R43" s="1686"/>
      <c r="S43" s="1685"/>
    </row>
    <row r="44" spans="1:22" ht="13.15" customHeight="1" x14ac:dyDescent="0.2">
      <c r="A44" s="5786"/>
      <c r="B44" s="5783"/>
      <c r="C44" s="5891"/>
      <c r="D44" s="5862"/>
      <c r="E44" s="5863"/>
      <c r="F44" s="5864"/>
      <c r="G44" s="5251"/>
      <c r="H44" s="5798"/>
      <c r="I44" s="5778"/>
      <c r="J44" s="1771" t="s">
        <v>166</v>
      </c>
      <c r="K44" s="1770">
        <f t="shared" si="1"/>
        <v>92</v>
      </c>
      <c r="L44" s="1770">
        <f t="shared" si="1"/>
        <v>108.4</v>
      </c>
      <c r="M44" s="1770">
        <f t="shared" si="1"/>
        <v>27.59</v>
      </c>
      <c r="N44" s="5918"/>
      <c r="O44" s="5981"/>
      <c r="P44" s="5930"/>
      <c r="Q44" s="5930"/>
      <c r="R44" s="1654"/>
      <c r="S44" s="1653"/>
    </row>
    <row r="45" spans="1:22" ht="13.5" thickBot="1" x14ac:dyDescent="0.25">
      <c r="A45" s="5786"/>
      <c r="B45" s="5783"/>
      <c r="C45" s="5891"/>
      <c r="D45" s="5862"/>
      <c r="E45" s="5863"/>
      <c r="F45" s="5864"/>
      <c r="G45" s="5251"/>
      <c r="H45" s="5798"/>
      <c r="I45" s="5778"/>
      <c r="J45" s="1769" t="s">
        <v>196</v>
      </c>
      <c r="K45" s="1768">
        <f t="shared" si="1"/>
        <v>0</v>
      </c>
      <c r="L45" s="1768">
        <f t="shared" si="1"/>
        <v>0</v>
      </c>
      <c r="M45" s="1768">
        <f t="shared" si="1"/>
        <v>0</v>
      </c>
      <c r="N45" s="5918"/>
      <c r="O45" s="5981"/>
      <c r="P45" s="5930"/>
      <c r="Q45" s="5930"/>
      <c r="R45" s="1654"/>
      <c r="S45" s="1653"/>
    </row>
    <row r="46" spans="1:22" ht="13.5" thickBot="1" x14ac:dyDescent="0.25">
      <c r="A46" s="5787"/>
      <c r="B46" s="5784"/>
      <c r="C46" s="5892"/>
      <c r="D46" s="5865"/>
      <c r="E46" s="5866"/>
      <c r="F46" s="5867"/>
      <c r="G46" s="5252"/>
      <c r="H46" s="5799"/>
      <c r="I46" s="5779"/>
      <c r="J46" s="1767" t="s">
        <v>13</v>
      </c>
      <c r="K46" s="1766">
        <f>SUM(K43:K45)</f>
        <v>183.97</v>
      </c>
      <c r="L46" s="1766">
        <f>SUM(L43:L45)</f>
        <v>234.84</v>
      </c>
      <c r="M46" s="1766">
        <f>SUM(M43:M45)</f>
        <v>112.77000000000001</v>
      </c>
      <c r="N46" s="5919"/>
      <c r="O46" s="5982"/>
      <c r="P46" s="5931"/>
      <c r="Q46" s="5931"/>
      <c r="R46" s="1728"/>
      <c r="S46" s="1727"/>
    </row>
    <row r="47" spans="1:22" ht="12.75" customHeight="1" x14ac:dyDescent="0.2">
      <c r="A47" s="1762" t="s">
        <v>8</v>
      </c>
      <c r="B47" s="1761" t="s">
        <v>8</v>
      </c>
      <c r="C47" s="1760" t="s">
        <v>9</v>
      </c>
      <c r="D47" s="1759" t="s">
        <v>8</v>
      </c>
      <c r="E47" s="5828"/>
      <c r="F47" s="5831" t="s">
        <v>782</v>
      </c>
      <c r="G47" s="5250" t="s">
        <v>271</v>
      </c>
      <c r="H47" s="5797" t="s">
        <v>143</v>
      </c>
      <c r="I47" s="5777" t="s">
        <v>750</v>
      </c>
      <c r="J47" s="1726" t="s">
        <v>12</v>
      </c>
      <c r="K47" s="1725">
        <v>91.97</v>
      </c>
      <c r="L47" s="1725">
        <v>126.44</v>
      </c>
      <c r="M47" s="1724">
        <v>85.18</v>
      </c>
      <c r="N47" s="1746" t="s">
        <v>781</v>
      </c>
      <c r="O47" s="1745" t="s">
        <v>343</v>
      </c>
      <c r="P47" s="1744">
        <v>4000</v>
      </c>
      <c r="Q47" s="1744">
        <v>4000</v>
      </c>
      <c r="R47" s="5760" t="s">
        <v>780</v>
      </c>
      <c r="S47" s="5761"/>
    </row>
    <row r="48" spans="1:22" x14ac:dyDescent="0.2">
      <c r="A48" s="1755"/>
      <c r="B48" s="1754"/>
      <c r="C48" s="1765"/>
      <c r="D48" s="1749"/>
      <c r="E48" s="5829"/>
      <c r="F48" s="5832"/>
      <c r="G48" s="5251"/>
      <c r="H48" s="5798"/>
      <c r="I48" s="5778"/>
      <c r="J48" s="1641" t="s">
        <v>166</v>
      </c>
      <c r="K48" s="1723">
        <v>92</v>
      </c>
      <c r="L48" s="1723">
        <v>92</v>
      </c>
      <c r="M48" s="1722">
        <v>27.59</v>
      </c>
      <c r="N48" s="1746"/>
      <c r="O48" s="1745"/>
      <c r="P48" s="1744"/>
      <c r="Q48" s="1744"/>
      <c r="R48" s="5762"/>
      <c r="S48" s="5763"/>
    </row>
    <row r="49" spans="1:19" ht="13.5" thickBot="1" x14ac:dyDescent="0.25">
      <c r="A49" s="1755"/>
      <c r="B49" s="1754"/>
      <c r="C49" s="1765"/>
      <c r="D49" s="1749"/>
      <c r="E49" s="5829"/>
      <c r="F49" s="5832"/>
      <c r="G49" s="5251"/>
      <c r="H49" s="5798"/>
      <c r="I49" s="5778"/>
      <c r="J49" s="1721" t="s">
        <v>196</v>
      </c>
      <c r="K49" s="1748">
        <v>0</v>
      </c>
      <c r="L49" s="1748">
        <v>0</v>
      </c>
      <c r="M49" s="1748">
        <v>0</v>
      </c>
      <c r="N49" s="1746"/>
      <c r="O49" s="1745"/>
      <c r="P49" s="1744"/>
      <c r="Q49" s="1744"/>
      <c r="R49" s="5762"/>
      <c r="S49" s="5763"/>
    </row>
    <row r="50" spans="1:19" ht="13.5" thickBot="1" x14ac:dyDescent="0.25">
      <c r="A50" s="1755"/>
      <c r="B50" s="1754"/>
      <c r="C50" s="1765"/>
      <c r="D50" s="1741"/>
      <c r="E50" s="5830"/>
      <c r="F50" s="5833"/>
      <c r="G50" s="5252"/>
      <c r="H50" s="5798"/>
      <c r="I50" s="5778"/>
      <c r="J50" s="1718" t="s">
        <v>13</v>
      </c>
      <c r="K50" s="1763">
        <f>SUM(K47:K49)</f>
        <v>183.97</v>
      </c>
      <c r="L50" s="1763">
        <f>SUM(L47:L49)</f>
        <v>218.44</v>
      </c>
      <c r="M50" s="1763">
        <f>SUM(M47:M49)</f>
        <v>112.77000000000001</v>
      </c>
      <c r="N50" s="1740"/>
      <c r="O50" s="1739"/>
      <c r="P50" s="1738"/>
      <c r="Q50" s="1738"/>
      <c r="R50" s="5764"/>
      <c r="S50" s="5765"/>
    </row>
    <row r="51" spans="1:19" x14ac:dyDescent="0.2">
      <c r="A51" s="1762" t="s">
        <v>8</v>
      </c>
      <c r="B51" s="1761" t="s">
        <v>8</v>
      </c>
      <c r="C51" s="1760" t="s">
        <v>9</v>
      </c>
      <c r="D51" s="1759" t="s">
        <v>9</v>
      </c>
      <c r="E51" s="5828"/>
      <c r="F51" s="5831" t="s">
        <v>779</v>
      </c>
      <c r="G51" s="5250" t="s">
        <v>271</v>
      </c>
      <c r="H51" s="5797" t="s">
        <v>143</v>
      </c>
      <c r="I51" s="5777" t="s">
        <v>750</v>
      </c>
      <c r="J51" s="1726" t="s">
        <v>12</v>
      </c>
      <c r="K51" s="1725">
        <v>0</v>
      </c>
      <c r="L51" s="1725">
        <v>0</v>
      </c>
      <c r="M51" s="1725">
        <v>0</v>
      </c>
      <c r="N51" s="1758" t="s">
        <v>778</v>
      </c>
      <c r="O51" s="1757" t="s">
        <v>343</v>
      </c>
      <c r="P51" s="1764">
        <v>0</v>
      </c>
      <c r="Q51" s="1764">
        <v>0</v>
      </c>
      <c r="R51" s="5766" t="s">
        <v>777</v>
      </c>
      <c r="S51" s="5767"/>
    </row>
    <row r="52" spans="1:19" x14ac:dyDescent="0.2">
      <c r="A52" s="1755"/>
      <c r="B52" s="1754"/>
      <c r="C52" s="1672"/>
      <c r="D52" s="1749"/>
      <c r="E52" s="5829"/>
      <c r="F52" s="5832"/>
      <c r="G52" s="5251"/>
      <c r="H52" s="5798"/>
      <c r="I52" s="5778"/>
      <c r="J52" s="1641" t="s">
        <v>166</v>
      </c>
      <c r="K52" s="1723">
        <v>0</v>
      </c>
      <c r="L52" s="1723">
        <v>0</v>
      </c>
      <c r="M52" s="1723">
        <v>0</v>
      </c>
      <c r="N52" s="1746"/>
      <c r="O52" s="1745"/>
      <c r="P52" s="1744"/>
      <c r="Q52" s="1744"/>
      <c r="R52" s="5768"/>
      <c r="S52" s="5769"/>
    </row>
    <row r="53" spans="1:19" ht="13.5" thickBot="1" x14ac:dyDescent="0.25">
      <c r="A53" s="1752"/>
      <c r="B53" s="1751"/>
      <c r="C53" s="1750"/>
      <c r="D53" s="1749"/>
      <c r="E53" s="5829"/>
      <c r="F53" s="5832"/>
      <c r="G53" s="5251"/>
      <c r="H53" s="5798"/>
      <c r="I53" s="5778"/>
      <c r="J53" s="1721" t="s">
        <v>196</v>
      </c>
      <c r="K53" s="1748">
        <v>0</v>
      </c>
      <c r="L53" s="1748">
        <v>0</v>
      </c>
      <c r="M53" s="1748">
        <v>0</v>
      </c>
      <c r="N53" s="1746"/>
      <c r="O53" s="1745"/>
      <c r="P53" s="1744"/>
      <c r="Q53" s="1744"/>
      <c r="R53" s="5768"/>
      <c r="S53" s="5769"/>
    </row>
    <row r="54" spans="1:19" ht="13.5" thickBot="1" x14ac:dyDescent="0.25">
      <c r="A54" s="1716"/>
      <c r="B54" s="1743"/>
      <c r="C54" s="1742"/>
      <c r="D54" s="1741"/>
      <c r="E54" s="5830"/>
      <c r="F54" s="5833"/>
      <c r="G54" s="5252"/>
      <c r="H54" s="5799"/>
      <c r="I54" s="5779"/>
      <c r="J54" s="1718" t="s">
        <v>13</v>
      </c>
      <c r="K54" s="1763">
        <f>SUM(K51:K53)</f>
        <v>0</v>
      </c>
      <c r="L54" s="1763">
        <f>SUM(L51:L53)</f>
        <v>0</v>
      </c>
      <c r="M54" s="1763">
        <f>SUM(M51:M53)</f>
        <v>0</v>
      </c>
      <c r="N54" s="1740"/>
      <c r="O54" s="1739"/>
      <c r="P54" s="1738"/>
      <c r="Q54" s="1738"/>
      <c r="R54" s="5770"/>
      <c r="S54" s="5771"/>
    </row>
    <row r="55" spans="1:19" ht="51.75" customHeight="1" x14ac:dyDescent="0.2">
      <c r="A55" s="1762" t="s">
        <v>8</v>
      </c>
      <c r="B55" s="1761" t="s">
        <v>8</v>
      </c>
      <c r="C55" s="1760" t="s">
        <v>9</v>
      </c>
      <c r="D55" s="1759" t="s">
        <v>10</v>
      </c>
      <c r="E55" s="5828"/>
      <c r="F55" s="5831" t="s">
        <v>776</v>
      </c>
      <c r="G55" s="5250" t="s">
        <v>271</v>
      </c>
      <c r="H55" s="5797" t="s">
        <v>143</v>
      </c>
      <c r="I55" s="5777" t="s">
        <v>750</v>
      </c>
      <c r="J55" s="1726" t="s">
        <v>12</v>
      </c>
      <c r="K55" s="1725">
        <v>0</v>
      </c>
      <c r="L55" s="1725">
        <v>0</v>
      </c>
      <c r="M55" s="1725">
        <v>0</v>
      </c>
      <c r="N55" s="1758" t="s">
        <v>775</v>
      </c>
      <c r="O55" s="1757" t="s">
        <v>343</v>
      </c>
      <c r="P55" s="1756">
        <v>11</v>
      </c>
      <c r="Q55" s="5750">
        <v>0</v>
      </c>
      <c r="R55" s="5774" t="s">
        <v>774</v>
      </c>
      <c r="S55" s="5761"/>
    </row>
    <row r="56" spans="1:19" x14ac:dyDescent="0.2">
      <c r="A56" s="1755"/>
      <c r="B56" s="1754"/>
      <c r="C56" s="1672"/>
      <c r="D56" s="1749"/>
      <c r="E56" s="5829"/>
      <c r="F56" s="5832"/>
      <c r="G56" s="5251"/>
      <c r="H56" s="5798"/>
      <c r="I56" s="5778"/>
      <c r="J56" s="1641" t="s">
        <v>166</v>
      </c>
      <c r="K56" s="1723">
        <v>0</v>
      </c>
      <c r="L56" s="1723">
        <v>16.399999999999999</v>
      </c>
      <c r="M56" s="1723">
        <v>0</v>
      </c>
      <c r="N56" s="1753"/>
      <c r="O56" s="1745"/>
      <c r="P56" s="1744"/>
      <c r="Q56" s="5748"/>
      <c r="R56" s="5775"/>
      <c r="S56" s="5763"/>
    </row>
    <row r="57" spans="1:19" ht="13.5" thickBot="1" x14ac:dyDescent="0.25">
      <c r="A57" s="1752"/>
      <c r="B57" s="1751"/>
      <c r="C57" s="1750"/>
      <c r="D57" s="1749"/>
      <c r="E57" s="5829"/>
      <c r="F57" s="5832"/>
      <c r="G57" s="5251"/>
      <c r="H57" s="5798"/>
      <c r="I57" s="5778"/>
      <c r="J57" s="1721" t="s">
        <v>196</v>
      </c>
      <c r="K57" s="1748">
        <v>0</v>
      </c>
      <c r="L57" s="1747">
        <v>0</v>
      </c>
      <c r="M57" s="1747">
        <v>0</v>
      </c>
      <c r="N57" s="1746"/>
      <c r="O57" s="1745"/>
      <c r="P57" s="1744"/>
      <c r="Q57" s="5748"/>
      <c r="R57" s="5775"/>
      <c r="S57" s="5763"/>
    </row>
    <row r="58" spans="1:19" ht="13.5" thickBot="1" x14ac:dyDescent="0.25">
      <c r="A58" s="1716"/>
      <c r="B58" s="1743"/>
      <c r="C58" s="1742"/>
      <c r="D58" s="1741"/>
      <c r="E58" s="5830"/>
      <c r="F58" s="5833"/>
      <c r="G58" s="5252"/>
      <c r="H58" s="5799"/>
      <c r="I58" s="5779"/>
      <c r="J58" s="1718" t="s">
        <v>13</v>
      </c>
      <c r="K58" s="1631">
        <f>SUM(K55:K57)</f>
        <v>0</v>
      </c>
      <c r="L58" s="1631">
        <f>SUM(L55:L57)</f>
        <v>16.399999999999999</v>
      </c>
      <c r="M58" s="1631">
        <f>SUM(M55:M57)</f>
        <v>0</v>
      </c>
      <c r="N58" s="1740"/>
      <c r="O58" s="1739"/>
      <c r="P58" s="1738"/>
      <c r="Q58" s="5932"/>
      <c r="R58" s="5776"/>
      <c r="S58" s="5773"/>
    </row>
    <row r="59" spans="1:19" ht="13.15" customHeight="1" x14ac:dyDescent="0.2">
      <c r="A59" s="5786" t="s">
        <v>8</v>
      </c>
      <c r="B59" s="5783" t="s">
        <v>8</v>
      </c>
      <c r="C59" s="5972" t="s">
        <v>10</v>
      </c>
      <c r="D59" s="5877" t="s">
        <v>773</v>
      </c>
      <c r="E59" s="5863"/>
      <c r="F59" s="5864"/>
      <c r="G59" s="5251" t="s">
        <v>264</v>
      </c>
      <c r="H59" s="5800" t="s">
        <v>143</v>
      </c>
      <c r="I59" s="5803" t="s">
        <v>750</v>
      </c>
      <c r="J59" s="1737" t="s">
        <v>12</v>
      </c>
      <c r="K59" s="1736">
        <f t="shared" ref="K59:M61" si="2">K63+K67+K71</f>
        <v>0</v>
      </c>
      <c r="L59" s="1735">
        <f t="shared" si="2"/>
        <v>6.67</v>
      </c>
      <c r="M59" s="1735">
        <f t="shared" si="2"/>
        <v>6.46</v>
      </c>
      <c r="N59" s="5974"/>
      <c r="O59" s="5910"/>
      <c r="P59" s="5930"/>
      <c r="Q59" s="5930"/>
      <c r="R59" s="1686"/>
      <c r="S59" s="1685"/>
    </row>
    <row r="60" spans="1:19" x14ac:dyDescent="0.2">
      <c r="A60" s="5786"/>
      <c r="B60" s="5783"/>
      <c r="C60" s="5972"/>
      <c r="D60" s="5877"/>
      <c r="E60" s="5863"/>
      <c r="F60" s="5864"/>
      <c r="G60" s="5251"/>
      <c r="H60" s="5801"/>
      <c r="I60" s="5804"/>
      <c r="J60" s="1734" t="s">
        <v>166</v>
      </c>
      <c r="K60" s="1733">
        <f t="shared" si="2"/>
        <v>0</v>
      </c>
      <c r="L60" s="1660">
        <f t="shared" si="2"/>
        <v>0</v>
      </c>
      <c r="M60" s="1660">
        <f t="shared" si="2"/>
        <v>0</v>
      </c>
      <c r="N60" s="5974"/>
      <c r="O60" s="5910"/>
      <c r="P60" s="5930"/>
      <c r="Q60" s="5930"/>
      <c r="R60" s="1654"/>
      <c r="S60" s="1653"/>
    </row>
    <row r="61" spans="1:19" ht="13.5" thickBot="1" x14ac:dyDescent="0.25">
      <c r="A61" s="5786"/>
      <c r="B61" s="5783"/>
      <c r="C61" s="5972"/>
      <c r="D61" s="5877"/>
      <c r="E61" s="5863"/>
      <c r="F61" s="5864"/>
      <c r="G61" s="5251"/>
      <c r="H61" s="5801"/>
      <c r="I61" s="5804"/>
      <c r="J61" s="1732" t="s">
        <v>196</v>
      </c>
      <c r="K61" s="1731">
        <f t="shared" si="2"/>
        <v>14</v>
      </c>
      <c r="L61" s="1656">
        <f t="shared" si="2"/>
        <v>15.83</v>
      </c>
      <c r="M61" s="1656">
        <f t="shared" si="2"/>
        <v>15.83</v>
      </c>
      <c r="N61" s="5974"/>
      <c r="O61" s="5910"/>
      <c r="P61" s="5930"/>
      <c r="Q61" s="5930"/>
      <c r="R61" s="1654"/>
      <c r="S61" s="1653"/>
    </row>
    <row r="62" spans="1:19" ht="18.75" customHeight="1" thickBot="1" x14ac:dyDescent="0.25">
      <c r="A62" s="5787"/>
      <c r="B62" s="5784"/>
      <c r="C62" s="5973"/>
      <c r="D62" s="5878"/>
      <c r="E62" s="5866"/>
      <c r="F62" s="5867"/>
      <c r="G62" s="5252"/>
      <c r="H62" s="5802"/>
      <c r="I62" s="5805"/>
      <c r="J62" s="1730" t="s">
        <v>13</v>
      </c>
      <c r="K62" s="1729">
        <f>SUM(K59:K61)</f>
        <v>14</v>
      </c>
      <c r="L62" s="1681">
        <f>SUM(L59:L61)</f>
        <v>22.5</v>
      </c>
      <c r="M62" s="1681">
        <f>SUM(M59:M61)</f>
        <v>22.29</v>
      </c>
      <c r="N62" s="5975"/>
      <c r="O62" s="5934"/>
      <c r="P62" s="5931"/>
      <c r="Q62" s="5931"/>
      <c r="R62" s="1728"/>
      <c r="S62" s="1727"/>
    </row>
    <row r="63" spans="1:19" ht="12.75" customHeight="1" x14ac:dyDescent="0.2">
      <c r="A63" s="5785" t="s">
        <v>8</v>
      </c>
      <c r="B63" s="5782" t="s">
        <v>8</v>
      </c>
      <c r="C63" s="5834" t="s">
        <v>10</v>
      </c>
      <c r="D63" s="5874" t="s">
        <v>8</v>
      </c>
      <c r="E63" s="5828"/>
      <c r="F63" s="5831" t="s">
        <v>772</v>
      </c>
      <c r="G63" s="5250" t="s">
        <v>264</v>
      </c>
      <c r="H63" s="5797" t="s">
        <v>143</v>
      </c>
      <c r="I63" s="5777" t="s">
        <v>750</v>
      </c>
      <c r="J63" s="1726" t="s">
        <v>12</v>
      </c>
      <c r="K63" s="1725">
        <v>0</v>
      </c>
      <c r="L63" s="1725">
        <v>0</v>
      </c>
      <c r="M63" s="1725">
        <v>0</v>
      </c>
      <c r="N63" s="5976" t="s">
        <v>771</v>
      </c>
      <c r="O63" s="5933" t="s">
        <v>343</v>
      </c>
      <c r="P63" s="5929">
        <v>15</v>
      </c>
      <c r="Q63" s="5929">
        <v>15</v>
      </c>
      <c r="R63" s="5753" t="s">
        <v>770</v>
      </c>
      <c r="S63" s="5754"/>
    </row>
    <row r="64" spans="1:19" x14ac:dyDescent="0.2">
      <c r="A64" s="5786"/>
      <c r="B64" s="5783"/>
      <c r="C64" s="5835"/>
      <c r="D64" s="5875"/>
      <c r="E64" s="5829"/>
      <c r="F64" s="5832"/>
      <c r="G64" s="5251"/>
      <c r="H64" s="5798"/>
      <c r="I64" s="5778"/>
      <c r="J64" s="1641" t="s">
        <v>166</v>
      </c>
      <c r="K64" s="1723">
        <v>0</v>
      </c>
      <c r="L64" s="1723">
        <v>0</v>
      </c>
      <c r="M64" s="1723">
        <v>0</v>
      </c>
      <c r="N64" s="5957"/>
      <c r="O64" s="5910"/>
      <c r="P64" s="5930"/>
      <c r="Q64" s="5930"/>
      <c r="R64" s="5753"/>
      <c r="S64" s="5754"/>
    </row>
    <row r="65" spans="1:19" ht="13.5" thickBot="1" x14ac:dyDescent="0.25">
      <c r="A65" s="5786"/>
      <c r="B65" s="5783"/>
      <c r="C65" s="5835"/>
      <c r="D65" s="5875"/>
      <c r="E65" s="5829"/>
      <c r="F65" s="5832"/>
      <c r="G65" s="5251"/>
      <c r="H65" s="5798"/>
      <c r="I65" s="5778"/>
      <c r="J65" s="1721" t="s">
        <v>196</v>
      </c>
      <c r="K65" s="1720">
        <v>11</v>
      </c>
      <c r="L65" s="1720">
        <v>11</v>
      </c>
      <c r="M65" s="1719">
        <v>11</v>
      </c>
      <c r="N65" s="5957"/>
      <c r="O65" s="5910"/>
      <c r="P65" s="5930"/>
      <c r="Q65" s="5930"/>
      <c r="R65" s="5753"/>
      <c r="S65" s="5754"/>
    </row>
    <row r="66" spans="1:19" ht="13.5" thickBot="1" x14ac:dyDescent="0.25">
      <c r="A66" s="5787"/>
      <c r="B66" s="5784"/>
      <c r="C66" s="5836"/>
      <c r="D66" s="5876"/>
      <c r="E66" s="5830"/>
      <c r="F66" s="5833"/>
      <c r="G66" s="5252"/>
      <c r="H66" s="5798"/>
      <c r="I66" s="5778"/>
      <c r="J66" s="1718" t="s">
        <v>13</v>
      </c>
      <c r="K66" s="1717">
        <f>SUM(K63:K65)</f>
        <v>11</v>
      </c>
      <c r="L66" s="1717">
        <f>SUM(L63:L65)</f>
        <v>11</v>
      </c>
      <c r="M66" s="1717">
        <f>SUM(M63:M65)</f>
        <v>11</v>
      </c>
      <c r="N66" s="5977"/>
      <c r="O66" s="5934"/>
      <c r="P66" s="5931"/>
      <c r="Q66" s="5931"/>
      <c r="R66" s="5757"/>
      <c r="S66" s="5758"/>
    </row>
    <row r="67" spans="1:19" ht="39.75" customHeight="1" x14ac:dyDescent="0.2">
      <c r="A67" s="5785" t="s">
        <v>8</v>
      </c>
      <c r="B67" s="5782" t="s">
        <v>8</v>
      </c>
      <c r="C67" s="5834" t="s">
        <v>10</v>
      </c>
      <c r="D67" s="5874" t="s">
        <v>9</v>
      </c>
      <c r="E67" s="5828"/>
      <c r="F67" s="5831" t="s">
        <v>769</v>
      </c>
      <c r="G67" s="5250" t="s">
        <v>264</v>
      </c>
      <c r="H67" s="5797" t="s">
        <v>143</v>
      </c>
      <c r="I67" s="5777" t="s">
        <v>750</v>
      </c>
      <c r="J67" s="1726" t="s">
        <v>12</v>
      </c>
      <c r="K67" s="1725">
        <v>0</v>
      </c>
      <c r="L67" s="1725">
        <v>0</v>
      </c>
      <c r="M67" s="1725">
        <v>0</v>
      </c>
      <c r="N67" s="5976" t="s">
        <v>768</v>
      </c>
      <c r="O67" s="5983" t="s">
        <v>343</v>
      </c>
      <c r="P67" s="5929">
        <v>2</v>
      </c>
      <c r="Q67" s="5929">
        <v>2</v>
      </c>
      <c r="R67" s="5751" t="s">
        <v>767</v>
      </c>
      <c r="S67" s="5752"/>
    </row>
    <row r="68" spans="1:19" x14ac:dyDescent="0.2">
      <c r="A68" s="5786"/>
      <c r="B68" s="5783"/>
      <c r="C68" s="5835"/>
      <c r="D68" s="5875"/>
      <c r="E68" s="5829"/>
      <c r="F68" s="5832"/>
      <c r="G68" s="5251"/>
      <c r="H68" s="5798"/>
      <c r="I68" s="5778"/>
      <c r="J68" s="1641" t="s">
        <v>166</v>
      </c>
      <c r="K68" s="1723">
        <v>0</v>
      </c>
      <c r="L68" s="1723">
        <v>0</v>
      </c>
      <c r="M68" s="1723">
        <v>0</v>
      </c>
      <c r="N68" s="5957"/>
      <c r="O68" s="5984"/>
      <c r="P68" s="5930"/>
      <c r="Q68" s="5930"/>
      <c r="R68" s="5753"/>
      <c r="S68" s="5754"/>
    </row>
    <row r="69" spans="1:19" ht="13.5" customHeight="1" thickBot="1" x14ac:dyDescent="0.25">
      <c r="A69" s="5786"/>
      <c r="B69" s="5783"/>
      <c r="C69" s="5835"/>
      <c r="D69" s="5875"/>
      <c r="E69" s="5829"/>
      <c r="F69" s="5832"/>
      <c r="G69" s="5251"/>
      <c r="H69" s="5798"/>
      <c r="I69" s="5778"/>
      <c r="J69" s="1721" t="s">
        <v>196</v>
      </c>
      <c r="K69" s="1720">
        <v>3</v>
      </c>
      <c r="L69" s="1720">
        <v>3</v>
      </c>
      <c r="M69" s="1719">
        <v>3</v>
      </c>
      <c r="N69" s="5957"/>
      <c r="O69" s="5984"/>
      <c r="P69" s="5930"/>
      <c r="Q69" s="5930"/>
      <c r="R69" s="5753"/>
      <c r="S69" s="5754"/>
    </row>
    <row r="70" spans="1:19" ht="13.5" thickBot="1" x14ac:dyDescent="0.25">
      <c r="A70" s="5787"/>
      <c r="B70" s="5784"/>
      <c r="C70" s="5836"/>
      <c r="D70" s="5876"/>
      <c r="E70" s="5830"/>
      <c r="F70" s="5833"/>
      <c r="G70" s="5252"/>
      <c r="H70" s="5798"/>
      <c r="I70" s="5778"/>
      <c r="J70" s="1718" t="s">
        <v>13</v>
      </c>
      <c r="K70" s="1717">
        <f>SUM(K67:K69)</f>
        <v>3</v>
      </c>
      <c r="L70" s="1717">
        <f>SUM(L67:L69)</f>
        <v>3</v>
      </c>
      <c r="M70" s="1717">
        <f>SUM(M67:M69)</f>
        <v>3</v>
      </c>
      <c r="N70" s="5977"/>
      <c r="O70" s="5985"/>
      <c r="P70" s="5931"/>
      <c r="Q70" s="5931"/>
      <c r="R70" s="5757"/>
      <c r="S70" s="5758"/>
    </row>
    <row r="71" spans="1:19" ht="13.5" customHeight="1" x14ac:dyDescent="0.2">
      <c r="A71" s="5785" t="s">
        <v>8</v>
      </c>
      <c r="B71" s="5782" t="s">
        <v>8</v>
      </c>
      <c r="C71" s="5834" t="s">
        <v>10</v>
      </c>
      <c r="D71" s="5874" t="s">
        <v>10</v>
      </c>
      <c r="E71" s="5828"/>
      <c r="F71" s="5831" t="s">
        <v>766</v>
      </c>
      <c r="G71" s="5250" t="s">
        <v>264</v>
      </c>
      <c r="H71" s="5797" t="s">
        <v>143</v>
      </c>
      <c r="I71" s="5777" t="s">
        <v>750</v>
      </c>
      <c r="J71" s="1726" t="s">
        <v>12</v>
      </c>
      <c r="K71" s="1725">
        <v>0</v>
      </c>
      <c r="L71" s="1725">
        <v>6.67</v>
      </c>
      <c r="M71" s="1724">
        <v>6.46</v>
      </c>
      <c r="N71" s="5976" t="s">
        <v>765</v>
      </c>
      <c r="O71" s="5933" t="s">
        <v>343</v>
      </c>
      <c r="P71" s="5929">
        <v>169</v>
      </c>
      <c r="Q71" s="5929">
        <v>228</v>
      </c>
      <c r="R71" s="5751" t="s">
        <v>764</v>
      </c>
      <c r="S71" s="5752"/>
    </row>
    <row r="72" spans="1:19" ht="13.5" customHeight="1" x14ac:dyDescent="0.2">
      <c r="A72" s="5786"/>
      <c r="B72" s="5783"/>
      <c r="C72" s="5835"/>
      <c r="D72" s="5875"/>
      <c r="E72" s="5829"/>
      <c r="F72" s="5832"/>
      <c r="G72" s="5251"/>
      <c r="H72" s="5798"/>
      <c r="I72" s="5778"/>
      <c r="J72" s="1641" t="s">
        <v>166</v>
      </c>
      <c r="K72" s="1723">
        <v>0</v>
      </c>
      <c r="L72" s="1723">
        <v>0</v>
      </c>
      <c r="M72" s="1722">
        <v>0</v>
      </c>
      <c r="N72" s="5957"/>
      <c r="O72" s="5910"/>
      <c r="P72" s="5930"/>
      <c r="Q72" s="5930"/>
      <c r="R72" s="5753"/>
      <c r="S72" s="5754"/>
    </row>
    <row r="73" spans="1:19" ht="13.5" thickBot="1" x14ac:dyDescent="0.25">
      <c r="A73" s="5786"/>
      <c r="B73" s="5783"/>
      <c r="C73" s="5835"/>
      <c r="D73" s="5875"/>
      <c r="E73" s="5829"/>
      <c r="F73" s="5832"/>
      <c r="G73" s="5251"/>
      <c r="H73" s="5798"/>
      <c r="I73" s="5778"/>
      <c r="J73" s="1721" t="s">
        <v>196</v>
      </c>
      <c r="K73" s="1720">
        <v>0</v>
      </c>
      <c r="L73" s="1720">
        <v>1.83</v>
      </c>
      <c r="M73" s="1719">
        <v>1.83</v>
      </c>
      <c r="N73" s="5957"/>
      <c r="O73" s="5910"/>
      <c r="P73" s="5930"/>
      <c r="Q73" s="5930"/>
      <c r="R73" s="5753"/>
      <c r="S73" s="5754"/>
    </row>
    <row r="74" spans="1:19" ht="20.25" customHeight="1" thickBot="1" x14ac:dyDescent="0.25">
      <c r="A74" s="5787"/>
      <c r="B74" s="5784"/>
      <c r="C74" s="5836"/>
      <c r="D74" s="5876"/>
      <c r="E74" s="5830"/>
      <c r="F74" s="5833"/>
      <c r="G74" s="5252"/>
      <c r="H74" s="5799"/>
      <c r="I74" s="5779"/>
      <c r="J74" s="1718" t="s">
        <v>13</v>
      </c>
      <c r="K74" s="1717">
        <f>SUM(K71:K73)</f>
        <v>0</v>
      </c>
      <c r="L74" s="1717">
        <f>SUM(L71:L73)</f>
        <v>8.5</v>
      </c>
      <c r="M74" s="1717">
        <f>SUM(M71:M73)</f>
        <v>8.2899999999999991</v>
      </c>
      <c r="N74" s="5977"/>
      <c r="O74" s="5934"/>
      <c r="P74" s="5931"/>
      <c r="Q74" s="5931"/>
      <c r="R74" s="5757"/>
      <c r="S74" s="5758"/>
    </row>
    <row r="75" spans="1:19" ht="13.5" customHeight="1" thickBot="1" x14ac:dyDescent="0.25">
      <c r="A75" s="1716" t="s">
        <v>8</v>
      </c>
      <c r="B75" s="1715" t="s">
        <v>8</v>
      </c>
      <c r="C75" s="5879" t="s">
        <v>221</v>
      </c>
      <c r="D75" s="5880"/>
      <c r="E75" s="5880"/>
      <c r="F75" s="5880"/>
      <c r="G75" s="5880"/>
      <c r="H75" s="5880"/>
      <c r="I75" s="5881"/>
      <c r="J75" s="1714" t="s">
        <v>13</v>
      </c>
      <c r="K75" s="1713">
        <f>K14+K46+K62</f>
        <v>286.3</v>
      </c>
      <c r="L75" s="1713">
        <f>L14+L46+L62</f>
        <v>392.84000000000003</v>
      </c>
      <c r="M75" s="1713">
        <f>M14+M46+M62</f>
        <v>234.33199999999999</v>
      </c>
      <c r="N75" s="1712"/>
      <c r="O75" s="1711"/>
      <c r="P75" s="1710"/>
      <c r="Q75" s="1710"/>
      <c r="R75" s="1709"/>
      <c r="S75" s="1708"/>
    </row>
    <row r="76" spans="1:19" ht="15" thickBot="1" x14ac:dyDescent="0.25">
      <c r="A76" s="1707" t="s">
        <v>8</v>
      </c>
      <c r="B76" s="1706" t="s">
        <v>9</v>
      </c>
      <c r="C76" s="1705" t="s">
        <v>724</v>
      </c>
      <c r="D76" s="1704"/>
      <c r="E76" s="1704"/>
      <c r="F76" s="1704"/>
      <c r="G76" s="1704"/>
      <c r="H76" s="1704"/>
      <c r="I76" s="1704"/>
      <c r="J76" s="1704"/>
      <c r="K76" s="1704"/>
      <c r="L76" s="1704"/>
      <c r="M76" s="1704"/>
      <c r="N76" s="1703"/>
      <c r="O76" s="1703"/>
      <c r="P76" s="1702"/>
      <c r="Q76" s="1702"/>
      <c r="R76" s="1701"/>
      <c r="S76" s="1700"/>
    </row>
    <row r="77" spans="1:19" ht="13.5" thickBot="1" x14ac:dyDescent="0.25">
      <c r="A77" s="5785"/>
      <c r="B77" s="5970"/>
      <c r="C77" s="1699"/>
      <c r="D77" s="1698"/>
      <c r="E77" s="1698"/>
      <c r="F77" s="1698"/>
      <c r="G77" s="1698"/>
      <c r="H77" s="1698"/>
      <c r="I77" s="1698"/>
      <c r="J77" s="1698"/>
      <c r="K77" s="1698"/>
      <c r="L77" s="1698"/>
      <c r="M77" s="1698"/>
      <c r="N77" s="1697" t="s">
        <v>723</v>
      </c>
      <c r="O77" s="1696" t="s">
        <v>343</v>
      </c>
      <c r="P77" s="1695"/>
      <c r="Q77" s="1695"/>
      <c r="R77" s="1686"/>
      <c r="S77" s="1685"/>
    </row>
    <row r="78" spans="1:19" ht="26.25" thickBot="1" x14ac:dyDescent="0.25">
      <c r="A78" s="5787"/>
      <c r="B78" s="5971"/>
      <c r="C78" s="1694"/>
      <c r="D78" s="1693"/>
      <c r="E78" s="1693"/>
      <c r="F78" s="1693"/>
      <c r="G78" s="1693"/>
      <c r="H78" s="1693"/>
      <c r="I78" s="1693"/>
      <c r="J78" s="1693"/>
      <c r="K78" s="1693"/>
      <c r="L78" s="1693"/>
      <c r="M78" s="1693"/>
      <c r="N78" s="1692" t="s">
        <v>722</v>
      </c>
      <c r="O78" s="1691" t="s">
        <v>343</v>
      </c>
      <c r="P78" s="1690"/>
      <c r="Q78" s="1690"/>
      <c r="R78" s="1689"/>
      <c r="S78" s="1688"/>
    </row>
    <row r="79" spans="1:19" x14ac:dyDescent="0.2">
      <c r="A79" s="5785" t="s">
        <v>8</v>
      </c>
      <c r="B79" s="5782" t="s">
        <v>9</v>
      </c>
      <c r="C79" s="1687" t="s">
        <v>8</v>
      </c>
      <c r="D79" s="5859" t="s">
        <v>763</v>
      </c>
      <c r="E79" s="5860"/>
      <c r="F79" s="5861"/>
      <c r="G79" s="5250" t="s">
        <v>761</v>
      </c>
      <c r="H79" s="5797" t="s">
        <v>143</v>
      </c>
      <c r="I79" s="5777" t="s">
        <v>750</v>
      </c>
      <c r="J79" s="1667" t="s">
        <v>12</v>
      </c>
      <c r="K79" s="1666">
        <f t="shared" ref="K79:M81" si="3">K83+K87+K91</f>
        <v>44.7</v>
      </c>
      <c r="L79" s="1665">
        <f t="shared" si="3"/>
        <v>44.7</v>
      </c>
      <c r="M79" s="1666">
        <f t="shared" si="3"/>
        <v>22.8</v>
      </c>
      <c r="N79" s="5974"/>
      <c r="O79" s="5910"/>
      <c r="P79" s="5930"/>
      <c r="Q79" s="5930"/>
      <c r="R79" s="1686"/>
      <c r="S79" s="1685"/>
    </row>
    <row r="80" spans="1:19" ht="12.75" customHeight="1" x14ac:dyDescent="0.2">
      <c r="A80" s="5786"/>
      <c r="B80" s="5783"/>
      <c r="C80" s="1684"/>
      <c r="D80" s="5862"/>
      <c r="E80" s="5863"/>
      <c r="F80" s="5864"/>
      <c r="G80" s="5251"/>
      <c r="H80" s="5798"/>
      <c r="I80" s="5778"/>
      <c r="J80" s="1661" t="s">
        <v>166</v>
      </c>
      <c r="K80" s="1659">
        <f t="shared" si="3"/>
        <v>0</v>
      </c>
      <c r="L80" s="1660">
        <f t="shared" si="3"/>
        <v>0</v>
      </c>
      <c r="M80" s="1659">
        <f t="shared" si="3"/>
        <v>0</v>
      </c>
      <c r="N80" s="5974"/>
      <c r="O80" s="5910"/>
      <c r="P80" s="5930"/>
      <c r="Q80" s="5930"/>
      <c r="R80" s="1654"/>
      <c r="S80" s="1653"/>
    </row>
    <row r="81" spans="1:19" ht="13.5" thickBot="1" x14ac:dyDescent="0.25">
      <c r="A81" s="5786"/>
      <c r="B81" s="5783"/>
      <c r="C81" s="1684"/>
      <c r="D81" s="5862"/>
      <c r="E81" s="5863"/>
      <c r="F81" s="5864"/>
      <c r="G81" s="5251"/>
      <c r="H81" s="5798"/>
      <c r="I81" s="5778"/>
      <c r="J81" s="1658" t="s">
        <v>196</v>
      </c>
      <c r="K81" s="1657">
        <f t="shared" si="3"/>
        <v>37</v>
      </c>
      <c r="L81" s="1656">
        <f t="shared" si="3"/>
        <v>30.66</v>
      </c>
      <c r="M81" s="1657">
        <f t="shared" si="3"/>
        <v>30.66</v>
      </c>
      <c r="N81" s="5974"/>
      <c r="O81" s="5910"/>
      <c r="P81" s="5930"/>
      <c r="Q81" s="5930"/>
      <c r="R81" s="1654"/>
      <c r="S81" s="1653"/>
    </row>
    <row r="82" spans="1:19" ht="13.5" thickBot="1" x14ac:dyDescent="0.25">
      <c r="A82" s="5787"/>
      <c r="B82" s="5784"/>
      <c r="C82" s="1683"/>
      <c r="D82" s="5865"/>
      <c r="E82" s="5866"/>
      <c r="F82" s="5867"/>
      <c r="G82" s="5252"/>
      <c r="H82" s="5798"/>
      <c r="I82" s="5778"/>
      <c r="J82" s="1682" t="s">
        <v>13</v>
      </c>
      <c r="K82" s="1680">
        <f>SUM(K79:K81)</f>
        <v>81.7</v>
      </c>
      <c r="L82" s="1681">
        <f>SUM(L79:L81)</f>
        <v>75.36</v>
      </c>
      <c r="M82" s="1680">
        <f>SUM(M79:M81)</f>
        <v>53.46</v>
      </c>
      <c r="N82" s="5975"/>
      <c r="O82" s="5934"/>
      <c r="P82" s="5931"/>
      <c r="Q82" s="5931"/>
      <c r="R82" s="1649"/>
      <c r="S82" s="1648"/>
    </row>
    <row r="83" spans="1:19" ht="45.75" customHeight="1" x14ac:dyDescent="0.2">
      <c r="A83" s="5785" t="s">
        <v>8</v>
      </c>
      <c r="B83" s="5782" t="s">
        <v>9</v>
      </c>
      <c r="C83" s="1675" t="s">
        <v>8</v>
      </c>
      <c r="D83" s="1674" t="s">
        <v>8</v>
      </c>
      <c r="E83" s="1679"/>
      <c r="F83" s="5831" t="s">
        <v>762</v>
      </c>
      <c r="G83" s="5250" t="s">
        <v>761</v>
      </c>
      <c r="H83" s="5798"/>
      <c r="I83" s="5778"/>
      <c r="J83" s="1643" t="s">
        <v>12</v>
      </c>
      <c r="K83" s="1642">
        <v>27.7</v>
      </c>
      <c r="L83" s="1642">
        <v>27.7</v>
      </c>
      <c r="M83" s="1678">
        <v>13.39</v>
      </c>
      <c r="N83" s="5976" t="s">
        <v>760</v>
      </c>
      <c r="O83" s="5933" t="s">
        <v>343</v>
      </c>
      <c r="P83" s="5929">
        <v>5</v>
      </c>
      <c r="Q83" s="5929">
        <v>3</v>
      </c>
      <c r="R83" s="5753" t="s">
        <v>759</v>
      </c>
      <c r="S83" s="5754"/>
    </row>
    <row r="84" spans="1:19" x14ac:dyDescent="0.2">
      <c r="A84" s="5786"/>
      <c r="B84" s="5783"/>
      <c r="C84" s="1672"/>
      <c r="D84" s="1671"/>
      <c r="E84" s="1638"/>
      <c r="F84" s="5832"/>
      <c r="G84" s="5251"/>
      <c r="H84" s="5798"/>
      <c r="I84" s="5778"/>
      <c r="J84" s="1641" t="s">
        <v>166</v>
      </c>
      <c r="K84" s="1668">
        <v>0</v>
      </c>
      <c r="L84" s="1668">
        <v>0</v>
      </c>
      <c r="M84" s="1668">
        <v>0</v>
      </c>
      <c r="N84" s="5957"/>
      <c r="O84" s="5910"/>
      <c r="P84" s="5930"/>
      <c r="Q84" s="5930"/>
      <c r="R84" s="5753"/>
      <c r="S84" s="5754"/>
    </row>
    <row r="85" spans="1:19" ht="13.5" thickBot="1" x14ac:dyDescent="0.25">
      <c r="A85" s="5786"/>
      <c r="B85" s="5783"/>
      <c r="C85" s="1670"/>
      <c r="D85" s="1677"/>
      <c r="E85" s="1638"/>
      <c r="F85" s="5832"/>
      <c r="G85" s="5251"/>
      <c r="H85" s="5798"/>
      <c r="I85" s="5778"/>
      <c r="J85" s="1637" t="s">
        <v>196</v>
      </c>
      <c r="K85" s="1636">
        <v>0</v>
      </c>
      <c r="L85" s="1636">
        <v>0</v>
      </c>
      <c r="M85" s="1636">
        <v>0</v>
      </c>
      <c r="N85" s="5957"/>
      <c r="O85" s="5910"/>
      <c r="P85" s="5930"/>
      <c r="Q85" s="5930"/>
      <c r="R85" s="5753"/>
      <c r="S85" s="5754"/>
    </row>
    <row r="86" spans="1:19" ht="13.5" thickBot="1" x14ac:dyDescent="0.25">
      <c r="A86" s="5787"/>
      <c r="B86" s="5784"/>
      <c r="C86" s="1670"/>
      <c r="D86" s="1669"/>
      <c r="E86" s="1638"/>
      <c r="F86" s="1676"/>
      <c r="G86" s="5251"/>
      <c r="H86" s="5798"/>
      <c r="I86" s="5778"/>
      <c r="J86" s="1632" t="s">
        <v>13</v>
      </c>
      <c r="K86" s="1631">
        <f>SUM(K83:K85)</f>
        <v>27.7</v>
      </c>
      <c r="L86" s="1631">
        <f>SUM(L83:L85)</f>
        <v>27.7</v>
      </c>
      <c r="M86" s="1631">
        <f>SUM(M83:M85)</f>
        <v>13.39</v>
      </c>
      <c r="N86" s="5977"/>
      <c r="O86" s="5934"/>
      <c r="P86" s="5931"/>
      <c r="Q86" s="5931"/>
      <c r="R86" s="5757"/>
      <c r="S86" s="5758"/>
    </row>
    <row r="87" spans="1:19" ht="63.75" customHeight="1" x14ac:dyDescent="0.2">
      <c r="A87" s="5785" t="s">
        <v>8</v>
      </c>
      <c r="B87" s="5782" t="s">
        <v>9</v>
      </c>
      <c r="C87" s="1675" t="s">
        <v>8</v>
      </c>
      <c r="D87" s="1674" t="s">
        <v>9</v>
      </c>
      <c r="E87" s="1638"/>
      <c r="F87" s="5831" t="s">
        <v>758</v>
      </c>
      <c r="G87" s="5251"/>
      <c r="H87" s="5798"/>
      <c r="I87" s="5778"/>
      <c r="J87" s="1643" t="s">
        <v>12</v>
      </c>
      <c r="K87" s="1668">
        <v>17</v>
      </c>
      <c r="L87" s="1668">
        <v>17</v>
      </c>
      <c r="M87" s="1673">
        <v>9.41</v>
      </c>
      <c r="N87" s="5976" t="s">
        <v>757</v>
      </c>
      <c r="O87" s="5933" t="s">
        <v>349</v>
      </c>
      <c r="P87" s="5929">
        <v>6.5</v>
      </c>
      <c r="Q87" s="5929">
        <v>4.5</v>
      </c>
      <c r="R87" s="5751" t="s">
        <v>756</v>
      </c>
      <c r="S87" s="5752"/>
    </row>
    <row r="88" spans="1:19" x14ac:dyDescent="0.2">
      <c r="A88" s="5786"/>
      <c r="B88" s="5783"/>
      <c r="C88" s="1672"/>
      <c r="D88" s="1671"/>
      <c r="E88" s="1638"/>
      <c r="F88" s="5832"/>
      <c r="G88" s="5251"/>
      <c r="H88" s="5798"/>
      <c r="I88" s="5778"/>
      <c r="J88" s="1641" t="s">
        <v>166</v>
      </c>
      <c r="K88" s="1646">
        <v>0</v>
      </c>
      <c r="L88" s="1646">
        <v>0</v>
      </c>
      <c r="M88" s="1646">
        <v>0</v>
      </c>
      <c r="N88" s="5957"/>
      <c r="O88" s="5910"/>
      <c r="P88" s="5930"/>
      <c r="Q88" s="5930"/>
      <c r="R88" s="5753"/>
      <c r="S88" s="5754"/>
    </row>
    <row r="89" spans="1:19" ht="13.5" customHeight="1" thickBot="1" x14ac:dyDescent="0.25">
      <c r="A89" s="5786"/>
      <c r="B89" s="5783"/>
      <c r="C89" s="1670"/>
      <c r="D89" s="1669"/>
      <c r="E89" s="1638"/>
      <c r="F89" s="5832"/>
      <c r="G89" s="5251"/>
      <c r="H89" s="5798"/>
      <c r="I89" s="5778"/>
      <c r="J89" s="1637" t="s">
        <v>196</v>
      </c>
      <c r="K89" s="1636">
        <v>7</v>
      </c>
      <c r="L89" s="1636">
        <v>7</v>
      </c>
      <c r="M89" s="1635">
        <v>7</v>
      </c>
      <c r="N89" s="5957"/>
      <c r="O89" s="5910"/>
      <c r="P89" s="5930"/>
      <c r="Q89" s="5930"/>
      <c r="R89" s="5753"/>
      <c r="S89" s="5754"/>
    </row>
    <row r="90" spans="1:19" ht="13.5" thickBot="1" x14ac:dyDescent="0.25">
      <c r="A90" s="5787"/>
      <c r="B90" s="5784"/>
      <c r="C90" s="1670"/>
      <c r="D90" s="1669"/>
      <c r="E90" s="1638"/>
      <c r="F90" s="5833"/>
      <c r="G90" s="5251"/>
      <c r="H90" s="5798"/>
      <c r="I90" s="5778"/>
      <c r="J90" s="1632" t="s">
        <v>13</v>
      </c>
      <c r="K90" s="1631">
        <f>SUM(K87:K89)</f>
        <v>24</v>
      </c>
      <c r="L90" s="1631">
        <f>SUM(L87:L89)</f>
        <v>24</v>
      </c>
      <c r="M90" s="1631">
        <f>SUM(M87:M89)</f>
        <v>16.41</v>
      </c>
      <c r="N90" s="5977"/>
      <c r="O90" s="5934"/>
      <c r="P90" s="5931"/>
      <c r="Q90" s="5931"/>
      <c r="R90" s="5757"/>
      <c r="S90" s="5758"/>
    </row>
    <row r="91" spans="1:19" ht="12.75" customHeight="1" x14ac:dyDescent="0.2">
      <c r="A91" s="5785" t="s">
        <v>8</v>
      </c>
      <c r="B91" s="5782" t="s">
        <v>9</v>
      </c>
      <c r="C91" s="5834" t="s">
        <v>8</v>
      </c>
      <c r="D91" s="1644" t="s">
        <v>10</v>
      </c>
      <c r="E91" s="1638"/>
      <c r="F91" s="5831" t="s">
        <v>755</v>
      </c>
      <c r="G91" s="5251"/>
      <c r="H91" s="5798"/>
      <c r="I91" s="5778"/>
      <c r="J91" s="1643" t="s">
        <v>12</v>
      </c>
      <c r="K91" s="1668">
        <v>0</v>
      </c>
      <c r="L91" s="1668">
        <v>0</v>
      </c>
      <c r="M91" s="1668">
        <v>0</v>
      </c>
      <c r="N91" s="5957" t="s">
        <v>754</v>
      </c>
      <c r="O91" s="5910" t="s">
        <v>753</v>
      </c>
      <c r="P91" s="5930">
        <v>62.3</v>
      </c>
      <c r="Q91" s="5930">
        <v>62.3</v>
      </c>
      <c r="R91" s="5751" t="s">
        <v>752</v>
      </c>
      <c r="S91" s="5752"/>
    </row>
    <row r="92" spans="1:19" x14ac:dyDescent="0.2">
      <c r="A92" s="5786"/>
      <c r="B92" s="5783"/>
      <c r="C92" s="5835"/>
      <c r="D92" s="1639"/>
      <c r="E92" s="1638"/>
      <c r="F92" s="5832"/>
      <c r="G92" s="5251"/>
      <c r="H92" s="5798"/>
      <c r="I92" s="5778"/>
      <c r="J92" s="1641" t="s">
        <v>166</v>
      </c>
      <c r="K92" s="1646">
        <v>0</v>
      </c>
      <c r="L92" s="1646">
        <v>0</v>
      </c>
      <c r="M92" s="1646">
        <v>0</v>
      </c>
      <c r="N92" s="5957"/>
      <c r="O92" s="5910"/>
      <c r="P92" s="5930"/>
      <c r="Q92" s="5930"/>
      <c r="R92" s="5753"/>
      <c r="S92" s="5754"/>
    </row>
    <row r="93" spans="1:19" ht="13.5" thickBot="1" x14ac:dyDescent="0.25">
      <c r="A93" s="5786"/>
      <c r="B93" s="5783"/>
      <c r="C93" s="5835"/>
      <c r="D93" s="1639"/>
      <c r="E93" s="1638"/>
      <c r="F93" s="5832"/>
      <c r="G93" s="5251"/>
      <c r="H93" s="5798"/>
      <c r="I93" s="5778"/>
      <c r="J93" s="1637" t="s">
        <v>196</v>
      </c>
      <c r="K93" s="1636">
        <v>30</v>
      </c>
      <c r="L93" s="1636">
        <v>23.66</v>
      </c>
      <c r="M93" s="1635">
        <v>23.66</v>
      </c>
      <c r="N93" s="5957"/>
      <c r="O93" s="5910"/>
      <c r="P93" s="5930"/>
      <c r="Q93" s="5930"/>
      <c r="R93" s="5753"/>
      <c r="S93" s="5754"/>
    </row>
    <row r="94" spans="1:19" ht="13.5" thickBot="1" x14ac:dyDescent="0.25">
      <c r="A94" s="5787"/>
      <c r="B94" s="5784"/>
      <c r="C94" s="5836"/>
      <c r="D94" s="1634"/>
      <c r="E94" s="1633"/>
      <c r="F94" s="5833"/>
      <c r="G94" s="5252"/>
      <c r="H94" s="5799"/>
      <c r="I94" s="5779"/>
      <c r="J94" s="1632" t="s">
        <v>13</v>
      </c>
      <c r="K94" s="1631">
        <f>SUM(K91:K93)</f>
        <v>30</v>
      </c>
      <c r="L94" s="1631">
        <f>SUM(L91:L93)</f>
        <v>23.66</v>
      </c>
      <c r="M94" s="1631">
        <f>SUM(M91:M93)</f>
        <v>23.66</v>
      </c>
      <c r="N94" s="5977"/>
      <c r="O94" s="5934"/>
      <c r="P94" s="5931"/>
      <c r="Q94" s="5931"/>
      <c r="R94" s="5757"/>
      <c r="S94" s="5758"/>
    </row>
    <row r="95" spans="1:19" ht="13.15" customHeight="1" x14ac:dyDescent="0.2">
      <c r="A95" s="5788" t="s">
        <v>8</v>
      </c>
      <c r="B95" s="5791" t="s">
        <v>9</v>
      </c>
      <c r="C95" s="5794" t="s">
        <v>9</v>
      </c>
      <c r="D95" s="5859" t="s">
        <v>751</v>
      </c>
      <c r="E95" s="5860"/>
      <c r="F95" s="5861"/>
      <c r="G95" s="5250" t="s">
        <v>748</v>
      </c>
      <c r="H95" s="5797" t="s">
        <v>143</v>
      </c>
      <c r="I95" s="5777" t="s">
        <v>750</v>
      </c>
      <c r="J95" s="1667" t="s">
        <v>12</v>
      </c>
      <c r="K95" s="1666">
        <f t="shared" ref="K95:M97" si="4">K99+K103</f>
        <v>0</v>
      </c>
      <c r="L95" s="1665">
        <f t="shared" si="4"/>
        <v>8.49</v>
      </c>
      <c r="M95" s="1664">
        <f t="shared" si="4"/>
        <v>0</v>
      </c>
      <c r="N95" s="5986"/>
      <c r="O95" s="5933"/>
      <c r="P95" s="5929"/>
      <c r="Q95" s="5929"/>
      <c r="R95" s="1663"/>
      <c r="S95" s="1662"/>
    </row>
    <row r="96" spans="1:19" x14ac:dyDescent="0.2">
      <c r="A96" s="5789"/>
      <c r="B96" s="5792"/>
      <c r="C96" s="5795"/>
      <c r="D96" s="5862"/>
      <c r="E96" s="5863"/>
      <c r="F96" s="5864"/>
      <c r="G96" s="5251"/>
      <c r="H96" s="5798"/>
      <c r="I96" s="5778"/>
      <c r="J96" s="1661" t="s">
        <v>166</v>
      </c>
      <c r="K96" s="1659">
        <f t="shared" si="4"/>
        <v>0</v>
      </c>
      <c r="L96" s="1660">
        <f t="shared" si="4"/>
        <v>0</v>
      </c>
      <c r="M96" s="1659">
        <f t="shared" si="4"/>
        <v>0</v>
      </c>
      <c r="N96" s="5974"/>
      <c r="O96" s="5910"/>
      <c r="P96" s="5930"/>
      <c r="Q96" s="5930"/>
      <c r="R96" s="1654"/>
      <c r="S96" s="1653"/>
    </row>
    <row r="97" spans="1:19" ht="13.5" thickBot="1" x14ac:dyDescent="0.25">
      <c r="A97" s="5789"/>
      <c r="B97" s="5792"/>
      <c r="C97" s="5795"/>
      <c r="D97" s="5862"/>
      <c r="E97" s="5863"/>
      <c r="F97" s="5864"/>
      <c r="G97" s="5251"/>
      <c r="H97" s="5798"/>
      <c r="I97" s="5778"/>
      <c r="J97" s="1658" t="s">
        <v>196</v>
      </c>
      <c r="K97" s="1657">
        <f t="shared" si="4"/>
        <v>31.55</v>
      </c>
      <c r="L97" s="1656">
        <f t="shared" si="4"/>
        <v>36.06</v>
      </c>
      <c r="M97" s="1655">
        <f t="shared" si="4"/>
        <v>0.16</v>
      </c>
      <c r="N97" s="5974"/>
      <c r="O97" s="5910"/>
      <c r="P97" s="5930"/>
      <c r="Q97" s="5930"/>
      <c r="R97" s="1654"/>
      <c r="S97" s="1653"/>
    </row>
    <row r="98" spans="1:19" ht="13.5" thickBot="1" x14ac:dyDescent="0.25">
      <c r="A98" s="5790"/>
      <c r="B98" s="5793"/>
      <c r="C98" s="5796"/>
      <c r="D98" s="5865"/>
      <c r="E98" s="5866"/>
      <c r="F98" s="5867"/>
      <c r="G98" s="5252"/>
      <c r="H98" s="5798"/>
      <c r="I98" s="5778"/>
      <c r="J98" s="1652" t="s">
        <v>13</v>
      </c>
      <c r="K98" s="1650">
        <f>SUM(K95:K97)</f>
        <v>31.55</v>
      </c>
      <c r="L98" s="1651">
        <f>SUM(L95:L97)</f>
        <v>44.550000000000004</v>
      </c>
      <c r="M98" s="1650">
        <f>SUM(M95:M97)</f>
        <v>0.16</v>
      </c>
      <c r="N98" s="5975"/>
      <c r="O98" s="5934"/>
      <c r="P98" s="5931"/>
      <c r="Q98" s="5931"/>
      <c r="R98" s="1649"/>
      <c r="S98" s="1648"/>
    </row>
    <row r="99" spans="1:19" ht="12.75" customHeight="1" x14ac:dyDescent="0.2">
      <c r="A99" s="5785" t="s">
        <v>8</v>
      </c>
      <c r="B99" s="5782" t="s">
        <v>9</v>
      </c>
      <c r="C99" s="5834" t="s">
        <v>9</v>
      </c>
      <c r="D99" s="1644" t="s">
        <v>8</v>
      </c>
      <c r="E99" s="1638"/>
      <c r="F99" s="5831" t="s">
        <v>749</v>
      </c>
      <c r="G99" s="5250" t="s">
        <v>748</v>
      </c>
      <c r="H99" s="5798"/>
      <c r="I99" s="5778"/>
      <c r="J99" s="1643" t="s">
        <v>12</v>
      </c>
      <c r="K99" s="1642">
        <v>0</v>
      </c>
      <c r="L99" s="1642">
        <v>0</v>
      </c>
      <c r="M99" s="1642">
        <v>0</v>
      </c>
      <c r="N99" s="5976" t="s">
        <v>747</v>
      </c>
      <c r="O99" s="5933" t="s">
        <v>343</v>
      </c>
      <c r="P99" s="5929">
        <v>1</v>
      </c>
      <c r="Q99" s="5929">
        <v>0</v>
      </c>
      <c r="R99" s="5753" t="s">
        <v>746</v>
      </c>
      <c r="S99" s="5754"/>
    </row>
    <row r="100" spans="1:19" x14ac:dyDescent="0.2">
      <c r="A100" s="5786"/>
      <c r="B100" s="5783"/>
      <c r="C100" s="5835"/>
      <c r="D100" s="1639"/>
      <c r="E100" s="1638"/>
      <c r="F100" s="5832"/>
      <c r="G100" s="5251"/>
      <c r="H100" s="5798"/>
      <c r="I100" s="5778"/>
      <c r="J100" s="1647" t="s">
        <v>166</v>
      </c>
      <c r="K100" s="1646">
        <v>0</v>
      </c>
      <c r="L100" s="1646">
        <v>0</v>
      </c>
      <c r="M100" s="1646">
        <v>0</v>
      </c>
      <c r="N100" s="5957"/>
      <c r="O100" s="5910"/>
      <c r="P100" s="5930"/>
      <c r="Q100" s="5930"/>
      <c r="R100" s="5753"/>
      <c r="S100" s="5754"/>
    </row>
    <row r="101" spans="1:19" ht="13.5" thickBot="1" x14ac:dyDescent="0.25">
      <c r="A101" s="5786"/>
      <c r="B101" s="5783"/>
      <c r="C101" s="5835"/>
      <c r="D101" s="1639"/>
      <c r="E101" s="1638"/>
      <c r="F101" s="5832"/>
      <c r="G101" s="5251"/>
      <c r="H101" s="5798"/>
      <c r="I101" s="5778"/>
      <c r="J101" s="1637" t="s">
        <v>196</v>
      </c>
      <c r="K101" s="1640">
        <v>14.55</v>
      </c>
      <c r="L101" s="1640">
        <v>14.55</v>
      </c>
      <c r="M101" s="1645">
        <v>0</v>
      </c>
      <c r="N101" s="5957"/>
      <c r="O101" s="5910"/>
      <c r="P101" s="5930"/>
      <c r="Q101" s="5930"/>
      <c r="R101" s="5753"/>
      <c r="S101" s="5754"/>
    </row>
    <row r="102" spans="1:19" ht="13.5" thickBot="1" x14ac:dyDescent="0.25">
      <c r="A102" s="5787"/>
      <c r="B102" s="5784"/>
      <c r="C102" s="5836"/>
      <c r="D102" s="1634"/>
      <c r="E102" s="1638"/>
      <c r="F102" s="5833"/>
      <c r="G102" s="5251"/>
      <c r="H102" s="5798"/>
      <c r="I102" s="5778"/>
      <c r="J102" s="1632" t="s">
        <v>13</v>
      </c>
      <c r="K102" s="1631">
        <f>SUM(K99:K101)</f>
        <v>14.55</v>
      </c>
      <c r="L102" s="1631">
        <f>SUM(L99:L101)</f>
        <v>14.55</v>
      </c>
      <c r="M102" s="1631">
        <f>SUM(M99:M101)</f>
        <v>0</v>
      </c>
      <c r="N102" s="5977"/>
      <c r="O102" s="5934"/>
      <c r="P102" s="5931"/>
      <c r="Q102" s="5931"/>
      <c r="R102" s="5757"/>
      <c r="S102" s="5758"/>
    </row>
    <row r="103" spans="1:19" ht="12.75" customHeight="1" x14ac:dyDescent="0.2">
      <c r="A103" s="5785" t="s">
        <v>8</v>
      </c>
      <c r="B103" s="5782" t="s">
        <v>9</v>
      </c>
      <c r="C103" s="5834" t="s">
        <v>9</v>
      </c>
      <c r="D103" s="1644" t="s">
        <v>9</v>
      </c>
      <c r="E103" s="1638"/>
      <c r="F103" s="5831" t="s">
        <v>745</v>
      </c>
      <c r="G103" s="5251"/>
      <c r="H103" s="5798"/>
      <c r="I103" s="5778"/>
      <c r="J103" s="1643" t="s">
        <v>12</v>
      </c>
      <c r="K103" s="1642">
        <v>0</v>
      </c>
      <c r="L103" s="1642">
        <v>8.49</v>
      </c>
      <c r="M103" s="1642">
        <v>0</v>
      </c>
      <c r="N103" s="5976" t="s">
        <v>744</v>
      </c>
      <c r="O103" s="5933" t="s">
        <v>343</v>
      </c>
      <c r="P103" s="5929">
        <v>90</v>
      </c>
      <c r="Q103" s="5929">
        <v>0</v>
      </c>
      <c r="R103" s="5751" t="s">
        <v>743</v>
      </c>
      <c r="S103" s="5752"/>
    </row>
    <row r="104" spans="1:19" ht="12.75" customHeight="1" x14ac:dyDescent="0.2">
      <c r="A104" s="5786"/>
      <c r="B104" s="5783"/>
      <c r="C104" s="5835"/>
      <c r="D104" s="1639"/>
      <c r="E104" s="1638"/>
      <c r="F104" s="5832"/>
      <c r="G104" s="5251"/>
      <c r="H104" s="5798"/>
      <c r="I104" s="5778"/>
      <c r="J104" s="1641" t="s">
        <v>166</v>
      </c>
      <c r="K104" s="1640">
        <v>0</v>
      </c>
      <c r="L104" s="1640">
        <v>0</v>
      </c>
      <c r="M104" s="1640">
        <v>0</v>
      </c>
      <c r="N104" s="5957"/>
      <c r="O104" s="5910"/>
      <c r="P104" s="5930"/>
      <c r="Q104" s="5930"/>
      <c r="R104" s="5753"/>
      <c r="S104" s="5754"/>
    </row>
    <row r="105" spans="1:19" ht="13.5" customHeight="1" thickBot="1" x14ac:dyDescent="0.25">
      <c r="A105" s="5786"/>
      <c r="B105" s="5783"/>
      <c r="C105" s="5835"/>
      <c r="D105" s="1639"/>
      <c r="E105" s="1638"/>
      <c r="F105" s="5832"/>
      <c r="G105" s="5251"/>
      <c r="H105" s="5798"/>
      <c r="I105" s="5778"/>
      <c r="J105" s="1637" t="s">
        <v>196</v>
      </c>
      <c r="K105" s="1636">
        <v>17</v>
      </c>
      <c r="L105" s="1636">
        <v>21.51</v>
      </c>
      <c r="M105" s="1635">
        <v>0.16</v>
      </c>
      <c r="N105" s="5957"/>
      <c r="O105" s="5910"/>
      <c r="P105" s="5930"/>
      <c r="Q105" s="5930"/>
      <c r="R105" s="5753"/>
      <c r="S105" s="5754"/>
    </row>
    <row r="106" spans="1:19" ht="13.5" thickBot="1" x14ac:dyDescent="0.25">
      <c r="A106" s="5787"/>
      <c r="B106" s="5784"/>
      <c r="C106" s="5836"/>
      <c r="D106" s="1634"/>
      <c r="E106" s="1633"/>
      <c r="F106" s="5833"/>
      <c r="G106" s="5252"/>
      <c r="H106" s="5799"/>
      <c r="I106" s="5779"/>
      <c r="J106" s="1632" t="s">
        <v>13</v>
      </c>
      <c r="K106" s="1631">
        <f>+SUM(K103:K105)</f>
        <v>17</v>
      </c>
      <c r="L106" s="1631">
        <f>+SUM(L103:L105)</f>
        <v>30</v>
      </c>
      <c r="M106" s="1631">
        <f>+SUM(M103:M105)</f>
        <v>0.16</v>
      </c>
      <c r="N106" s="5957"/>
      <c r="O106" s="5910"/>
      <c r="P106" s="5930"/>
      <c r="Q106" s="5930"/>
      <c r="R106" s="5755"/>
      <c r="S106" s="5756"/>
    </row>
    <row r="107" spans="1:19" ht="13.15" customHeight="1" thickBot="1" x14ac:dyDescent="0.25">
      <c r="A107" s="1628" t="s">
        <v>8</v>
      </c>
      <c r="B107" s="1630" t="s">
        <v>9</v>
      </c>
      <c r="C107" s="5840" t="s">
        <v>14</v>
      </c>
      <c r="D107" s="5841"/>
      <c r="E107" s="5841"/>
      <c r="F107" s="5841"/>
      <c r="G107" s="5841"/>
      <c r="H107" s="5841"/>
      <c r="I107" s="5841"/>
      <c r="J107" s="5842"/>
      <c r="K107" s="1629">
        <f>K82+K98</f>
        <v>113.25</v>
      </c>
      <c r="L107" s="1629">
        <f>L82+L98</f>
        <v>119.91</v>
      </c>
      <c r="M107" s="1629">
        <f>M82+M98</f>
        <v>53.62</v>
      </c>
      <c r="N107" s="5819"/>
      <c r="O107" s="5820"/>
      <c r="P107" s="5820"/>
      <c r="Q107" s="5820"/>
      <c r="R107" s="5820"/>
      <c r="S107" s="5821"/>
    </row>
    <row r="108" spans="1:19" ht="13.5" customHeight="1" thickBot="1" x14ac:dyDescent="0.25">
      <c r="A108" s="1628" t="s">
        <v>8</v>
      </c>
      <c r="B108" s="5843" t="s">
        <v>742</v>
      </c>
      <c r="C108" s="5844"/>
      <c r="D108" s="5844"/>
      <c r="E108" s="5844"/>
      <c r="F108" s="5844"/>
      <c r="G108" s="5844"/>
      <c r="H108" s="5844"/>
      <c r="I108" s="5844"/>
      <c r="J108" s="5845"/>
      <c r="K108" s="1627">
        <f>K107+K75</f>
        <v>399.55</v>
      </c>
      <c r="L108" s="1627">
        <f>L107+L75</f>
        <v>512.75</v>
      </c>
      <c r="M108" s="1627">
        <f>M107+M75</f>
        <v>287.952</v>
      </c>
      <c r="N108" s="1626"/>
      <c r="O108" s="1625"/>
      <c r="P108" s="1625"/>
      <c r="Q108" s="1625"/>
      <c r="R108" s="1625"/>
      <c r="S108" s="1624"/>
    </row>
    <row r="109" spans="1:19" ht="14.25" customHeight="1" thickBot="1" x14ac:dyDescent="0.25">
      <c r="A109" s="5882" t="s">
        <v>741</v>
      </c>
      <c r="B109" s="5883"/>
      <c r="C109" s="5883"/>
      <c r="D109" s="5883"/>
      <c r="E109" s="5883"/>
      <c r="F109" s="5883"/>
      <c r="G109" s="5883"/>
      <c r="H109" s="5883"/>
      <c r="I109" s="5883"/>
      <c r="J109" s="5884"/>
      <c r="K109" s="1623">
        <f>SUM(K13+K45+K61+K81+K97)</f>
        <v>122.55</v>
      </c>
      <c r="L109" s="1623">
        <f>SUM(L13+L45+L61+L81+L97)</f>
        <v>122.55</v>
      </c>
      <c r="M109" s="1623">
        <f>SUM(M13+M45+M61+M81+M97)</f>
        <v>86.649999999999991</v>
      </c>
      <c r="N109" s="5822"/>
      <c r="O109" s="5823"/>
      <c r="P109" s="5823"/>
      <c r="Q109" s="5823"/>
      <c r="R109" s="5823"/>
      <c r="S109" s="5824"/>
    </row>
    <row r="110" spans="1:19" ht="17.25" customHeight="1" thickBot="1" x14ac:dyDescent="0.25">
      <c r="A110" s="5856" t="s">
        <v>740</v>
      </c>
      <c r="B110" s="5857"/>
      <c r="C110" s="5857"/>
      <c r="D110" s="5857"/>
      <c r="E110" s="5857"/>
      <c r="F110" s="5857"/>
      <c r="G110" s="5857"/>
      <c r="H110" s="5857"/>
      <c r="I110" s="5857"/>
      <c r="J110" s="5858"/>
      <c r="K110" s="1622">
        <f>SUM(K11+K43+K59+K79+K95)</f>
        <v>148</v>
      </c>
      <c r="L110" s="1622">
        <f>SUM(L11+L43+L59+L79+L95)</f>
        <v>244.8</v>
      </c>
      <c r="M110" s="1622">
        <f>SUM(M11+M43+M59+M79+M95)</f>
        <v>155.69000000000003</v>
      </c>
      <c r="N110" s="5837"/>
      <c r="O110" s="5838"/>
      <c r="P110" s="5838"/>
      <c r="Q110" s="5838"/>
      <c r="R110" s="5838"/>
      <c r="S110" s="5839"/>
    </row>
    <row r="111" spans="1:19" ht="13.15" customHeight="1" thickBot="1" x14ac:dyDescent="0.25">
      <c r="A111" s="5813" t="s">
        <v>218</v>
      </c>
      <c r="B111" s="5814"/>
      <c r="C111" s="5814"/>
      <c r="D111" s="5814"/>
      <c r="E111" s="5814"/>
      <c r="F111" s="5814"/>
      <c r="G111" s="5814"/>
      <c r="H111" s="5814"/>
      <c r="I111" s="5814"/>
      <c r="J111" s="5815"/>
      <c r="K111" s="1621">
        <f>K108*1</f>
        <v>399.55</v>
      </c>
      <c r="L111" s="1621">
        <f>L108*1</f>
        <v>512.75</v>
      </c>
      <c r="M111" s="1621">
        <f>M108*1</f>
        <v>287.952</v>
      </c>
      <c r="N111" s="1620"/>
      <c r="O111" s="1619"/>
      <c r="P111" s="1619"/>
      <c r="Q111" s="1619"/>
      <c r="R111" s="1619"/>
      <c r="S111" s="1618"/>
    </row>
    <row r="112" spans="1:19" x14ac:dyDescent="0.2">
      <c r="A112" s="1617" t="s">
        <v>609</v>
      </c>
      <c r="B112" s="1617"/>
      <c r="C112" s="1617"/>
      <c r="D112" s="1617"/>
      <c r="E112" s="1617"/>
      <c r="F112" s="1617"/>
      <c r="G112" s="1617"/>
      <c r="H112" s="1617"/>
      <c r="I112" s="1617"/>
      <c r="J112" s="1617"/>
      <c r="K112" s="1617"/>
      <c r="L112" s="1616"/>
      <c r="M112" s="1616"/>
    </row>
    <row r="113" spans="6:13" ht="36" customHeight="1" x14ac:dyDescent="0.2"/>
    <row r="114" spans="6:13" ht="16.5" thickBot="1" x14ac:dyDescent="0.25">
      <c r="F114" s="5855" t="s">
        <v>17</v>
      </c>
      <c r="G114" s="5855"/>
      <c r="H114" s="5855"/>
      <c r="I114" s="5855"/>
      <c r="J114" s="5855"/>
      <c r="K114" s="5855"/>
      <c r="L114" s="1615"/>
      <c r="M114" s="1615"/>
    </row>
    <row r="115" spans="6:13" ht="88.5" customHeight="1" thickBot="1" x14ac:dyDescent="0.25">
      <c r="F115" s="1614"/>
      <c r="G115" s="1613"/>
      <c r="H115" s="1613"/>
      <c r="I115" s="1613"/>
      <c r="J115" s="1612"/>
      <c r="K115" s="1210" t="s">
        <v>299</v>
      </c>
      <c r="L115" s="1611" t="s">
        <v>300</v>
      </c>
      <c r="M115" s="1210" t="s">
        <v>202</v>
      </c>
    </row>
    <row r="116" spans="6:13" ht="13.5" thickBot="1" x14ac:dyDescent="0.25">
      <c r="F116" s="5849" t="s">
        <v>18</v>
      </c>
      <c r="G116" s="5850"/>
      <c r="H116" s="5850"/>
      <c r="I116" s="5850"/>
      <c r="J116" s="5851"/>
      <c r="K116" s="1610">
        <f>SUM(K117:K127)</f>
        <v>399.55</v>
      </c>
      <c r="L116" s="1610">
        <f>SUM(L117:L127)</f>
        <v>512.75</v>
      </c>
      <c r="M116" s="1610">
        <f>SUM(M117:M127)</f>
        <v>287.952</v>
      </c>
    </row>
    <row r="117" spans="6:13" x14ac:dyDescent="0.2">
      <c r="F117" s="5852" t="s">
        <v>739</v>
      </c>
      <c r="G117" s="5853"/>
      <c r="H117" s="5853"/>
      <c r="I117" s="5853"/>
      <c r="J117" s="5854"/>
      <c r="K117" s="1609">
        <f>K110</f>
        <v>148</v>
      </c>
      <c r="L117" s="1609">
        <f>L110</f>
        <v>244.8</v>
      </c>
      <c r="M117" s="1609">
        <f>M110</f>
        <v>155.69000000000003</v>
      </c>
    </row>
    <row r="118" spans="6:13" x14ac:dyDescent="0.2">
      <c r="F118" s="5852" t="s">
        <v>738</v>
      </c>
      <c r="G118" s="5853"/>
      <c r="H118" s="5853"/>
      <c r="I118" s="5853"/>
      <c r="J118" s="5854"/>
      <c r="K118" s="1601"/>
      <c r="L118" s="1602"/>
      <c r="M118" s="1601"/>
    </row>
    <row r="119" spans="6:13" x14ac:dyDescent="0.2">
      <c r="F119" s="5852" t="s">
        <v>737</v>
      </c>
      <c r="G119" s="5853"/>
      <c r="H119" s="5853"/>
      <c r="I119" s="5853"/>
      <c r="J119" s="5854"/>
      <c r="K119" s="1601">
        <f>SUM(K12+K44+K60+K80+K96)</f>
        <v>129</v>
      </c>
      <c r="L119" s="1601">
        <f>SUM(L12+L44+L60+L80+L96)</f>
        <v>145.4</v>
      </c>
      <c r="M119" s="1601">
        <f>SUM(M12+M44+M60+M80+M96)</f>
        <v>45.611999999999995</v>
      </c>
    </row>
    <row r="120" spans="6:13" ht="30.75" customHeight="1" x14ac:dyDescent="0.2">
      <c r="F120" s="5852" t="s">
        <v>736</v>
      </c>
      <c r="G120" s="5853"/>
      <c r="H120" s="5853"/>
      <c r="I120" s="5853"/>
      <c r="J120" s="5854"/>
      <c r="K120" s="1601"/>
      <c r="L120" s="1602"/>
      <c r="M120" s="1601"/>
    </row>
    <row r="121" spans="6:13" x14ac:dyDescent="0.2">
      <c r="F121" s="5871" t="s">
        <v>735</v>
      </c>
      <c r="G121" s="5872"/>
      <c r="H121" s="5872"/>
      <c r="I121" s="5872"/>
      <c r="J121" s="5873"/>
      <c r="K121" s="1607"/>
      <c r="L121" s="1608"/>
      <c r="M121" s="1607"/>
    </row>
    <row r="122" spans="6:13" x14ac:dyDescent="0.2">
      <c r="F122" s="1606" t="s">
        <v>734</v>
      </c>
      <c r="G122" s="1605"/>
      <c r="H122" s="1604"/>
      <c r="I122" s="1604"/>
      <c r="J122" s="1603"/>
      <c r="K122" s="1601"/>
      <c r="L122" s="1602"/>
      <c r="M122" s="1601"/>
    </row>
    <row r="123" spans="6:13" ht="30.75" customHeight="1" x14ac:dyDescent="0.2">
      <c r="F123" s="5852" t="s">
        <v>733</v>
      </c>
      <c r="G123" s="5853"/>
      <c r="H123" s="5853"/>
      <c r="I123" s="5853"/>
      <c r="J123" s="5854"/>
      <c r="K123" s="1601"/>
      <c r="L123" s="1602"/>
      <c r="M123" s="1601"/>
    </row>
    <row r="124" spans="6:13" ht="24.75" customHeight="1" x14ac:dyDescent="0.2">
      <c r="F124" s="5852" t="s">
        <v>732</v>
      </c>
      <c r="G124" s="5853"/>
      <c r="H124" s="5853"/>
      <c r="I124" s="5853"/>
      <c r="J124" s="5854"/>
      <c r="K124" s="1599"/>
      <c r="L124" s="1600"/>
      <c r="M124" s="1599"/>
    </row>
    <row r="125" spans="6:13" x14ac:dyDescent="0.2">
      <c r="F125" s="5852" t="s">
        <v>731</v>
      </c>
      <c r="G125" s="5853"/>
      <c r="H125" s="5853"/>
      <c r="I125" s="5853"/>
      <c r="J125" s="5854"/>
      <c r="K125" s="1599"/>
      <c r="L125" s="1600"/>
      <c r="M125" s="1599"/>
    </row>
    <row r="126" spans="6:13" x14ac:dyDescent="0.2">
      <c r="F126" s="5852" t="s">
        <v>730</v>
      </c>
      <c r="G126" s="5853"/>
      <c r="H126" s="5853"/>
      <c r="I126" s="5853"/>
      <c r="J126" s="5854"/>
      <c r="K126" s="1599"/>
      <c r="L126" s="1600"/>
      <c r="M126" s="1599"/>
    </row>
    <row r="127" spans="6:13" ht="13.15" customHeight="1" thickBot="1" x14ac:dyDescent="0.25">
      <c r="F127" s="5885" t="s">
        <v>729</v>
      </c>
      <c r="G127" s="5886"/>
      <c r="H127" s="5886"/>
      <c r="I127" s="5886"/>
      <c r="J127" s="5887"/>
      <c r="K127" s="1598">
        <f>K109</f>
        <v>122.55</v>
      </c>
      <c r="L127" s="1598">
        <f>L109</f>
        <v>122.55</v>
      </c>
      <c r="M127" s="1598">
        <f>M109</f>
        <v>86.649999999999991</v>
      </c>
    </row>
    <row r="128" spans="6:13" ht="13.5" thickBot="1" x14ac:dyDescent="0.25">
      <c r="F128" s="5888" t="s">
        <v>19</v>
      </c>
      <c r="G128" s="5889"/>
      <c r="H128" s="5889"/>
      <c r="I128" s="5889"/>
      <c r="J128" s="5889"/>
      <c r="K128" s="1597"/>
      <c r="L128" s="1597"/>
      <c r="M128" s="1597"/>
    </row>
    <row r="129" spans="6:13" ht="13.5" thickBot="1" x14ac:dyDescent="0.25">
      <c r="F129" s="5846" t="s">
        <v>728</v>
      </c>
      <c r="G129" s="5847"/>
      <c r="H129" s="5847"/>
      <c r="I129" s="5847"/>
      <c r="J129" s="5848"/>
      <c r="K129" s="1596"/>
      <c r="L129" s="1596"/>
      <c r="M129" s="1596"/>
    </row>
    <row r="130" spans="6:13" ht="13.5" thickBot="1" x14ac:dyDescent="0.25">
      <c r="F130" s="5868" t="s">
        <v>20</v>
      </c>
      <c r="G130" s="5869"/>
      <c r="H130" s="5869"/>
      <c r="I130" s="5869"/>
      <c r="J130" s="5870"/>
      <c r="K130" s="1595">
        <f>K116+K128</f>
        <v>399.55</v>
      </c>
      <c r="L130" s="1595">
        <f>L116+L128</f>
        <v>512.75</v>
      </c>
      <c r="M130" s="1595">
        <f>M116+M128</f>
        <v>287.952</v>
      </c>
    </row>
  </sheetData>
  <mergeCells count="283">
    <mergeCell ref="O87:O90"/>
    <mergeCell ref="Q95:Q98"/>
    <mergeCell ref="O95:O98"/>
    <mergeCell ref="N99:N102"/>
    <mergeCell ref="O99:O102"/>
    <mergeCell ref="Q99:Q102"/>
    <mergeCell ref="N95:N98"/>
    <mergeCell ref="N87:N90"/>
    <mergeCell ref="P87:P90"/>
    <mergeCell ref="N103:N106"/>
    <mergeCell ref="O103:O106"/>
    <mergeCell ref="Q103:Q106"/>
    <mergeCell ref="O91:O94"/>
    <mergeCell ref="Q91:Q94"/>
    <mergeCell ref="N91:N94"/>
    <mergeCell ref="P91:P94"/>
    <mergeCell ref="P95:P98"/>
    <mergeCell ref="P99:P102"/>
    <mergeCell ref="P103:P106"/>
    <mergeCell ref="P79:P82"/>
    <mergeCell ref="P83:P86"/>
    <mergeCell ref="N67:N70"/>
    <mergeCell ref="O67:O70"/>
    <mergeCell ref="N71:N74"/>
    <mergeCell ref="N83:N86"/>
    <mergeCell ref="N79:N82"/>
    <mergeCell ref="O79:O82"/>
    <mergeCell ref="Q79:Q82"/>
    <mergeCell ref="O83:O86"/>
    <mergeCell ref="Q83:Q86"/>
    <mergeCell ref="P19:P22"/>
    <mergeCell ref="P23:P26"/>
    <mergeCell ref="P27:P30"/>
    <mergeCell ref="P15:P18"/>
    <mergeCell ref="N31:N34"/>
    <mergeCell ref="O31:O34"/>
    <mergeCell ref="Q67:Q70"/>
    <mergeCell ref="O71:O74"/>
    <mergeCell ref="Q71:Q74"/>
    <mergeCell ref="Q39:Q42"/>
    <mergeCell ref="P31:P34"/>
    <mergeCell ref="P35:P38"/>
    <mergeCell ref="P39:P42"/>
    <mergeCell ref="O43:O46"/>
    <mergeCell ref="Q43:Q46"/>
    <mergeCell ref="O59:O62"/>
    <mergeCell ref="N63:N66"/>
    <mergeCell ref="O63:O66"/>
    <mergeCell ref="Q63:Q66"/>
    <mergeCell ref="P43:P46"/>
    <mergeCell ref="P59:P62"/>
    <mergeCell ref="P63:P66"/>
    <mergeCell ref="Q55:Q58"/>
    <mergeCell ref="N43:N46"/>
    <mergeCell ref="A77:A78"/>
    <mergeCell ref="B77:B78"/>
    <mergeCell ref="E51:E54"/>
    <mergeCell ref="A59:A62"/>
    <mergeCell ref="C59:C62"/>
    <mergeCell ref="A67:A70"/>
    <mergeCell ref="N59:N62"/>
    <mergeCell ref="Q59:Q62"/>
    <mergeCell ref="P67:P70"/>
    <mergeCell ref="P71:P74"/>
    <mergeCell ref="E63:E66"/>
    <mergeCell ref="I67:I70"/>
    <mergeCell ref="I71:I74"/>
    <mergeCell ref="D39:D42"/>
    <mergeCell ref="F51:F54"/>
    <mergeCell ref="E47:E50"/>
    <mergeCell ref="F47:F50"/>
    <mergeCell ref="G43:G46"/>
    <mergeCell ref="G47:G50"/>
    <mergeCell ref="G51:G54"/>
    <mergeCell ref="G39:G42"/>
    <mergeCell ref="Q31:Q34"/>
    <mergeCell ref="N35:N38"/>
    <mergeCell ref="O35:O38"/>
    <mergeCell ref="Q35:Q38"/>
    <mergeCell ref="D43:F46"/>
    <mergeCell ref="N39:N42"/>
    <mergeCell ref="H31:H34"/>
    <mergeCell ref="B71:B74"/>
    <mergeCell ref="D67:D70"/>
    <mergeCell ref="H47:H50"/>
    <mergeCell ref="H51:H54"/>
    <mergeCell ref="O39:O42"/>
    <mergeCell ref="A4:A6"/>
    <mergeCell ref="B4:B6"/>
    <mergeCell ref="C4:C6"/>
    <mergeCell ref="E4:E6"/>
    <mergeCell ref="F4:F6"/>
    <mergeCell ref="H4:H6"/>
    <mergeCell ref="I4:I6"/>
    <mergeCell ref="J4:J6"/>
    <mergeCell ref="O11:O14"/>
    <mergeCell ref="N23:N26"/>
    <mergeCell ref="O23:O26"/>
    <mergeCell ref="N27:N30"/>
    <mergeCell ref="O27:O30"/>
    <mergeCell ref="N15:N18"/>
    <mergeCell ref="O15:O18"/>
    <mergeCell ref="N19:N22"/>
    <mergeCell ref="D15:D18"/>
    <mergeCell ref="E23:E26"/>
    <mergeCell ref="D23:D26"/>
    <mergeCell ref="O19:O22"/>
    <mergeCell ref="O5:O6"/>
    <mergeCell ref="G4:G6"/>
    <mergeCell ref="N11:N14"/>
    <mergeCell ref="E19:E22"/>
    <mergeCell ref="H15:H18"/>
    <mergeCell ref="H27:H30"/>
    <mergeCell ref="N5:N6"/>
    <mergeCell ref="H11:H14"/>
    <mergeCell ref="G15:G18"/>
    <mergeCell ref="G19:G22"/>
    <mergeCell ref="G23:G26"/>
    <mergeCell ref="G11:G14"/>
    <mergeCell ref="H19:H22"/>
    <mergeCell ref="H23:H26"/>
    <mergeCell ref="I15:I18"/>
    <mergeCell ref="I19:I22"/>
    <mergeCell ref="I23:I26"/>
    <mergeCell ref="I27:I30"/>
    <mergeCell ref="N4:Q4"/>
    <mergeCell ref="P5:P6"/>
    <mergeCell ref="P11:P14"/>
    <mergeCell ref="Q5:Q6"/>
    <mergeCell ref="Q11:Q14"/>
    <mergeCell ref="D4:D6"/>
    <mergeCell ref="E27:E30"/>
    <mergeCell ref="E31:E34"/>
    <mergeCell ref="E35:E38"/>
    <mergeCell ref="D11:F14"/>
    <mergeCell ref="G27:G30"/>
    <mergeCell ref="G31:G34"/>
    <mergeCell ref="G35:G38"/>
    <mergeCell ref="D27:D30"/>
    <mergeCell ref="D31:D34"/>
    <mergeCell ref="D19:D22"/>
    <mergeCell ref="F15:F18"/>
    <mergeCell ref="F31:F34"/>
    <mergeCell ref="D35:D38"/>
    <mergeCell ref="I31:I34"/>
    <mergeCell ref="H35:H38"/>
    <mergeCell ref="H39:H42"/>
    <mergeCell ref="F27:F29"/>
    <mergeCell ref="E39:E42"/>
    <mergeCell ref="E15:E18"/>
    <mergeCell ref="F35:F38"/>
    <mergeCell ref="F23:F24"/>
    <mergeCell ref="F19:F21"/>
    <mergeCell ref="F39:F41"/>
    <mergeCell ref="I35:I38"/>
    <mergeCell ref="I39:I42"/>
    <mergeCell ref="A63:A66"/>
    <mergeCell ref="E71:E74"/>
    <mergeCell ref="G59:G62"/>
    <mergeCell ref="C67:C70"/>
    <mergeCell ref="C63:C66"/>
    <mergeCell ref="C71:C74"/>
    <mergeCell ref="B63:B66"/>
    <mergeCell ref="D71:D74"/>
    <mergeCell ref="H71:H74"/>
    <mergeCell ref="G67:G70"/>
    <mergeCell ref="G71:G74"/>
    <mergeCell ref="H63:H66"/>
    <mergeCell ref="H67:H70"/>
    <mergeCell ref="G63:G66"/>
    <mergeCell ref="F67:F70"/>
    <mergeCell ref="F71:F74"/>
    <mergeCell ref="B67:B70"/>
    <mergeCell ref="I47:I50"/>
    <mergeCell ref="I51:I54"/>
    <mergeCell ref="I63:I66"/>
    <mergeCell ref="A71:A74"/>
    <mergeCell ref="E67:E70"/>
    <mergeCell ref="F130:J130"/>
    <mergeCell ref="F119:J119"/>
    <mergeCell ref="F120:J120"/>
    <mergeCell ref="F121:J121"/>
    <mergeCell ref="F123:J123"/>
    <mergeCell ref="F124:J124"/>
    <mergeCell ref="D63:D66"/>
    <mergeCell ref="B59:B62"/>
    <mergeCell ref="F63:F66"/>
    <mergeCell ref="D59:F62"/>
    <mergeCell ref="H79:H94"/>
    <mergeCell ref="C75:I75"/>
    <mergeCell ref="G79:G82"/>
    <mergeCell ref="B79:B82"/>
    <mergeCell ref="B91:B94"/>
    <mergeCell ref="F83:F85"/>
    <mergeCell ref="B83:B86"/>
    <mergeCell ref="C91:C94"/>
    <mergeCell ref="F87:F90"/>
    <mergeCell ref="F125:J125"/>
    <mergeCell ref="F126:J126"/>
    <mergeCell ref="A109:J109"/>
    <mergeCell ref="F127:J127"/>
    <mergeCell ref="F128:J128"/>
    <mergeCell ref="F129:J129"/>
    <mergeCell ref="F116:J116"/>
    <mergeCell ref="F117:J117"/>
    <mergeCell ref="F118:J118"/>
    <mergeCell ref="F114:K114"/>
    <mergeCell ref="A110:J110"/>
    <mergeCell ref="H95:H106"/>
    <mergeCell ref="A79:A82"/>
    <mergeCell ref="B87:B90"/>
    <mergeCell ref="A87:A90"/>
    <mergeCell ref="D95:F98"/>
    <mergeCell ref="G99:G106"/>
    <mergeCell ref="G95:G98"/>
    <mergeCell ref="G83:G94"/>
    <mergeCell ref="I79:I94"/>
    <mergeCell ref="F91:F94"/>
    <mergeCell ref="D79:F82"/>
    <mergeCell ref="I55:I58"/>
    <mergeCell ref="K4:M4"/>
    <mergeCell ref="K5:K6"/>
    <mergeCell ref="L5:L6"/>
    <mergeCell ref="M5:M6"/>
    <mergeCell ref="A111:J111"/>
    <mergeCell ref="R4:R6"/>
    <mergeCell ref="S4:S6"/>
    <mergeCell ref="N107:S107"/>
    <mergeCell ref="N109:S109"/>
    <mergeCell ref="C10:M10"/>
    <mergeCell ref="E55:E58"/>
    <mergeCell ref="F55:F58"/>
    <mergeCell ref="G55:G58"/>
    <mergeCell ref="C99:C102"/>
    <mergeCell ref="B99:B102"/>
    <mergeCell ref="A99:A102"/>
    <mergeCell ref="N110:S110"/>
    <mergeCell ref="C107:J107"/>
    <mergeCell ref="B108:J108"/>
    <mergeCell ref="F103:F106"/>
    <mergeCell ref="F99:F102"/>
    <mergeCell ref="C103:C106"/>
    <mergeCell ref="C43:C46"/>
    <mergeCell ref="I95:I106"/>
    <mergeCell ref="P1:S1"/>
    <mergeCell ref="R63:S66"/>
    <mergeCell ref="R67:S70"/>
    <mergeCell ref="R71:S74"/>
    <mergeCell ref="R83:S86"/>
    <mergeCell ref="A2:S2"/>
    <mergeCell ref="B103:B106"/>
    <mergeCell ref="A103:A106"/>
    <mergeCell ref="A83:A86"/>
    <mergeCell ref="A95:A98"/>
    <mergeCell ref="B95:B98"/>
    <mergeCell ref="C95:C98"/>
    <mergeCell ref="A91:A94"/>
    <mergeCell ref="H43:H46"/>
    <mergeCell ref="I43:I46"/>
    <mergeCell ref="H59:H62"/>
    <mergeCell ref="I59:I62"/>
    <mergeCell ref="A43:A46"/>
    <mergeCell ref="B43:B46"/>
    <mergeCell ref="R87:S90"/>
    <mergeCell ref="R91:S94"/>
    <mergeCell ref="R99:S102"/>
    <mergeCell ref="H55:H58"/>
    <mergeCell ref="Q23:Q26"/>
    <mergeCell ref="Q27:Q30"/>
    <mergeCell ref="Q15:Q18"/>
    <mergeCell ref="Q19:Q22"/>
    <mergeCell ref="R103:S106"/>
    <mergeCell ref="R15:S18"/>
    <mergeCell ref="R19:S22"/>
    <mergeCell ref="R23:S26"/>
    <mergeCell ref="R27:S30"/>
    <mergeCell ref="R31:S34"/>
    <mergeCell ref="R35:S38"/>
    <mergeCell ref="R47:S50"/>
    <mergeCell ref="R51:S54"/>
    <mergeCell ref="R39:S42"/>
    <mergeCell ref="R55:S58"/>
    <mergeCell ref="Q87:Q90"/>
  </mergeCells>
  <pageMargins left="0.70866141732283472" right="0.70866141732283472" top="0.74803149606299213" bottom="0.74803149606299213" header="0.31496062992125984" footer="0.31496062992125984"/>
  <pageSetup paperSize="9" scale="49" firstPageNumber="22"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4"/>
  <sheetViews>
    <sheetView view="pageBreakPreview" zoomScale="90" zoomScaleNormal="100" zoomScaleSheetLayoutView="90" workbookViewId="0">
      <selection activeCell="Q1" sqref="Q1:S1"/>
    </sheetView>
  </sheetViews>
  <sheetFormatPr defaultColWidth="9.140625" defaultRowHeight="12.75" x14ac:dyDescent="0.2"/>
  <cols>
    <col min="1" max="1" width="3.5703125" style="1842" customWidth="1"/>
    <col min="2" max="2" width="3.42578125" style="1842" customWidth="1"/>
    <col min="3" max="4" width="3.7109375" style="1842" customWidth="1"/>
    <col min="5" max="5" width="2.5703125" style="1842" customWidth="1"/>
    <col min="6" max="6" width="43" style="1842" customWidth="1"/>
    <col min="7" max="7" width="6.42578125" style="1842" customWidth="1"/>
    <col min="8" max="8" width="6.42578125" style="1845" customWidth="1"/>
    <col min="9" max="9" width="4.42578125" style="1842" customWidth="1"/>
    <col min="10" max="10" width="7.28515625" style="1842" customWidth="1"/>
    <col min="11" max="11" width="11.140625" style="1842" customWidth="1"/>
    <col min="12" max="12" width="11.28515625" style="1842" customWidth="1"/>
    <col min="13" max="13" width="11.42578125" style="1842" customWidth="1"/>
    <col min="14" max="14" width="41.28515625" style="1844" customWidth="1"/>
    <col min="15" max="15" width="9.140625" style="1844" customWidth="1"/>
    <col min="16" max="16" width="11.28515625" style="1843" customWidth="1"/>
    <col min="17" max="17" width="10.5703125" style="1843" customWidth="1"/>
    <col min="18" max="18" width="20.28515625" style="1843" customWidth="1"/>
    <col min="19" max="19" width="32.7109375" style="1843" customWidth="1"/>
    <col min="20" max="20" width="2.140625" style="1842" customWidth="1"/>
    <col min="21" max="25" width="9.140625" style="1842" hidden="1" customWidth="1"/>
    <col min="26" max="26" width="9.140625" style="1842" customWidth="1"/>
    <col min="27" max="16384" width="9.140625" style="1842"/>
  </cols>
  <sheetData>
    <row r="1" spans="1:26" ht="60.75" customHeight="1" x14ac:dyDescent="0.25">
      <c r="A1" s="1852"/>
      <c r="B1" s="1852"/>
      <c r="C1" s="1852"/>
      <c r="D1" s="1852"/>
      <c r="E1" s="1852"/>
      <c r="F1" s="1852"/>
      <c r="G1" s="1852"/>
      <c r="H1" s="1877"/>
      <c r="I1" s="1852"/>
      <c r="J1" s="1852"/>
      <c r="K1" s="1852"/>
      <c r="L1" s="1852"/>
      <c r="M1" s="1852"/>
      <c r="N1" s="517"/>
      <c r="O1" s="517"/>
      <c r="P1" s="517"/>
      <c r="Q1" s="5096" t="s">
        <v>1870</v>
      </c>
      <c r="R1" s="5096"/>
      <c r="S1" s="5096"/>
      <c r="V1" s="5271"/>
      <c r="W1" s="5271"/>
      <c r="X1" s="5271"/>
      <c r="Y1" s="5271"/>
      <c r="Z1" s="517"/>
    </row>
    <row r="2" spans="1:26" ht="21.75" customHeight="1" x14ac:dyDescent="0.2">
      <c r="A2" s="5987" t="s">
        <v>934</v>
      </c>
      <c r="B2" s="5987"/>
      <c r="C2" s="5987"/>
      <c r="D2" s="5987"/>
      <c r="E2" s="5987"/>
      <c r="F2" s="5987"/>
      <c r="G2" s="5987"/>
      <c r="H2" s="5987"/>
      <c r="I2" s="5987"/>
      <c r="J2" s="5987"/>
      <c r="K2" s="5987"/>
      <c r="L2" s="5987"/>
      <c r="M2" s="5987"/>
      <c r="N2" s="5987"/>
      <c r="O2" s="5987"/>
      <c r="P2" s="5987"/>
      <c r="Q2" s="5987"/>
      <c r="R2" s="5987"/>
      <c r="S2" s="5987"/>
      <c r="V2" s="5271"/>
      <c r="W2" s="5271"/>
      <c r="X2" s="5271"/>
      <c r="Y2" s="5271"/>
      <c r="Z2" s="517"/>
    </row>
    <row r="3" spans="1:26" ht="22.5" customHeight="1" x14ac:dyDescent="0.2">
      <c r="A3" s="5988" t="s">
        <v>933</v>
      </c>
      <c r="B3" s="5988"/>
      <c r="C3" s="5988"/>
      <c r="D3" s="5988"/>
      <c r="E3" s="5988"/>
      <c r="F3" s="5988"/>
      <c r="G3" s="5988"/>
      <c r="H3" s="5988"/>
      <c r="I3" s="5988"/>
      <c r="J3" s="5988"/>
      <c r="K3" s="5988"/>
      <c r="L3" s="5988"/>
      <c r="M3" s="5988"/>
      <c r="N3" s="5988"/>
      <c r="O3" s="5988"/>
      <c r="P3" s="5988"/>
      <c r="Q3" s="5988"/>
      <c r="R3" s="5988"/>
      <c r="S3" s="5988"/>
      <c r="V3" s="5271"/>
      <c r="W3" s="5271"/>
      <c r="X3" s="5271"/>
      <c r="Y3" s="5271"/>
      <c r="Z3" s="517"/>
    </row>
    <row r="4" spans="1:26" ht="15" thickBot="1" x14ac:dyDescent="0.25">
      <c r="A4" s="2217"/>
      <c r="B4" s="2217"/>
      <c r="C4" s="2217"/>
      <c r="D4" s="2217"/>
      <c r="E4" s="2217"/>
      <c r="F4" s="2217"/>
      <c r="G4" s="2217"/>
      <c r="H4" s="2218"/>
      <c r="I4" s="2217"/>
      <c r="J4" s="2217"/>
      <c r="K4" s="2217"/>
      <c r="L4" s="2217"/>
      <c r="M4" s="2217"/>
      <c r="N4" s="2216"/>
      <c r="O4" s="6161" t="s">
        <v>932</v>
      </c>
      <c r="P4" s="6161"/>
      <c r="Q4" s="6161"/>
      <c r="R4" s="2215"/>
      <c r="S4" s="2215"/>
    </row>
    <row r="5" spans="1:26" ht="27.75" customHeight="1" thickBot="1" x14ac:dyDescent="0.25">
      <c r="A5" s="6185" t="s">
        <v>0</v>
      </c>
      <c r="B5" s="6188" t="s">
        <v>1</v>
      </c>
      <c r="C5" s="6191" t="s">
        <v>2</v>
      </c>
      <c r="D5" s="6162" t="s">
        <v>138</v>
      </c>
      <c r="E5" s="6194" t="s">
        <v>298</v>
      </c>
      <c r="F5" s="6197" t="s">
        <v>15</v>
      </c>
      <c r="G5" s="6165" t="s">
        <v>2</v>
      </c>
      <c r="H5" s="6064" t="s">
        <v>4</v>
      </c>
      <c r="I5" s="6204" t="s">
        <v>142</v>
      </c>
      <c r="J5" s="6064" t="s">
        <v>5</v>
      </c>
      <c r="K5" s="6104" t="s">
        <v>190</v>
      </c>
      <c r="L5" s="6105"/>
      <c r="M5" s="6106"/>
      <c r="N5" s="6061" t="s">
        <v>726</v>
      </c>
      <c r="O5" s="6062"/>
      <c r="P5" s="6062"/>
      <c r="Q5" s="6063"/>
      <c r="R5" s="6100" t="s">
        <v>191</v>
      </c>
      <c r="S5" s="6100" t="s">
        <v>192</v>
      </c>
    </row>
    <row r="6" spans="1:26" ht="12.75" customHeight="1" x14ac:dyDescent="0.2">
      <c r="A6" s="6186"/>
      <c r="B6" s="6189"/>
      <c r="C6" s="6192"/>
      <c r="D6" s="6163"/>
      <c r="E6" s="6195"/>
      <c r="F6" s="6198"/>
      <c r="G6" s="6166"/>
      <c r="H6" s="6065"/>
      <c r="I6" s="6205"/>
      <c r="J6" s="6065"/>
      <c r="K6" s="6078" t="s">
        <v>200</v>
      </c>
      <c r="L6" s="6078" t="s">
        <v>201</v>
      </c>
      <c r="M6" s="6080" t="s">
        <v>202</v>
      </c>
      <c r="N6" s="6168" t="s">
        <v>15</v>
      </c>
      <c r="O6" s="6170" t="s">
        <v>600</v>
      </c>
      <c r="P6" s="6102" t="s">
        <v>137</v>
      </c>
      <c r="Q6" s="6102" t="s">
        <v>189</v>
      </c>
      <c r="R6" s="6101"/>
      <c r="S6" s="6101"/>
    </row>
    <row r="7" spans="1:26" ht="154.9" customHeight="1" thickBot="1" x14ac:dyDescent="0.25">
      <c r="A7" s="6187"/>
      <c r="B7" s="6190"/>
      <c r="C7" s="6193"/>
      <c r="D7" s="6164"/>
      <c r="E7" s="6196"/>
      <c r="F7" s="6199"/>
      <c r="G7" s="6167"/>
      <c r="H7" s="6066"/>
      <c r="I7" s="6206"/>
      <c r="J7" s="6066"/>
      <c r="K7" s="6079"/>
      <c r="L7" s="6079"/>
      <c r="M7" s="6081"/>
      <c r="N7" s="6169"/>
      <c r="O7" s="6171"/>
      <c r="P7" s="6103"/>
      <c r="Q7" s="6103"/>
      <c r="R7" s="6101"/>
      <c r="S7" s="6101"/>
    </row>
    <row r="8" spans="1:26" ht="15.75" customHeight="1" thickBot="1" x14ac:dyDescent="0.25">
      <c r="A8" s="2149" t="s">
        <v>8</v>
      </c>
      <c r="B8" s="6176" t="s">
        <v>931</v>
      </c>
      <c r="C8" s="6177"/>
      <c r="D8" s="6177"/>
      <c r="E8" s="6177"/>
      <c r="F8" s="6177"/>
      <c r="G8" s="6177"/>
      <c r="H8" s="6177"/>
      <c r="I8" s="6177"/>
      <c r="J8" s="6177"/>
      <c r="K8" s="6177"/>
      <c r="L8" s="6177"/>
      <c r="M8" s="6177"/>
      <c r="N8" s="6177"/>
      <c r="O8" s="6177"/>
      <c r="P8" s="6177"/>
      <c r="Q8" s="6177"/>
      <c r="R8" s="6177"/>
      <c r="S8" s="6178"/>
    </row>
    <row r="9" spans="1:26" ht="54.75" customHeight="1" thickBot="1" x14ac:dyDescent="0.25">
      <c r="A9" s="2214"/>
      <c r="B9" s="2213"/>
      <c r="C9" s="2210"/>
      <c r="D9" s="2210"/>
      <c r="E9" s="2210"/>
      <c r="F9" s="2212"/>
      <c r="G9" s="2212"/>
      <c r="H9" s="2211"/>
      <c r="I9" s="2210"/>
      <c r="J9" s="2210"/>
      <c r="K9" s="2210"/>
      <c r="L9" s="2210"/>
      <c r="M9" s="2210"/>
      <c r="N9" s="2209" t="s">
        <v>930</v>
      </c>
      <c r="O9" s="2208" t="s">
        <v>228</v>
      </c>
      <c r="P9" s="2080">
        <v>37.6</v>
      </c>
      <c r="Q9" s="2207">
        <v>39.700000000000003</v>
      </c>
      <c r="R9" s="6184" t="s">
        <v>929</v>
      </c>
      <c r="S9" s="6070"/>
    </row>
    <row r="10" spans="1:26" ht="22.5" customHeight="1" thickBot="1" x14ac:dyDescent="0.25">
      <c r="A10" s="2176" t="s">
        <v>8</v>
      </c>
      <c r="B10" s="1942" t="s">
        <v>8</v>
      </c>
      <c r="C10" s="6055" t="s">
        <v>928</v>
      </c>
      <c r="D10" s="6056"/>
      <c r="E10" s="6056"/>
      <c r="F10" s="6056"/>
      <c r="G10" s="6056"/>
      <c r="H10" s="6056"/>
      <c r="I10" s="6056"/>
      <c r="J10" s="6056"/>
      <c r="K10" s="6056"/>
      <c r="L10" s="6056"/>
      <c r="M10" s="6056"/>
      <c r="N10" s="6056"/>
      <c r="O10" s="6056"/>
      <c r="P10" s="6056"/>
      <c r="Q10" s="6056"/>
      <c r="R10" s="6056"/>
      <c r="S10" s="6057"/>
    </row>
    <row r="11" spans="1:26" ht="66.75" customHeight="1" thickBot="1" x14ac:dyDescent="0.25">
      <c r="A11" s="2206"/>
      <c r="B11" s="1940"/>
      <c r="C11" s="6115"/>
      <c r="D11" s="6116"/>
      <c r="E11" s="6116"/>
      <c r="F11" s="6116"/>
      <c r="G11" s="6116"/>
      <c r="H11" s="6116"/>
      <c r="I11" s="6116"/>
      <c r="J11" s="6116"/>
      <c r="K11" s="6116"/>
      <c r="L11" s="6116"/>
      <c r="M11" s="6117"/>
      <c r="N11" s="2205" t="s">
        <v>927</v>
      </c>
      <c r="O11" s="2027" t="s">
        <v>926</v>
      </c>
      <c r="P11" s="2087">
        <v>70</v>
      </c>
      <c r="Q11" s="2202">
        <v>77</v>
      </c>
      <c r="R11" s="6183" t="s">
        <v>925</v>
      </c>
      <c r="S11" s="6068"/>
    </row>
    <row r="12" spans="1:26" ht="60" customHeight="1" x14ac:dyDescent="0.2">
      <c r="A12" s="6200" t="s">
        <v>8</v>
      </c>
      <c r="B12" s="6179" t="s">
        <v>8</v>
      </c>
      <c r="C12" s="6181" t="s">
        <v>8</v>
      </c>
      <c r="D12" s="5989" t="s">
        <v>923</v>
      </c>
      <c r="E12" s="5990"/>
      <c r="F12" s="5991"/>
      <c r="G12" s="6034" t="s">
        <v>286</v>
      </c>
      <c r="H12" s="6097" t="s">
        <v>143</v>
      </c>
      <c r="I12" s="6209" t="s">
        <v>367</v>
      </c>
      <c r="J12" s="1933" t="s">
        <v>12</v>
      </c>
      <c r="K12" s="1932">
        <f>K14</f>
        <v>0</v>
      </c>
      <c r="L12" s="1932">
        <f>L14</f>
        <v>0</v>
      </c>
      <c r="M12" s="1932">
        <f>M14</f>
        <v>0</v>
      </c>
      <c r="N12" s="2085" t="s">
        <v>924</v>
      </c>
      <c r="O12" s="1990" t="s">
        <v>243</v>
      </c>
      <c r="P12" s="2015"/>
      <c r="Q12" s="2024"/>
      <c r="R12" s="2204"/>
      <c r="S12" s="2203"/>
    </row>
    <row r="13" spans="1:26" ht="15.75" customHeight="1" thickBot="1" x14ac:dyDescent="0.25">
      <c r="A13" s="6202"/>
      <c r="B13" s="6180"/>
      <c r="C13" s="6182"/>
      <c r="D13" s="5995"/>
      <c r="E13" s="5996"/>
      <c r="F13" s="5997"/>
      <c r="G13" s="6035"/>
      <c r="H13" s="6098"/>
      <c r="I13" s="6210"/>
      <c r="J13" s="1923" t="s">
        <v>13</v>
      </c>
      <c r="K13" s="1952">
        <f>SUM(K12:K12)</f>
        <v>0</v>
      </c>
      <c r="L13" s="1952">
        <f>SUM(L12:L12)</f>
        <v>0</v>
      </c>
      <c r="M13" s="1952">
        <f>SUM(M12:M12)</f>
        <v>0</v>
      </c>
      <c r="N13" s="2188"/>
      <c r="O13" s="2187"/>
      <c r="P13" s="2186"/>
      <c r="Q13" s="2185"/>
      <c r="R13" s="2158"/>
      <c r="S13" s="2157"/>
    </row>
    <row r="14" spans="1:26" ht="15.75" thickBot="1" x14ac:dyDescent="0.25">
      <c r="A14" s="6109" t="s">
        <v>8</v>
      </c>
      <c r="B14" s="6012" t="s">
        <v>8</v>
      </c>
      <c r="C14" s="2113" t="s">
        <v>8</v>
      </c>
      <c r="D14" s="2156" t="s">
        <v>8</v>
      </c>
      <c r="E14" s="6144"/>
      <c r="F14" s="6107" t="s">
        <v>923</v>
      </c>
      <c r="G14" s="6035"/>
      <c r="H14" s="6098"/>
      <c r="I14" s="6210"/>
      <c r="J14" s="1933" t="s">
        <v>12</v>
      </c>
      <c r="K14" s="2053">
        <v>0</v>
      </c>
      <c r="L14" s="2053">
        <v>0</v>
      </c>
      <c r="M14" s="2053">
        <v>0</v>
      </c>
      <c r="N14" s="2188"/>
      <c r="O14" s="2187"/>
      <c r="P14" s="2186"/>
      <c r="Q14" s="2185"/>
      <c r="R14" s="2158"/>
      <c r="S14" s="2157"/>
    </row>
    <row r="15" spans="1:26" ht="29.25" customHeight="1" thickBot="1" x14ac:dyDescent="0.25">
      <c r="A15" s="6111"/>
      <c r="B15" s="6014"/>
      <c r="C15" s="2182"/>
      <c r="D15" s="2181"/>
      <c r="E15" s="6121"/>
      <c r="F15" s="6108"/>
      <c r="G15" s="6036"/>
      <c r="H15" s="6099"/>
      <c r="I15" s="6211"/>
      <c r="J15" s="1923" t="s">
        <v>13</v>
      </c>
      <c r="K15" s="1948">
        <f>SUM(K14)</f>
        <v>0</v>
      </c>
      <c r="L15" s="1948">
        <f>SUM(L14)</f>
        <v>0</v>
      </c>
      <c r="M15" s="1948">
        <f>SUM(M14)</f>
        <v>0</v>
      </c>
      <c r="N15" s="2180"/>
      <c r="O15" s="2179"/>
      <c r="P15" s="2123"/>
      <c r="Q15" s="2122"/>
      <c r="R15" s="2178"/>
      <c r="S15" s="2177"/>
    </row>
    <row r="16" spans="1:26" ht="14.45" customHeight="1" thickBot="1" x14ac:dyDescent="0.25">
      <c r="A16" s="1905" t="s">
        <v>8</v>
      </c>
      <c r="B16" s="1908" t="s">
        <v>8</v>
      </c>
      <c r="C16" s="6094" t="s">
        <v>221</v>
      </c>
      <c r="D16" s="6095"/>
      <c r="E16" s="6095"/>
      <c r="F16" s="6095"/>
      <c r="G16" s="6095"/>
      <c r="H16" s="6095"/>
      <c r="I16" s="6095"/>
      <c r="J16" s="1907" t="s">
        <v>13</v>
      </c>
      <c r="K16" s="1906">
        <f>K13*1</f>
        <v>0</v>
      </c>
      <c r="L16" s="1906">
        <f>L13*1</f>
        <v>0</v>
      </c>
      <c r="M16" s="1906">
        <f>M13*1</f>
        <v>0</v>
      </c>
      <c r="N16" s="6028"/>
      <c r="O16" s="6029"/>
      <c r="P16" s="6029"/>
      <c r="Q16" s="6029"/>
      <c r="R16" s="6029"/>
      <c r="S16" s="6030"/>
    </row>
    <row r="17" spans="1:19" ht="28.5" customHeight="1" thickBot="1" x14ac:dyDescent="0.25">
      <c r="A17" s="2176" t="s">
        <v>8</v>
      </c>
      <c r="B17" s="1942" t="s">
        <v>9</v>
      </c>
      <c r="C17" s="6055" t="s">
        <v>922</v>
      </c>
      <c r="D17" s="6056"/>
      <c r="E17" s="6056"/>
      <c r="F17" s="6056"/>
      <c r="G17" s="6056"/>
      <c r="H17" s="6056"/>
      <c r="I17" s="6056"/>
      <c r="J17" s="6056"/>
      <c r="K17" s="6056"/>
      <c r="L17" s="6056"/>
      <c r="M17" s="6056"/>
      <c r="N17" s="6056"/>
      <c r="O17" s="6056"/>
      <c r="P17" s="6056"/>
      <c r="Q17" s="6056"/>
      <c r="R17" s="6056"/>
      <c r="S17" s="6057"/>
    </row>
    <row r="18" spans="1:19" ht="93" customHeight="1" thickBot="1" x14ac:dyDescent="0.25">
      <c r="A18" s="2176"/>
      <c r="B18" s="1940"/>
      <c r="C18" s="6115"/>
      <c r="D18" s="6116"/>
      <c r="E18" s="6116"/>
      <c r="F18" s="6116"/>
      <c r="G18" s="6116"/>
      <c r="H18" s="6116"/>
      <c r="I18" s="6116"/>
      <c r="J18" s="6116"/>
      <c r="K18" s="6116"/>
      <c r="L18" s="6116"/>
      <c r="M18" s="6117"/>
      <c r="N18" s="2139" t="s">
        <v>921</v>
      </c>
      <c r="O18" s="2116" t="s">
        <v>243</v>
      </c>
      <c r="P18" s="2087">
        <v>18</v>
      </c>
      <c r="Q18" s="2202">
        <v>4</v>
      </c>
      <c r="R18" s="6069" t="s">
        <v>920</v>
      </c>
      <c r="S18" s="6070"/>
    </row>
    <row r="19" spans="1:19" ht="41.45" customHeight="1" x14ac:dyDescent="0.2">
      <c r="A19" s="6200" t="s">
        <v>8</v>
      </c>
      <c r="B19" s="6179" t="s">
        <v>9</v>
      </c>
      <c r="C19" s="6181" t="s">
        <v>8</v>
      </c>
      <c r="D19" s="5989" t="s">
        <v>916</v>
      </c>
      <c r="E19" s="5990"/>
      <c r="F19" s="5991"/>
      <c r="G19" s="6133" t="s">
        <v>761</v>
      </c>
      <c r="H19" s="6097" t="s">
        <v>143</v>
      </c>
      <c r="I19" s="6173" t="s">
        <v>367</v>
      </c>
      <c r="J19" s="1933" t="s">
        <v>12</v>
      </c>
      <c r="K19" s="1932">
        <v>0</v>
      </c>
      <c r="L19" s="1932">
        <v>0</v>
      </c>
      <c r="M19" s="1932">
        <v>0</v>
      </c>
      <c r="N19" s="2077" t="s">
        <v>919</v>
      </c>
      <c r="O19" s="2016" t="s">
        <v>243</v>
      </c>
      <c r="P19" s="2201"/>
      <c r="Q19" s="2200"/>
      <c r="R19" s="2196"/>
      <c r="S19" s="2195"/>
    </row>
    <row r="20" spans="1:19" ht="25.5" x14ac:dyDescent="0.2">
      <c r="A20" s="6201"/>
      <c r="B20" s="6013"/>
      <c r="C20" s="6203"/>
      <c r="D20" s="5992"/>
      <c r="E20" s="5993"/>
      <c r="F20" s="5994"/>
      <c r="G20" s="6134"/>
      <c r="H20" s="6098"/>
      <c r="I20" s="6174"/>
      <c r="J20" s="1957"/>
      <c r="K20" s="1983"/>
      <c r="L20" s="2023"/>
      <c r="M20" s="2023"/>
      <c r="N20" s="2162" t="s">
        <v>918</v>
      </c>
      <c r="O20" s="2199" t="s">
        <v>243</v>
      </c>
      <c r="P20" s="2198"/>
      <c r="Q20" s="2197"/>
      <c r="R20" s="2196"/>
      <c r="S20" s="2195"/>
    </row>
    <row r="21" spans="1:19" ht="25.5" x14ac:dyDescent="0.2">
      <c r="A21" s="6201"/>
      <c r="B21" s="6013"/>
      <c r="C21" s="6203"/>
      <c r="D21" s="5992"/>
      <c r="E21" s="5993"/>
      <c r="F21" s="5994"/>
      <c r="G21" s="6134"/>
      <c r="H21" s="6098"/>
      <c r="I21" s="6174"/>
      <c r="J21" s="1930"/>
      <c r="K21" s="2194"/>
      <c r="L21" s="2193"/>
      <c r="M21" s="2193"/>
      <c r="N21" s="2192" t="s">
        <v>917</v>
      </c>
      <c r="O21" s="2191" t="s">
        <v>243</v>
      </c>
      <c r="P21" s="2190"/>
      <c r="Q21" s="2189"/>
      <c r="R21" s="2155"/>
      <c r="S21" s="2154"/>
    </row>
    <row r="22" spans="1:19" ht="14.45" customHeight="1" thickBot="1" x14ac:dyDescent="0.25">
      <c r="A22" s="6202"/>
      <c r="B22" s="6180"/>
      <c r="C22" s="6182"/>
      <c r="D22" s="5995"/>
      <c r="E22" s="5996"/>
      <c r="F22" s="5997"/>
      <c r="G22" s="6134"/>
      <c r="H22" s="6098"/>
      <c r="I22" s="6174"/>
      <c r="J22" s="1923" t="s">
        <v>13</v>
      </c>
      <c r="K22" s="1952">
        <f>SUM(K19:K20)</f>
        <v>0</v>
      </c>
      <c r="L22" s="1952">
        <f>SUM(L19:L20)</f>
        <v>0</v>
      </c>
      <c r="M22" s="1952">
        <f>SUM(M19:M20)</f>
        <v>0</v>
      </c>
      <c r="N22" s="2188"/>
      <c r="O22" s="2187"/>
      <c r="P22" s="2186"/>
      <c r="Q22" s="2185"/>
      <c r="R22" s="2158"/>
      <c r="S22" s="2157"/>
    </row>
    <row r="23" spans="1:19" ht="26.25" customHeight="1" thickBot="1" x14ac:dyDescent="0.25">
      <c r="A23" s="6109" t="s">
        <v>8</v>
      </c>
      <c r="B23" s="6012" t="s">
        <v>9</v>
      </c>
      <c r="C23" s="2113" t="s">
        <v>8</v>
      </c>
      <c r="D23" s="2156" t="s">
        <v>8</v>
      </c>
      <c r="E23" s="6144"/>
      <c r="F23" s="6107" t="s">
        <v>916</v>
      </c>
      <c r="G23" s="6134"/>
      <c r="H23" s="6098"/>
      <c r="I23" s="6174"/>
      <c r="J23" s="1933" t="s">
        <v>12</v>
      </c>
      <c r="K23" s="1950">
        <v>0</v>
      </c>
      <c r="L23" s="1950">
        <v>0</v>
      </c>
      <c r="M23" s="1950">
        <v>0</v>
      </c>
      <c r="N23" s="2184"/>
      <c r="O23" s="2183"/>
      <c r="P23" s="2125"/>
      <c r="Q23" s="2124"/>
      <c r="R23" s="2158"/>
      <c r="S23" s="2157"/>
    </row>
    <row r="24" spans="1:19" ht="34.5" customHeight="1" thickBot="1" x14ac:dyDescent="0.25">
      <c r="A24" s="6111"/>
      <c r="B24" s="6014"/>
      <c r="C24" s="2182"/>
      <c r="D24" s="2181"/>
      <c r="E24" s="6121"/>
      <c r="F24" s="6108"/>
      <c r="G24" s="6135"/>
      <c r="H24" s="6099"/>
      <c r="I24" s="6175"/>
      <c r="J24" s="1923" t="s">
        <v>13</v>
      </c>
      <c r="K24" s="1948">
        <f>SUM(K23)</f>
        <v>0</v>
      </c>
      <c r="L24" s="1948">
        <f>SUM(L23)</f>
        <v>0</v>
      </c>
      <c r="M24" s="1948">
        <f>SUM(M23)</f>
        <v>0</v>
      </c>
      <c r="N24" s="2180"/>
      <c r="O24" s="2179"/>
      <c r="P24" s="2123"/>
      <c r="Q24" s="2122"/>
      <c r="R24" s="2178"/>
      <c r="S24" s="2177"/>
    </row>
    <row r="25" spans="1:19" ht="15" customHeight="1" thickBot="1" x14ac:dyDescent="0.25">
      <c r="A25" s="1905" t="s">
        <v>8</v>
      </c>
      <c r="B25" s="1908" t="s">
        <v>9</v>
      </c>
      <c r="C25" s="6094" t="s">
        <v>221</v>
      </c>
      <c r="D25" s="6095"/>
      <c r="E25" s="6095"/>
      <c r="F25" s="6095"/>
      <c r="G25" s="6095"/>
      <c r="H25" s="6095"/>
      <c r="I25" s="6096"/>
      <c r="J25" s="1907" t="s">
        <v>13</v>
      </c>
      <c r="K25" s="1906">
        <f>K22</f>
        <v>0</v>
      </c>
      <c r="L25" s="1906">
        <f>L22</f>
        <v>0</v>
      </c>
      <c r="M25" s="1906">
        <f>M22</f>
        <v>0</v>
      </c>
      <c r="N25" s="6084"/>
      <c r="O25" s="6085"/>
      <c r="P25" s="6085"/>
      <c r="Q25" s="6085"/>
      <c r="R25" s="6085"/>
      <c r="S25" s="6086"/>
    </row>
    <row r="26" spans="1:19" ht="15.75" customHeight="1" thickBot="1" x14ac:dyDescent="0.25">
      <c r="A26" s="2176" t="s">
        <v>8</v>
      </c>
      <c r="B26" s="1940" t="s">
        <v>10</v>
      </c>
      <c r="C26" s="6055" t="s">
        <v>915</v>
      </c>
      <c r="D26" s="6056"/>
      <c r="E26" s="6056"/>
      <c r="F26" s="6056"/>
      <c r="G26" s="6056"/>
      <c r="H26" s="6056"/>
      <c r="I26" s="6056"/>
      <c r="J26" s="6056"/>
      <c r="K26" s="6056"/>
      <c r="L26" s="6056"/>
      <c r="M26" s="6056"/>
      <c r="N26" s="6056"/>
      <c r="O26" s="6056"/>
      <c r="P26" s="6056"/>
      <c r="Q26" s="6056"/>
      <c r="R26" s="6056"/>
      <c r="S26" s="6057"/>
    </row>
    <row r="27" spans="1:19" ht="35.450000000000003" customHeight="1" thickBot="1" x14ac:dyDescent="0.25">
      <c r="A27" s="2176"/>
      <c r="B27" s="1940"/>
      <c r="C27" s="1997"/>
      <c r="D27" s="1997"/>
      <c r="E27" s="1997"/>
      <c r="F27" s="2174"/>
      <c r="G27" s="2174"/>
      <c r="H27" s="2175"/>
      <c r="I27" s="2174"/>
      <c r="J27" s="2174"/>
      <c r="K27" s="2174"/>
      <c r="L27" s="2174"/>
      <c r="M27" s="2174"/>
      <c r="N27" s="2173" t="s">
        <v>914</v>
      </c>
      <c r="O27" s="2120" t="s">
        <v>228</v>
      </c>
      <c r="P27" s="2172">
        <v>63.2</v>
      </c>
      <c r="Q27" s="2025">
        <v>74.7</v>
      </c>
      <c r="R27" s="6067" t="s">
        <v>913</v>
      </c>
      <c r="S27" s="6068"/>
    </row>
    <row r="28" spans="1:19" ht="18" customHeight="1" x14ac:dyDescent="0.2">
      <c r="A28" s="6110" t="s">
        <v>8</v>
      </c>
      <c r="B28" s="6013" t="s">
        <v>10</v>
      </c>
      <c r="C28" s="6038" t="s">
        <v>8</v>
      </c>
      <c r="D28" s="5992" t="s">
        <v>912</v>
      </c>
      <c r="E28" s="5993"/>
      <c r="F28" s="5994"/>
      <c r="G28" s="6035" t="s">
        <v>911</v>
      </c>
      <c r="H28" s="6092" t="s">
        <v>143</v>
      </c>
      <c r="I28" s="6076" t="s">
        <v>367</v>
      </c>
      <c r="J28" s="1957"/>
      <c r="K28" s="1956"/>
      <c r="L28" s="2022"/>
      <c r="M28" s="2022"/>
      <c r="N28" s="2171" t="s">
        <v>910</v>
      </c>
      <c r="O28" s="1926" t="s">
        <v>243</v>
      </c>
      <c r="P28" s="2170"/>
      <c r="Q28" s="2169"/>
      <c r="R28" s="2168"/>
      <c r="S28" s="2167"/>
    </row>
    <row r="29" spans="1:19" ht="15" customHeight="1" x14ac:dyDescent="0.2">
      <c r="A29" s="6110"/>
      <c r="B29" s="6013"/>
      <c r="C29" s="6038"/>
      <c r="D29" s="5992"/>
      <c r="E29" s="5993"/>
      <c r="F29" s="5994"/>
      <c r="G29" s="6035"/>
      <c r="H29" s="6092"/>
      <c r="I29" s="6076"/>
      <c r="J29" s="1930" t="s">
        <v>12</v>
      </c>
      <c r="K29" s="1928">
        <v>4</v>
      </c>
      <c r="L29" s="1928">
        <v>0</v>
      </c>
      <c r="M29" s="1928">
        <v>0</v>
      </c>
      <c r="N29" s="2162" t="s">
        <v>909</v>
      </c>
      <c r="O29" s="1954" t="s">
        <v>243</v>
      </c>
      <c r="P29" s="2090">
        <v>2</v>
      </c>
      <c r="Q29" s="2166">
        <v>1</v>
      </c>
      <c r="R29" s="5853" t="s">
        <v>908</v>
      </c>
      <c r="S29" s="5854"/>
    </row>
    <row r="30" spans="1:19" ht="29.45" customHeight="1" thickBot="1" x14ac:dyDescent="0.25">
      <c r="A30" s="6110"/>
      <c r="B30" s="6013"/>
      <c r="C30" s="6038"/>
      <c r="D30" s="5992"/>
      <c r="E30" s="5993"/>
      <c r="F30" s="5994"/>
      <c r="G30" s="6035"/>
      <c r="H30" s="6092"/>
      <c r="I30" s="6076"/>
      <c r="J30" s="2165"/>
      <c r="K30" s="2164"/>
      <c r="L30" s="2163"/>
      <c r="M30" s="2163"/>
      <c r="N30" s="2162" t="s">
        <v>907</v>
      </c>
      <c r="O30" s="2161" t="s">
        <v>228</v>
      </c>
      <c r="P30" s="2160"/>
      <c r="Q30" s="2159"/>
      <c r="R30" s="2158"/>
      <c r="S30" s="2157"/>
    </row>
    <row r="31" spans="1:19" ht="51.75" customHeight="1" thickBot="1" x14ac:dyDescent="0.25">
      <c r="A31" s="6111"/>
      <c r="B31" s="6014"/>
      <c r="C31" s="6039"/>
      <c r="D31" s="5995"/>
      <c r="E31" s="5996"/>
      <c r="F31" s="5997"/>
      <c r="G31" s="6035"/>
      <c r="H31" s="6092"/>
      <c r="I31" s="6076"/>
      <c r="J31" s="1923" t="s">
        <v>13</v>
      </c>
      <c r="K31" s="1952">
        <f>SUM(K29:K30)</f>
        <v>4</v>
      </c>
      <c r="L31" s="1952">
        <f>SUM(L29:L30)</f>
        <v>0</v>
      </c>
      <c r="M31" s="1952">
        <f>SUM(M29:M30)</f>
        <v>0</v>
      </c>
      <c r="N31" s="2008" t="s">
        <v>906</v>
      </c>
      <c r="O31" s="1926" t="s">
        <v>229</v>
      </c>
      <c r="P31" s="2092"/>
      <c r="Q31" s="2091"/>
      <c r="R31" s="2155"/>
      <c r="S31" s="2154"/>
    </row>
    <row r="32" spans="1:19" ht="33" customHeight="1" thickBot="1" x14ac:dyDescent="0.25">
      <c r="A32" s="6109" t="s">
        <v>8</v>
      </c>
      <c r="B32" s="6012" t="s">
        <v>10</v>
      </c>
      <c r="C32" s="2113" t="s">
        <v>8</v>
      </c>
      <c r="D32" s="2156" t="s">
        <v>8</v>
      </c>
      <c r="E32" s="6090"/>
      <c r="F32" s="6107" t="s">
        <v>905</v>
      </c>
      <c r="G32" s="6035"/>
      <c r="H32" s="6092"/>
      <c r="I32" s="6076"/>
      <c r="J32" s="1920" t="s">
        <v>12</v>
      </c>
      <c r="K32" s="1950">
        <v>4</v>
      </c>
      <c r="L32" s="1950">
        <v>0</v>
      </c>
      <c r="M32" s="1950">
        <v>4</v>
      </c>
      <c r="N32" s="1982"/>
      <c r="O32" s="1954"/>
      <c r="P32" s="2012"/>
      <c r="Q32" s="1953"/>
      <c r="R32" s="2155"/>
      <c r="S32" s="2154"/>
    </row>
    <row r="33" spans="1:19" ht="29.25" customHeight="1" thickBot="1" x14ac:dyDescent="0.25">
      <c r="A33" s="6111"/>
      <c r="B33" s="6014"/>
      <c r="C33" s="1961"/>
      <c r="D33" s="1960"/>
      <c r="E33" s="6091"/>
      <c r="F33" s="6108"/>
      <c r="G33" s="6036"/>
      <c r="H33" s="6093"/>
      <c r="I33" s="6077"/>
      <c r="J33" s="1914" t="s">
        <v>13</v>
      </c>
      <c r="K33" s="1948">
        <f>SUM(K32)</f>
        <v>4</v>
      </c>
      <c r="L33" s="1948">
        <f>SUM(L32)</f>
        <v>0</v>
      </c>
      <c r="M33" s="1948">
        <f>SUM(M32)</f>
        <v>4</v>
      </c>
      <c r="N33" s="2153"/>
      <c r="O33" s="2010"/>
      <c r="P33" s="2009"/>
      <c r="Q33" s="2152"/>
      <c r="R33" s="2151"/>
      <c r="S33" s="2150"/>
    </row>
    <row r="34" spans="1:19" ht="15" customHeight="1" thickBot="1" x14ac:dyDescent="0.25">
      <c r="A34" s="1905" t="s">
        <v>8</v>
      </c>
      <c r="B34" s="1908" t="s">
        <v>10</v>
      </c>
      <c r="C34" s="6094" t="s">
        <v>221</v>
      </c>
      <c r="D34" s="6095"/>
      <c r="E34" s="6095"/>
      <c r="F34" s="6095"/>
      <c r="G34" s="6095"/>
      <c r="H34" s="6095"/>
      <c r="I34" s="6096"/>
      <c r="J34" s="1907" t="s">
        <v>13</v>
      </c>
      <c r="K34" s="1906">
        <f>K31</f>
        <v>4</v>
      </c>
      <c r="L34" s="1906">
        <f>L31</f>
        <v>0</v>
      </c>
      <c r="M34" s="1906">
        <f>M31</f>
        <v>0</v>
      </c>
      <c r="N34" s="6028"/>
      <c r="O34" s="6029"/>
      <c r="P34" s="6029"/>
      <c r="Q34" s="6029"/>
      <c r="R34" s="6029"/>
      <c r="S34" s="6030"/>
    </row>
    <row r="35" spans="1:19" ht="15.75" customHeight="1" thickBot="1" x14ac:dyDescent="0.25">
      <c r="A35" s="1905" t="s">
        <v>8</v>
      </c>
      <c r="B35" s="6124" t="s">
        <v>220</v>
      </c>
      <c r="C35" s="6125"/>
      <c r="D35" s="6125"/>
      <c r="E35" s="6125"/>
      <c r="F35" s="6125"/>
      <c r="G35" s="6125"/>
      <c r="H35" s="6125"/>
      <c r="I35" s="6126"/>
      <c r="J35" s="1903" t="s">
        <v>13</v>
      </c>
      <c r="K35" s="1902">
        <f>K16+K25+K34</f>
        <v>4</v>
      </c>
      <c r="L35" s="1902">
        <f>L16+L25+L34</f>
        <v>0</v>
      </c>
      <c r="M35" s="1902">
        <f>M16+M25+M34</f>
        <v>0</v>
      </c>
      <c r="N35" s="6031"/>
      <c r="O35" s="6032"/>
      <c r="P35" s="6032"/>
      <c r="Q35" s="6032"/>
      <c r="R35" s="6032"/>
      <c r="S35" s="6033"/>
    </row>
    <row r="36" spans="1:19" ht="15.75" customHeight="1" thickBot="1" x14ac:dyDescent="0.25">
      <c r="A36" s="2149" t="s">
        <v>9</v>
      </c>
      <c r="B36" s="6139" t="s">
        <v>904</v>
      </c>
      <c r="C36" s="6140"/>
      <c r="D36" s="6140"/>
      <c r="E36" s="6140"/>
      <c r="F36" s="6140"/>
      <c r="G36" s="6140"/>
      <c r="H36" s="6140"/>
      <c r="I36" s="6140"/>
      <c r="J36" s="6140"/>
      <c r="K36" s="6140"/>
      <c r="L36" s="6140"/>
      <c r="M36" s="6140"/>
      <c r="N36" s="6140"/>
      <c r="O36" s="6140"/>
      <c r="P36" s="6140"/>
      <c r="Q36" s="6140"/>
      <c r="R36" s="6140"/>
      <c r="S36" s="6141"/>
    </row>
    <row r="37" spans="1:19" ht="26.25" thickBot="1" x14ac:dyDescent="0.25">
      <c r="A37" s="6137"/>
      <c r="B37" s="6127"/>
      <c r="C37" s="6128"/>
      <c r="D37" s="6128"/>
      <c r="E37" s="6128"/>
      <c r="F37" s="6128"/>
      <c r="G37" s="6128"/>
      <c r="H37" s="6128"/>
      <c r="I37" s="6128"/>
      <c r="J37" s="6128"/>
      <c r="K37" s="6128"/>
      <c r="L37" s="6128"/>
      <c r="M37" s="6129"/>
      <c r="N37" s="2148" t="s">
        <v>903</v>
      </c>
      <c r="O37" s="2147" t="s">
        <v>902</v>
      </c>
      <c r="P37" s="2146">
        <v>2080</v>
      </c>
      <c r="Q37" s="2025">
        <v>2286</v>
      </c>
      <c r="R37" s="5853" t="s">
        <v>851</v>
      </c>
      <c r="S37" s="5854"/>
    </row>
    <row r="38" spans="1:19" ht="30.75" customHeight="1" thickBot="1" x14ac:dyDescent="0.25">
      <c r="A38" s="6138"/>
      <c r="B38" s="6130"/>
      <c r="C38" s="6131"/>
      <c r="D38" s="6131"/>
      <c r="E38" s="6131"/>
      <c r="F38" s="6131"/>
      <c r="G38" s="6131"/>
      <c r="H38" s="6131"/>
      <c r="I38" s="6131"/>
      <c r="J38" s="6131"/>
      <c r="K38" s="6131"/>
      <c r="L38" s="6131"/>
      <c r="M38" s="6132"/>
      <c r="N38" s="2145" t="s">
        <v>901</v>
      </c>
      <c r="O38" s="2144" t="s">
        <v>228</v>
      </c>
      <c r="P38" s="2143">
        <v>63.4</v>
      </c>
      <c r="Q38" s="2142">
        <v>61.5</v>
      </c>
      <c r="R38" s="6220" t="s">
        <v>851</v>
      </c>
      <c r="S38" s="6221"/>
    </row>
    <row r="39" spans="1:19" ht="15.75" customHeight="1" thickBot="1" x14ac:dyDescent="0.25">
      <c r="A39" s="1943" t="s">
        <v>9</v>
      </c>
      <c r="B39" s="1942" t="s">
        <v>8</v>
      </c>
      <c r="C39" s="6055" t="s">
        <v>900</v>
      </c>
      <c r="D39" s="6056"/>
      <c r="E39" s="6056"/>
      <c r="F39" s="6056"/>
      <c r="G39" s="6056"/>
      <c r="H39" s="6056"/>
      <c r="I39" s="6056"/>
      <c r="J39" s="6056"/>
      <c r="K39" s="6056"/>
      <c r="L39" s="6056"/>
      <c r="M39" s="6056"/>
      <c r="N39" s="6056"/>
      <c r="O39" s="6056"/>
      <c r="P39" s="6056"/>
      <c r="Q39" s="6056"/>
      <c r="R39" s="6056"/>
      <c r="S39" s="6057"/>
    </row>
    <row r="40" spans="1:19" ht="66" customHeight="1" thickBot="1" x14ac:dyDescent="0.25">
      <c r="A40" s="1941"/>
      <c r="B40" s="6122"/>
      <c r="C40" s="6224"/>
      <c r="D40" s="6225"/>
      <c r="E40" s="6225"/>
      <c r="F40" s="6225"/>
      <c r="G40" s="6225"/>
      <c r="H40" s="6225"/>
      <c r="I40" s="6225"/>
      <c r="J40" s="6225"/>
      <c r="K40" s="6225"/>
      <c r="L40" s="6225"/>
      <c r="M40" s="6226"/>
      <c r="N40" s="2141" t="s">
        <v>899</v>
      </c>
      <c r="O40" s="2116" t="s">
        <v>243</v>
      </c>
      <c r="P40" s="2140">
        <v>29.7</v>
      </c>
      <c r="Q40" s="2032">
        <v>28.09</v>
      </c>
      <c r="R40" s="6222" t="s">
        <v>898</v>
      </c>
      <c r="S40" s="6223"/>
    </row>
    <row r="41" spans="1:19" ht="24" customHeight="1" thickBot="1" x14ac:dyDescent="0.25">
      <c r="A41" s="1905"/>
      <c r="B41" s="6123"/>
      <c r="C41" s="6115"/>
      <c r="D41" s="6116"/>
      <c r="E41" s="6116"/>
      <c r="F41" s="6116"/>
      <c r="G41" s="6116"/>
      <c r="H41" s="6116"/>
      <c r="I41" s="6116"/>
      <c r="J41" s="6116"/>
      <c r="K41" s="6116"/>
      <c r="L41" s="6116"/>
      <c r="M41" s="6117"/>
      <c r="N41" s="2139" t="s">
        <v>897</v>
      </c>
      <c r="O41" s="2116" t="s">
        <v>243</v>
      </c>
      <c r="P41" s="2087">
        <v>42</v>
      </c>
      <c r="Q41" s="2025">
        <v>28</v>
      </c>
      <c r="R41" s="5853" t="s">
        <v>896</v>
      </c>
      <c r="S41" s="5854"/>
    </row>
    <row r="42" spans="1:19" ht="15" customHeight="1" x14ac:dyDescent="0.2">
      <c r="A42" s="6109" t="s">
        <v>9</v>
      </c>
      <c r="B42" s="6012" t="s">
        <v>8</v>
      </c>
      <c r="C42" s="6037" t="s">
        <v>8</v>
      </c>
      <c r="D42" s="5989" t="s">
        <v>895</v>
      </c>
      <c r="E42" s="5990"/>
      <c r="F42" s="5991"/>
      <c r="G42" s="6034" t="s">
        <v>560</v>
      </c>
      <c r="H42" s="6097" t="s">
        <v>143</v>
      </c>
      <c r="I42" s="6075" t="s">
        <v>367</v>
      </c>
      <c r="J42" s="1933" t="s">
        <v>12</v>
      </c>
      <c r="K42" s="1932">
        <f>K44</f>
        <v>5</v>
      </c>
      <c r="L42" s="1932">
        <f>L44</f>
        <v>5</v>
      </c>
      <c r="M42" s="1932">
        <f>M44</f>
        <v>5</v>
      </c>
      <c r="N42" s="2094" t="s">
        <v>894</v>
      </c>
      <c r="O42" s="2016" t="s">
        <v>893</v>
      </c>
      <c r="P42" s="2093">
        <v>250</v>
      </c>
      <c r="Q42" s="2138">
        <v>159</v>
      </c>
      <c r="R42" s="6071" t="s">
        <v>892</v>
      </c>
      <c r="S42" s="6072"/>
    </row>
    <row r="43" spans="1:19" ht="53.25" customHeight="1" thickBot="1" x14ac:dyDescent="0.25">
      <c r="A43" s="6111"/>
      <c r="B43" s="6014"/>
      <c r="C43" s="6039"/>
      <c r="D43" s="5995"/>
      <c r="E43" s="5996"/>
      <c r="F43" s="5997"/>
      <c r="G43" s="6035"/>
      <c r="H43" s="6098"/>
      <c r="I43" s="6076"/>
      <c r="J43" s="1923" t="s">
        <v>13</v>
      </c>
      <c r="K43" s="1952">
        <f>SUM(K42:K42)</f>
        <v>5</v>
      </c>
      <c r="L43" s="1952">
        <f>SUM(L42:L42)</f>
        <v>5</v>
      </c>
      <c r="M43" s="1952">
        <f>SUM(M42:M42)</f>
        <v>5</v>
      </c>
      <c r="N43" s="2137" t="s">
        <v>891</v>
      </c>
      <c r="O43" s="2136" t="s">
        <v>243</v>
      </c>
      <c r="P43" s="2135">
        <v>220</v>
      </c>
      <c r="Q43" s="2134">
        <v>143</v>
      </c>
      <c r="R43" s="6073"/>
      <c r="S43" s="6074"/>
    </row>
    <row r="44" spans="1:19" ht="28.5" customHeight="1" x14ac:dyDescent="0.2">
      <c r="A44" s="1969" t="s">
        <v>9</v>
      </c>
      <c r="B44" s="1968" t="s">
        <v>8</v>
      </c>
      <c r="C44" s="1967" t="s">
        <v>8</v>
      </c>
      <c r="D44" s="2005" t="s">
        <v>8</v>
      </c>
      <c r="E44" s="2021"/>
      <c r="F44" s="2133" t="s">
        <v>890</v>
      </c>
      <c r="G44" s="6035"/>
      <c r="H44" s="6098"/>
      <c r="I44" s="6076"/>
      <c r="J44" s="1933" t="s">
        <v>12</v>
      </c>
      <c r="K44" s="1974">
        <v>5</v>
      </c>
      <c r="L44" s="1974">
        <v>5</v>
      </c>
      <c r="M44" s="1974">
        <v>5</v>
      </c>
      <c r="N44" s="2085"/>
      <c r="O44" s="1989"/>
      <c r="P44" s="2083"/>
      <c r="Q44" s="2096"/>
      <c r="R44" s="6015"/>
      <c r="S44" s="6016"/>
    </row>
    <row r="45" spans="1:19" ht="17.25" customHeight="1" thickBot="1" x14ac:dyDescent="0.25">
      <c r="A45" s="1969"/>
      <c r="B45" s="1968"/>
      <c r="C45" s="1967"/>
      <c r="D45" s="1966"/>
      <c r="E45" s="2021"/>
      <c r="F45" s="2132"/>
      <c r="G45" s="6036"/>
      <c r="H45" s="6099"/>
      <c r="I45" s="6077"/>
      <c r="J45" s="1923" t="s">
        <v>13</v>
      </c>
      <c r="K45" s="2020">
        <f>SUM(K44)</f>
        <v>5</v>
      </c>
      <c r="L45" s="2020">
        <f>SUM(L44)</f>
        <v>5</v>
      </c>
      <c r="M45" s="2020">
        <f>SUM(M44)</f>
        <v>5</v>
      </c>
      <c r="N45" s="2019"/>
      <c r="O45" s="2131"/>
      <c r="P45" s="2080"/>
      <c r="Q45" s="2111"/>
      <c r="R45" s="6017"/>
      <c r="S45" s="6018"/>
    </row>
    <row r="46" spans="1:19" ht="27" customHeight="1" x14ac:dyDescent="0.2">
      <c r="A46" s="6109" t="s">
        <v>9</v>
      </c>
      <c r="B46" s="6012" t="s">
        <v>8</v>
      </c>
      <c r="C46" s="6037" t="s">
        <v>9</v>
      </c>
      <c r="D46" s="5989" t="s">
        <v>888</v>
      </c>
      <c r="E46" s="5990"/>
      <c r="F46" s="5991"/>
      <c r="G46" s="6133" t="s">
        <v>547</v>
      </c>
      <c r="H46" s="6097" t="s">
        <v>143</v>
      </c>
      <c r="I46" s="6075" t="s">
        <v>367</v>
      </c>
      <c r="J46" s="1933" t="s">
        <v>12</v>
      </c>
      <c r="K46" s="1932">
        <v>0</v>
      </c>
      <c r="L46" s="1932">
        <v>0</v>
      </c>
      <c r="M46" s="1932">
        <v>0</v>
      </c>
      <c r="N46" s="1991" t="s">
        <v>889</v>
      </c>
      <c r="O46" s="2016" t="s">
        <v>243</v>
      </c>
      <c r="P46" s="2130"/>
      <c r="Q46" s="2129"/>
      <c r="R46" s="6019"/>
      <c r="S46" s="6020"/>
    </row>
    <row r="47" spans="1:19" ht="21.6" customHeight="1" thickBot="1" x14ac:dyDescent="0.25">
      <c r="A47" s="6111"/>
      <c r="B47" s="6014"/>
      <c r="C47" s="6039"/>
      <c r="D47" s="5995"/>
      <c r="E47" s="5996"/>
      <c r="F47" s="5997"/>
      <c r="G47" s="6134"/>
      <c r="H47" s="6098"/>
      <c r="I47" s="6076"/>
      <c r="J47" s="1923" t="s">
        <v>13</v>
      </c>
      <c r="K47" s="1952">
        <f>SUM(K46)</f>
        <v>0</v>
      </c>
      <c r="L47" s="1952">
        <f>SUM(L46)</f>
        <v>0</v>
      </c>
      <c r="M47" s="1952">
        <f>SUM(M46)</f>
        <v>0</v>
      </c>
      <c r="N47" s="1976"/>
      <c r="O47" s="1951"/>
      <c r="P47" s="2128"/>
      <c r="Q47" s="2127"/>
      <c r="R47" s="6021"/>
      <c r="S47" s="6022"/>
    </row>
    <row r="48" spans="1:19" ht="21.6" customHeight="1" x14ac:dyDescent="0.2">
      <c r="A48" s="6110" t="s">
        <v>9</v>
      </c>
      <c r="B48" s="6013" t="s">
        <v>8</v>
      </c>
      <c r="C48" s="6118" t="s">
        <v>9</v>
      </c>
      <c r="D48" s="2054" t="s">
        <v>8</v>
      </c>
      <c r="E48" s="6120"/>
      <c r="F48" s="6136" t="s">
        <v>888</v>
      </c>
      <c r="G48" s="6134"/>
      <c r="H48" s="6098"/>
      <c r="I48" s="6076"/>
      <c r="J48" s="1957" t="s">
        <v>12</v>
      </c>
      <c r="K48" s="2126">
        <v>0</v>
      </c>
      <c r="L48" s="2126">
        <v>0</v>
      </c>
      <c r="M48" s="2126">
        <v>0</v>
      </c>
      <c r="N48" s="2008"/>
      <c r="O48" s="1925"/>
      <c r="P48" s="2125"/>
      <c r="Q48" s="2124"/>
      <c r="R48" s="6021"/>
      <c r="S48" s="6022"/>
    </row>
    <row r="49" spans="1:19" ht="21.6" customHeight="1" thickBot="1" x14ac:dyDescent="0.25">
      <c r="A49" s="6111"/>
      <c r="B49" s="6014"/>
      <c r="C49" s="6119"/>
      <c r="D49" s="1960"/>
      <c r="E49" s="6121"/>
      <c r="F49" s="6108"/>
      <c r="G49" s="6135"/>
      <c r="H49" s="6099"/>
      <c r="I49" s="6077"/>
      <c r="J49" s="1923" t="s">
        <v>13</v>
      </c>
      <c r="K49" s="1948">
        <f>SUM(K48)</f>
        <v>0</v>
      </c>
      <c r="L49" s="1948">
        <f>SUM(L48)</f>
        <v>0</v>
      </c>
      <c r="M49" s="1948">
        <f>SUM(M48)</f>
        <v>0</v>
      </c>
      <c r="N49" s="1947"/>
      <c r="O49" s="1946"/>
      <c r="P49" s="2123"/>
      <c r="Q49" s="2122"/>
      <c r="R49" s="6023"/>
      <c r="S49" s="6024"/>
    </row>
    <row r="50" spans="1:19" ht="15" customHeight="1" thickBot="1" x14ac:dyDescent="0.25">
      <c r="A50" s="1905" t="s">
        <v>9</v>
      </c>
      <c r="B50" s="1908" t="s">
        <v>8</v>
      </c>
      <c r="C50" s="6094" t="s">
        <v>221</v>
      </c>
      <c r="D50" s="6095"/>
      <c r="E50" s="6095"/>
      <c r="F50" s="6095"/>
      <c r="G50" s="6095"/>
      <c r="H50" s="6095"/>
      <c r="I50" s="6096"/>
      <c r="J50" s="1907" t="s">
        <v>13</v>
      </c>
      <c r="K50" s="1906">
        <f>K47+K43</f>
        <v>5</v>
      </c>
      <c r="L50" s="1906">
        <f>L47+L43</f>
        <v>5</v>
      </c>
      <c r="M50" s="1906">
        <f>M47+M43</f>
        <v>5</v>
      </c>
      <c r="N50" s="6028"/>
      <c r="O50" s="6029"/>
      <c r="P50" s="6029"/>
      <c r="Q50" s="6029"/>
      <c r="R50" s="6029"/>
      <c r="S50" s="6030"/>
    </row>
    <row r="51" spans="1:19" ht="18" customHeight="1" thickBot="1" x14ac:dyDescent="0.25">
      <c r="A51" s="1943" t="s">
        <v>9</v>
      </c>
      <c r="B51" s="1942" t="s">
        <v>9</v>
      </c>
      <c r="C51" s="2043" t="s">
        <v>887</v>
      </c>
      <c r="D51" s="2041"/>
      <c r="E51" s="2041"/>
      <c r="F51" s="2041"/>
      <c r="G51" s="2041"/>
      <c r="H51" s="2042"/>
      <c r="I51" s="2041"/>
      <c r="J51" s="2041"/>
      <c r="K51" s="2041"/>
      <c r="L51" s="2041"/>
      <c r="M51" s="2041"/>
      <c r="N51" s="2040"/>
      <c r="O51" s="2040"/>
      <c r="P51" s="2039"/>
      <c r="Q51" s="6087"/>
      <c r="R51" s="6088"/>
      <c r="S51" s="6089"/>
    </row>
    <row r="52" spans="1:19" ht="39.75" customHeight="1" thickBot="1" x14ac:dyDescent="0.25">
      <c r="A52" s="1941"/>
      <c r="B52" s="6122"/>
      <c r="C52" s="6112"/>
      <c r="D52" s="6113"/>
      <c r="E52" s="6113"/>
      <c r="F52" s="6113"/>
      <c r="G52" s="6113"/>
      <c r="H52" s="6113"/>
      <c r="I52" s="6113"/>
      <c r="J52" s="6113"/>
      <c r="K52" s="6113"/>
      <c r="L52" s="6113"/>
      <c r="M52" s="6114"/>
      <c r="N52" s="2121" t="s">
        <v>886</v>
      </c>
      <c r="O52" s="2120" t="s">
        <v>228</v>
      </c>
      <c r="P52" s="2119">
        <v>50.9</v>
      </c>
      <c r="Q52" s="2118">
        <v>47.32</v>
      </c>
      <c r="R52" s="6222" t="s">
        <v>885</v>
      </c>
      <c r="S52" s="6223"/>
    </row>
    <row r="53" spans="1:19" ht="32.25" customHeight="1" thickBot="1" x14ac:dyDescent="0.25">
      <c r="A53" s="1905"/>
      <c r="B53" s="6123"/>
      <c r="C53" s="6115"/>
      <c r="D53" s="6116"/>
      <c r="E53" s="6116"/>
      <c r="F53" s="6116"/>
      <c r="G53" s="6116"/>
      <c r="H53" s="6116"/>
      <c r="I53" s="6116"/>
      <c r="J53" s="6116"/>
      <c r="K53" s="6116"/>
      <c r="L53" s="6116"/>
      <c r="M53" s="6117"/>
      <c r="N53" s="2117" t="s">
        <v>884</v>
      </c>
      <c r="O53" s="2116" t="s">
        <v>243</v>
      </c>
      <c r="P53" s="2087">
        <v>7</v>
      </c>
      <c r="Q53" s="2086">
        <v>0</v>
      </c>
      <c r="R53" s="6025" t="s">
        <v>883</v>
      </c>
      <c r="S53" s="6026"/>
    </row>
    <row r="54" spans="1:19" ht="14.45" customHeight="1" x14ac:dyDescent="0.2">
      <c r="A54" s="2064" t="s">
        <v>9</v>
      </c>
      <c r="B54" s="2063" t="s">
        <v>9</v>
      </c>
      <c r="C54" s="2113" t="s">
        <v>8</v>
      </c>
      <c r="D54" s="5989" t="s">
        <v>882</v>
      </c>
      <c r="E54" s="5990"/>
      <c r="F54" s="5991"/>
      <c r="G54" s="6034" t="s">
        <v>881</v>
      </c>
      <c r="H54" s="6097" t="s">
        <v>143</v>
      </c>
      <c r="I54" s="6075" t="s">
        <v>367</v>
      </c>
      <c r="J54" s="1933" t="s">
        <v>12</v>
      </c>
      <c r="K54" s="1932">
        <v>0</v>
      </c>
      <c r="L54" s="1932">
        <v>0</v>
      </c>
      <c r="M54" s="1932">
        <v>0</v>
      </c>
      <c r="N54" s="1991" t="s">
        <v>880</v>
      </c>
      <c r="O54" s="2016" t="s">
        <v>243</v>
      </c>
      <c r="P54" s="2093"/>
      <c r="Q54" s="2110"/>
      <c r="R54" s="6027"/>
      <c r="S54" s="6001"/>
    </row>
    <row r="55" spans="1:19" ht="21" customHeight="1" x14ac:dyDescent="0.2">
      <c r="A55" s="2057"/>
      <c r="B55" s="2056"/>
      <c r="C55" s="2112"/>
      <c r="D55" s="5992"/>
      <c r="E55" s="5993"/>
      <c r="F55" s="5994"/>
      <c r="G55" s="6035"/>
      <c r="H55" s="6098"/>
      <c r="I55" s="6076"/>
      <c r="J55" s="1930"/>
      <c r="K55" s="1928"/>
      <c r="L55" s="1929"/>
      <c r="M55" s="1929"/>
      <c r="N55" s="1987" t="s">
        <v>879</v>
      </c>
      <c r="O55" s="1954" t="s">
        <v>243</v>
      </c>
      <c r="P55" s="2090"/>
      <c r="Q55" s="2089"/>
      <c r="R55" s="6027"/>
      <c r="S55" s="6001"/>
    </row>
    <row r="56" spans="1:19" ht="15.75" customHeight="1" thickBot="1" x14ac:dyDescent="0.25">
      <c r="A56" s="2088"/>
      <c r="B56" s="2115"/>
      <c r="C56" s="2114"/>
      <c r="D56" s="5995"/>
      <c r="E56" s="5996"/>
      <c r="F56" s="5997"/>
      <c r="G56" s="6035"/>
      <c r="H56" s="6098"/>
      <c r="I56" s="6076"/>
      <c r="J56" s="1923" t="s">
        <v>13</v>
      </c>
      <c r="K56" s="1952">
        <f>SUM(K54:K54)</f>
        <v>0</v>
      </c>
      <c r="L56" s="1952">
        <f>SUM(L54:L54)</f>
        <v>0</v>
      </c>
      <c r="M56" s="1952">
        <f>SUM(M54:M54)</f>
        <v>0</v>
      </c>
      <c r="N56" s="2002"/>
      <c r="O56" s="1911"/>
      <c r="P56" s="2087"/>
      <c r="Q56" s="2086"/>
      <c r="R56" s="6027"/>
      <c r="S56" s="6001"/>
    </row>
    <row r="57" spans="1:19" ht="30" customHeight="1" x14ac:dyDescent="0.2">
      <c r="A57" s="2064" t="s">
        <v>9</v>
      </c>
      <c r="B57" s="2063" t="s">
        <v>9</v>
      </c>
      <c r="C57" s="2113" t="s">
        <v>8</v>
      </c>
      <c r="D57" s="2005" t="s">
        <v>8</v>
      </c>
      <c r="E57" s="2021"/>
      <c r="F57" s="6107" t="s">
        <v>878</v>
      </c>
      <c r="G57" s="6035"/>
      <c r="H57" s="6098"/>
      <c r="I57" s="6076"/>
      <c r="J57" s="1933" t="s">
        <v>12</v>
      </c>
      <c r="K57" s="2097">
        <v>0</v>
      </c>
      <c r="L57" s="2097">
        <v>0</v>
      </c>
      <c r="M57" s="2097">
        <v>0</v>
      </c>
      <c r="N57" s="2085"/>
      <c r="O57" s="1972"/>
      <c r="P57" s="2083"/>
      <c r="Q57" s="2096"/>
      <c r="R57" s="6058"/>
      <c r="S57" s="6016"/>
    </row>
    <row r="58" spans="1:19" ht="15.75" thickBot="1" x14ac:dyDescent="0.25">
      <c r="A58" s="1969"/>
      <c r="B58" s="1968"/>
      <c r="C58" s="2112"/>
      <c r="D58" s="1960"/>
      <c r="E58" s="2021"/>
      <c r="F58" s="6108"/>
      <c r="G58" s="6036"/>
      <c r="H58" s="6099"/>
      <c r="I58" s="6077"/>
      <c r="J58" s="1923" t="s">
        <v>13</v>
      </c>
      <c r="K58" s="2020">
        <f>SUM(K57)</f>
        <v>0</v>
      </c>
      <c r="L58" s="2020">
        <f>SUM(L57)</f>
        <v>0</v>
      </c>
      <c r="M58" s="2020">
        <f>SUM(M57)</f>
        <v>0</v>
      </c>
      <c r="N58" s="2019"/>
      <c r="O58" s="1946"/>
      <c r="P58" s="2080"/>
      <c r="Q58" s="2111"/>
      <c r="R58" s="6059"/>
      <c r="S58" s="6018"/>
    </row>
    <row r="59" spans="1:19" ht="25.9" customHeight="1" x14ac:dyDescent="0.2">
      <c r="A59" s="6109" t="s">
        <v>9</v>
      </c>
      <c r="B59" s="6012" t="s">
        <v>9</v>
      </c>
      <c r="C59" s="6037" t="s">
        <v>9</v>
      </c>
      <c r="D59" s="5989" t="s">
        <v>877</v>
      </c>
      <c r="E59" s="5990"/>
      <c r="F59" s="5991"/>
      <c r="G59" s="6034" t="s">
        <v>876</v>
      </c>
      <c r="H59" s="6097" t="s">
        <v>143</v>
      </c>
      <c r="I59" s="2103" t="s">
        <v>367</v>
      </c>
      <c r="J59" s="1933" t="s">
        <v>12</v>
      </c>
      <c r="K59" s="1932">
        <v>150</v>
      </c>
      <c r="L59" s="1932">
        <v>150</v>
      </c>
      <c r="M59" s="1932">
        <v>150</v>
      </c>
      <c r="N59" s="1991" t="s">
        <v>875</v>
      </c>
      <c r="O59" s="2016" t="s">
        <v>243</v>
      </c>
      <c r="P59" s="2093">
        <v>1</v>
      </c>
      <c r="Q59" s="2110">
        <v>1</v>
      </c>
      <c r="R59" s="6027"/>
      <c r="S59" s="6001"/>
    </row>
    <row r="60" spans="1:19" ht="27" customHeight="1" thickBot="1" x14ac:dyDescent="0.25">
      <c r="A60" s="6110"/>
      <c r="B60" s="6013"/>
      <c r="C60" s="6038"/>
      <c r="D60" s="5992"/>
      <c r="E60" s="5993"/>
      <c r="F60" s="5994"/>
      <c r="G60" s="6035"/>
      <c r="H60" s="6098"/>
      <c r="I60" s="2095"/>
      <c r="J60" s="2109"/>
      <c r="K60" s="2072"/>
      <c r="L60" s="2108"/>
      <c r="M60" s="2108"/>
      <c r="N60" s="2107" t="s">
        <v>874</v>
      </c>
      <c r="O60" s="2106" t="s">
        <v>243</v>
      </c>
      <c r="P60" s="2105">
        <v>1</v>
      </c>
      <c r="Q60" s="2104">
        <v>1</v>
      </c>
      <c r="R60" s="6060"/>
      <c r="S60" s="6003"/>
    </row>
    <row r="61" spans="1:19" ht="118.5" customHeight="1" thickBot="1" x14ac:dyDescent="0.25">
      <c r="A61" s="6111"/>
      <c r="B61" s="6014"/>
      <c r="C61" s="6039"/>
      <c r="D61" s="5995"/>
      <c r="E61" s="5996"/>
      <c r="F61" s="5997"/>
      <c r="G61" s="6035"/>
      <c r="H61" s="6098"/>
      <c r="I61" s="2103"/>
      <c r="J61" s="1914" t="s">
        <v>13</v>
      </c>
      <c r="K61" s="1913">
        <f>SUM(K59:K59)</f>
        <v>150</v>
      </c>
      <c r="L61" s="1913">
        <f>SUM(L59:L59)</f>
        <v>150</v>
      </c>
      <c r="M61" s="1913">
        <f>SUM(M59:M59)</f>
        <v>150</v>
      </c>
      <c r="N61" s="2102" t="s">
        <v>873</v>
      </c>
      <c r="O61" s="2101" t="s">
        <v>228</v>
      </c>
      <c r="P61" s="2100">
        <v>50</v>
      </c>
      <c r="Q61" s="2099">
        <v>66</v>
      </c>
      <c r="R61" s="6067" t="s">
        <v>872</v>
      </c>
      <c r="S61" s="6068"/>
    </row>
    <row r="62" spans="1:19" ht="39" customHeight="1" x14ac:dyDescent="0.2">
      <c r="A62" s="2064" t="s">
        <v>9</v>
      </c>
      <c r="B62" s="2063" t="s">
        <v>9</v>
      </c>
      <c r="C62" s="2062" t="s">
        <v>9</v>
      </c>
      <c r="D62" s="2005" t="s">
        <v>8</v>
      </c>
      <c r="E62" s="2021"/>
      <c r="F62" s="6107" t="s">
        <v>871</v>
      </c>
      <c r="G62" s="6035"/>
      <c r="H62" s="6098"/>
      <c r="I62" s="2098"/>
      <c r="J62" s="1933" t="s">
        <v>12</v>
      </c>
      <c r="K62" s="2097">
        <v>150</v>
      </c>
      <c r="L62" s="2097">
        <v>150</v>
      </c>
      <c r="M62" s="2097">
        <v>150</v>
      </c>
      <c r="N62" s="2085"/>
      <c r="O62" s="1972"/>
      <c r="P62" s="2083"/>
      <c r="Q62" s="2096"/>
      <c r="R62" s="6049"/>
      <c r="S62" s="6050"/>
    </row>
    <row r="63" spans="1:19" ht="15.75" thickBot="1" x14ac:dyDescent="0.25">
      <c r="A63" s="1969"/>
      <c r="B63" s="1968"/>
      <c r="C63" s="1961"/>
      <c r="D63" s="1960"/>
      <c r="E63" s="2021"/>
      <c r="F63" s="6108"/>
      <c r="G63" s="6036"/>
      <c r="H63" s="6099"/>
      <c r="I63" s="2095"/>
      <c r="J63" s="1923" t="s">
        <v>13</v>
      </c>
      <c r="K63" s="1948">
        <f>SUM(K62)</f>
        <v>150</v>
      </c>
      <c r="L63" s="1948">
        <f>SUM(L62)</f>
        <v>150</v>
      </c>
      <c r="M63" s="1948">
        <f>SUM(M62)</f>
        <v>150</v>
      </c>
      <c r="N63" s="2002"/>
      <c r="O63" s="1911"/>
      <c r="P63" s="2087"/>
      <c r="Q63" s="2086"/>
      <c r="R63" s="6051"/>
      <c r="S63" s="6052"/>
    </row>
    <row r="64" spans="1:19" ht="31.9" customHeight="1" x14ac:dyDescent="0.2">
      <c r="A64" s="2064" t="s">
        <v>9</v>
      </c>
      <c r="B64" s="6012" t="s">
        <v>9</v>
      </c>
      <c r="C64" s="6037" t="s">
        <v>10</v>
      </c>
      <c r="D64" s="5989" t="s">
        <v>864</v>
      </c>
      <c r="E64" s="5990"/>
      <c r="F64" s="5991"/>
      <c r="G64" s="6034" t="s">
        <v>870</v>
      </c>
      <c r="H64" s="6097" t="s">
        <v>143</v>
      </c>
      <c r="I64" s="6075" t="s">
        <v>367</v>
      </c>
      <c r="J64" s="1933" t="s">
        <v>12</v>
      </c>
      <c r="K64" s="1932">
        <v>0</v>
      </c>
      <c r="L64" s="1932">
        <v>0</v>
      </c>
      <c r="M64" s="1932">
        <v>0</v>
      </c>
      <c r="N64" s="2094" t="s">
        <v>869</v>
      </c>
      <c r="O64" s="2016" t="s">
        <v>243</v>
      </c>
      <c r="P64" s="2093"/>
      <c r="Q64" s="2084"/>
      <c r="R64" s="6017"/>
      <c r="S64" s="6018"/>
    </row>
    <row r="65" spans="1:19" ht="41.25" customHeight="1" x14ac:dyDescent="0.2">
      <c r="A65" s="2057"/>
      <c r="B65" s="6013"/>
      <c r="C65" s="6038"/>
      <c r="D65" s="5992"/>
      <c r="E65" s="5993"/>
      <c r="F65" s="5994"/>
      <c r="G65" s="6035"/>
      <c r="H65" s="6098"/>
      <c r="I65" s="6076"/>
      <c r="J65" s="1930"/>
      <c r="K65" s="1928"/>
      <c r="L65" s="1929"/>
      <c r="M65" s="1929"/>
      <c r="N65" s="1978" t="s">
        <v>868</v>
      </c>
      <c r="O65" s="1926" t="s">
        <v>243</v>
      </c>
      <c r="P65" s="2092"/>
      <c r="Q65" s="2091"/>
      <c r="R65" s="6000"/>
      <c r="S65" s="6001"/>
    </row>
    <row r="66" spans="1:19" ht="16.899999999999999" customHeight="1" x14ac:dyDescent="0.2">
      <c r="A66" s="2057"/>
      <c r="B66" s="6013"/>
      <c r="C66" s="6038"/>
      <c r="D66" s="5992"/>
      <c r="E66" s="5993"/>
      <c r="F66" s="5994"/>
      <c r="G66" s="6035"/>
      <c r="H66" s="6098"/>
      <c r="I66" s="6076"/>
      <c r="J66" s="1930"/>
      <c r="K66" s="1928"/>
      <c r="L66" s="1929"/>
      <c r="M66" s="1929"/>
      <c r="N66" s="1987" t="s">
        <v>867</v>
      </c>
      <c r="O66" s="1954" t="s">
        <v>243</v>
      </c>
      <c r="P66" s="2090"/>
      <c r="Q66" s="2089"/>
      <c r="R66" s="6000"/>
      <c r="S66" s="6001"/>
    </row>
    <row r="67" spans="1:19" ht="31.5" customHeight="1" thickBot="1" x14ac:dyDescent="0.25">
      <c r="A67" s="2088"/>
      <c r="B67" s="6014"/>
      <c r="C67" s="6039"/>
      <c r="D67" s="5995"/>
      <c r="E67" s="5996"/>
      <c r="F67" s="5997"/>
      <c r="G67" s="6035"/>
      <c r="H67" s="6098"/>
      <c r="I67" s="6076"/>
      <c r="J67" s="1923" t="s">
        <v>13</v>
      </c>
      <c r="K67" s="1952">
        <f>SUM(K64:K64)</f>
        <v>0</v>
      </c>
      <c r="L67" s="1952">
        <f>SUM(L64:L64)</f>
        <v>0</v>
      </c>
      <c r="M67" s="1952">
        <f>SUM(M64:M64)</f>
        <v>0</v>
      </c>
      <c r="N67" s="1976" t="s">
        <v>866</v>
      </c>
      <c r="O67" s="1911" t="s">
        <v>243</v>
      </c>
      <c r="P67" s="2087">
        <v>3</v>
      </c>
      <c r="Q67" s="2086">
        <v>0</v>
      </c>
      <c r="R67" s="6082" t="s">
        <v>865</v>
      </c>
      <c r="S67" s="6083"/>
    </row>
    <row r="68" spans="1:19" ht="27" customHeight="1" thickBot="1" x14ac:dyDescent="0.25">
      <c r="A68" s="2064" t="s">
        <v>9</v>
      </c>
      <c r="B68" s="2063" t="s">
        <v>9</v>
      </c>
      <c r="C68" s="2062" t="s">
        <v>10</v>
      </c>
      <c r="D68" s="2005" t="s">
        <v>8</v>
      </c>
      <c r="E68" s="2021"/>
      <c r="F68" s="6107" t="s">
        <v>864</v>
      </c>
      <c r="G68" s="6035"/>
      <c r="H68" s="6098"/>
      <c r="I68" s="6076"/>
      <c r="J68" s="1920" t="s">
        <v>12</v>
      </c>
      <c r="K68" s="2053">
        <v>0</v>
      </c>
      <c r="L68" s="2053">
        <v>0</v>
      </c>
      <c r="M68" s="2053">
        <v>0</v>
      </c>
      <c r="N68" s="2085"/>
      <c r="O68" s="2084"/>
      <c r="P68" s="2083"/>
      <c r="Q68" s="2082"/>
      <c r="R68" s="6015"/>
      <c r="S68" s="6016"/>
    </row>
    <row r="69" spans="1:19" ht="32.25" customHeight="1" thickBot="1" x14ac:dyDescent="0.25">
      <c r="A69" s="2057"/>
      <c r="B69" s="1968"/>
      <c r="C69" s="1967"/>
      <c r="D69" s="1960"/>
      <c r="E69" s="2021"/>
      <c r="F69" s="6108"/>
      <c r="G69" s="6036"/>
      <c r="H69" s="6099"/>
      <c r="I69" s="6077"/>
      <c r="J69" s="1914" t="s">
        <v>13</v>
      </c>
      <c r="K69" s="1948">
        <f>SUM(K68)</f>
        <v>0</v>
      </c>
      <c r="L69" s="1948">
        <f>SUM(L68)</f>
        <v>0</v>
      </c>
      <c r="M69" s="1948">
        <f>SUM(M68)</f>
        <v>0</v>
      </c>
      <c r="N69" s="2019"/>
      <c r="O69" s="2081"/>
      <c r="P69" s="2080"/>
      <c r="Q69" s="2079"/>
      <c r="R69" s="6017"/>
      <c r="S69" s="6018"/>
    </row>
    <row r="70" spans="1:19" ht="43.5" customHeight="1" thickBot="1" x14ac:dyDescent="0.25">
      <c r="A70" s="6109" t="s">
        <v>9</v>
      </c>
      <c r="B70" s="6012" t="s">
        <v>9</v>
      </c>
      <c r="C70" s="6037" t="s">
        <v>11</v>
      </c>
      <c r="D70" s="6040" t="s">
        <v>863</v>
      </c>
      <c r="E70" s="6041"/>
      <c r="F70" s="6042"/>
      <c r="G70" s="6034" t="s">
        <v>862</v>
      </c>
      <c r="H70" s="6097" t="s">
        <v>143</v>
      </c>
      <c r="I70" s="6075" t="s">
        <v>367</v>
      </c>
      <c r="J70" s="2073" t="s">
        <v>12</v>
      </c>
      <c r="K70" s="2078">
        <f t="shared" ref="K70:M71" si="0">K73</f>
        <v>741</v>
      </c>
      <c r="L70" s="2078">
        <f t="shared" si="0"/>
        <v>2573.9</v>
      </c>
      <c r="M70" s="2078">
        <f t="shared" si="0"/>
        <v>2573.6999999999998</v>
      </c>
      <c r="N70" s="2077" t="s">
        <v>861</v>
      </c>
      <c r="O70" s="2076" t="s">
        <v>258</v>
      </c>
      <c r="P70" s="2075">
        <v>741</v>
      </c>
      <c r="Q70" s="2074">
        <v>2573.6999999999998</v>
      </c>
      <c r="R70" s="6053" t="s">
        <v>860</v>
      </c>
      <c r="S70" s="6054"/>
    </row>
    <row r="71" spans="1:19" ht="19.149999999999999" customHeight="1" thickBot="1" x14ac:dyDescent="0.25">
      <c r="A71" s="6110"/>
      <c r="B71" s="6013"/>
      <c r="C71" s="6038"/>
      <c r="D71" s="6043"/>
      <c r="E71" s="6044"/>
      <c r="F71" s="6045"/>
      <c r="G71" s="6035"/>
      <c r="H71" s="6098"/>
      <c r="I71" s="6076"/>
      <c r="J71" s="2073" t="s">
        <v>12</v>
      </c>
      <c r="K71" s="2072">
        <f t="shared" si="0"/>
        <v>326</v>
      </c>
      <c r="L71" s="2072">
        <f t="shared" si="0"/>
        <v>333</v>
      </c>
      <c r="M71" s="2072">
        <f t="shared" si="0"/>
        <v>332.9</v>
      </c>
      <c r="N71" s="2071" t="s">
        <v>859</v>
      </c>
      <c r="O71" s="1917" t="s">
        <v>258</v>
      </c>
      <c r="P71" s="2003">
        <v>326</v>
      </c>
      <c r="Q71" s="2070">
        <v>333</v>
      </c>
      <c r="R71" s="2069" t="s">
        <v>858</v>
      </c>
      <c r="S71" s="2068"/>
    </row>
    <row r="72" spans="1:19" ht="14.45" customHeight="1" thickBot="1" x14ac:dyDescent="0.25">
      <c r="A72" s="6111"/>
      <c r="B72" s="6014"/>
      <c r="C72" s="6039"/>
      <c r="D72" s="6046"/>
      <c r="E72" s="6047"/>
      <c r="F72" s="6048"/>
      <c r="G72" s="6035"/>
      <c r="H72" s="6098"/>
      <c r="I72" s="6076"/>
      <c r="J72" s="2067" t="s">
        <v>13</v>
      </c>
      <c r="K72" s="1948">
        <f>SUM(K70:K71)</f>
        <v>1067</v>
      </c>
      <c r="L72" s="1948">
        <f>SUM(L70:L71)</f>
        <v>2906.9</v>
      </c>
      <c r="M72" s="1948">
        <f>SUM(M70:M71)</f>
        <v>2906.6</v>
      </c>
      <c r="N72" s="2066"/>
      <c r="O72" s="2065"/>
      <c r="P72" s="1975"/>
      <c r="Q72" s="1909"/>
      <c r="R72" s="6000"/>
      <c r="S72" s="6001"/>
    </row>
    <row r="73" spans="1:19" ht="24.75" customHeight="1" thickBot="1" x14ac:dyDescent="0.25">
      <c r="A73" s="2064" t="s">
        <v>9</v>
      </c>
      <c r="B73" s="2063" t="s">
        <v>9</v>
      </c>
      <c r="C73" s="2062" t="s">
        <v>11</v>
      </c>
      <c r="D73" s="2005" t="s">
        <v>8</v>
      </c>
      <c r="E73" s="6144"/>
      <c r="F73" s="6212" t="s">
        <v>857</v>
      </c>
      <c r="G73" s="6035"/>
      <c r="H73" s="6098"/>
      <c r="I73" s="6076"/>
      <c r="J73" s="1933" t="s">
        <v>12</v>
      </c>
      <c r="K73" s="2053">
        <v>741</v>
      </c>
      <c r="L73" s="2053">
        <v>2573.9</v>
      </c>
      <c r="M73" s="2061">
        <v>2573.6999999999998</v>
      </c>
      <c r="N73" s="2060"/>
      <c r="O73" s="2059"/>
      <c r="P73" s="2058"/>
      <c r="Q73" s="1970"/>
      <c r="R73" s="6000"/>
      <c r="S73" s="6001"/>
    </row>
    <row r="74" spans="1:19" ht="22.5" customHeight="1" thickBot="1" x14ac:dyDescent="0.25">
      <c r="A74" s="2057"/>
      <c r="B74" s="2056"/>
      <c r="C74" s="2055"/>
      <c r="D74" s="2054"/>
      <c r="E74" s="6120"/>
      <c r="F74" s="6213"/>
      <c r="G74" s="6035"/>
      <c r="H74" s="6098"/>
      <c r="I74" s="6076"/>
      <c r="J74" s="1920" t="s">
        <v>12</v>
      </c>
      <c r="K74" s="2053">
        <v>326</v>
      </c>
      <c r="L74" s="2052">
        <v>333</v>
      </c>
      <c r="M74" s="2051">
        <v>332.9</v>
      </c>
      <c r="N74" s="2050"/>
      <c r="O74" s="2049"/>
      <c r="P74" s="2006"/>
      <c r="Q74" s="2048"/>
      <c r="R74" s="6000"/>
      <c r="S74" s="6001"/>
    </row>
    <row r="75" spans="1:19" ht="14.45" customHeight="1" thickBot="1" x14ac:dyDescent="0.25">
      <c r="A75" s="1905"/>
      <c r="B75" s="1962"/>
      <c r="C75" s="2047"/>
      <c r="D75" s="1960"/>
      <c r="E75" s="6121"/>
      <c r="F75" s="6214"/>
      <c r="G75" s="6036"/>
      <c r="H75" s="6099"/>
      <c r="I75" s="6077"/>
      <c r="J75" s="1914" t="s">
        <v>13</v>
      </c>
      <c r="K75" s="1948">
        <f>SUM(K73:K74)</f>
        <v>1067</v>
      </c>
      <c r="L75" s="1913">
        <f>SUM(L73:L74)</f>
        <v>2906.9</v>
      </c>
      <c r="M75" s="1913">
        <f>SUM(M73:M74)</f>
        <v>2906.6</v>
      </c>
      <c r="N75" s="2046"/>
      <c r="O75" s="2045"/>
      <c r="P75" s="2044"/>
      <c r="Q75" s="1944"/>
      <c r="R75" s="6002"/>
      <c r="S75" s="6003"/>
    </row>
    <row r="76" spans="1:19" ht="16.899999999999999" customHeight="1" thickBot="1" x14ac:dyDescent="0.25">
      <c r="A76" s="1905" t="s">
        <v>9</v>
      </c>
      <c r="B76" s="1908" t="s">
        <v>9</v>
      </c>
      <c r="C76" s="6094" t="s">
        <v>221</v>
      </c>
      <c r="D76" s="6095"/>
      <c r="E76" s="6095"/>
      <c r="F76" s="6095"/>
      <c r="G76" s="6095"/>
      <c r="H76" s="6095"/>
      <c r="I76" s="6096"/>
      <c r="J76" s="1907" t="s">
        <v>13</v>
      </c>
      <c r="K76" s="1906">
        <f>K67+K61+K56+K72</f>
        <v>1217</v>
      </c>
      <c r="L76" s="1906">
        <f>L67+L61+L56+L72</f>
        <v>3056.9</v>
      </c>
      <c r="M76" s="1906">
        <f>M67+M61+M56+M72</f>
        <v>3056.6</v>
      </c>
      <c r="N76" s="6028"/>
      <c r="O76" s="6029"/>
      <c r="P76" s="6029"/>
      <c r="Q76" s="6029"/>
      <c r="R76" s="6029"/>
      <c r="S76" s="6030"/>
    </row>
    <row r="77" spans="1:19" ht="19.5" customHeight="1" thickBot="1" x14ac:dyDescent="0.25">
      <c r="A77" s="1943" t="s">
        <v>9</v>
      </c>
      <c r="B77" s="1942" t="s">
        <v>10</v>
      </c>
      <c r="C77" s="2043" t="s">
        <v>856</v>
      </c>
      <c r="D77" s="2041"/>
      <c r="E77" s="2041"/>
      <c r="F77" s="2041"/>
      <c r="G77" s="2041"/>
      <c r="H77" s="2042"/>
      <c r="I77" s="2041"/>
      <c r="J77" s="2041"/>
      <c r="K77" s="2041"/>
      <c r="L77" s="2041"/>
      <c r="M77" s="2041"/>
      <c r="N77" s="2040"/>
      <c r="O77" s="2040"/>
      <c r="P77" s="2039"/>
      <c r="Q77" s="6087"/>
      <c r="R77" s="6088"/>
      <c r="S77" s="6089"/>
    </row>
    <row r="78" spans="1:19" ht="46.5" customHeight="1" thickBot="1" x14ac:dyDescent="0.25">
      <c r="A78" s="1941"/>
      <c r="B78" s="6122"/>
      <c r="C78" s="2038"/>
      <c r="D78" s="2037"/>
      <c r="E78" s="2037"/>
      <c r="F78" s="2037"/>
      <c r="G78" s="2037"/>
      <c r="H78" s="2037"/>
      <c r="I78" s="2037"/>
      <c r="J78" s="2037"/>
      <c r="K78" s="2037"/>
      <c r="L78" s="2037"/>
      <c r="M78" s="2036"/>
      <c r="N78" s="2035" t="s">
        <v>855</v>
      </c>
      <c r="O78" s="2034" t="s">
        <v>228</v>
      </c>
      <c r="P78" s="2033">
        <v>8.4</v>
      </c>
      <c r="Q78" s="2032">
        <v>13.5</v>
      </c>
      <c r="R78" s="6227" t="s">
        <v>854</v>
      </c>
      <c r="S78" s="6228"/>
    </row>
    <row r="79" spans="1:19" ht="33.6" customHeight="1" thickBot="1" x14ac:dyDescent="0.25">
      <c r="A79" s="1905"/>
      <c r="B79" s="6123"/>
      <c r="C79" s="2031"/>
      <c r="D79" s="2030"/>
      <c r="E79" s="2030"/>
      <c r="F79" s="2030"/>
      <c r="G79" s="2030"/>
      <c r="H79" s="2030"/>
      <c r="I79" s="2030"/>
      <c r="J79" s="2030"/>
      <c r="K79" s="2030"/>
      <c r="L79" s="2030"/>
      <c r="M79" s="2029"/>
      <c r="N79" s="2028" t="s">
        <v>853</v>
      </c>
      <c r="O79" s="2027" t="s">
        <v>852</v>
      </c>
      <c r="P79" s="2026">
        <v>650520</v>
      </c>
      <c r="Q79" s="2025">
        <v>747807</v>
      </c>
      <c r="R79" s="5853" t="s">
        <v>851</v>
      </c>
      <c r="S79" s="5854"/>
    </row>
    <row r="80" spans="1:19" ht="27.6" customHeight="1" x14ac:dyDescent="0.2">
      <c r="A80" s="6109" t="s">
        <v>9</v>
      </c>
      <c r="B80" s="6012" t="s">
        <v>10</v>
      </c>
      <c r="C80" s="6037" t="s">
        <v>8</v>
      </c>
      <c r="D80" s="5989" t="s">
        <v>845</v>
      </c>
      <c r="E80" s="5990"/>
      <c r="F80" s="5991"/>
      <c r="G80" s="6034" t="s">
        <v>850</v>
      </c>
      <c r="H80" s="6097" t="s">
        <v>143</v>
      </c>
      <c r="I80" s="6075" t="s">
        <v>367</v>
      </c>
      <c r="J80" s="1933" t="s">
        <v>12</v>
      </c>
      <c r="K80" s="1932">
        <f>K85</f>
        <v>0</v>
      </c>
      <c r="L80" s="1932">
        <f>L85</f>
        <v>0</v>
      </c>
      <c r="M80" s="1932">
        <f>M85</f>
        <v>0</v>
      </c>
      <c r="N80" s="1991" t="s">
        <v>849</v>
      </c>
      <c r="O80" s="2016" t="s">
        <v>243</v>
      </c>
      <c r="P80" s="1972"/>
      <c r="Q80" s="2024"/>
      <c r="R80" s="6000"/>
      <c r="S80" s="6001"/>
    </row>
    <row r="81" spans="1:19" ht="43.5" customHeight="1" x14ac:dyDescent="0.2">
      <c r="A81" s="6110"/>
      <c r="B81" s="6013"/>
      <c r="C81" s="6038"/>
      <c r="D81" s="5992"/>
      <c r="E81" s="5993"/>
      <c r="F81" s="5994"/>
      <c r="G81" s="6035"/>
      <c r="H81" s="6098"/>
      <c r="I81" s="6076"/>
      <c r="J81" s="1984"/>
      <c r="K81" s="1983"/>
      <c r="L81" s="2023"/>
      <c r="M81" s="2023"/>
      <c r="N81" s="1987" t="s">
        <v>848</v>
      </c>
      <c r="O81" s="1954"/>
      <c r="P81" s="1917"/>
      <c r="Q81" s="1953"/>
      <c r="R81" s="6000"/>
      <c r="S81" s="6001"/>
    </row>
    <row r="82" spans="1:19" ht="30.75" customHeight="1" x14ac:dyDescent="0.2">
      <c r="A82" s="6110"/>
      <c r="B82" s="6013"/>
      <c r="C82" s="6038"/>
      <c r="D82" s="5992"/>
      <c r="E82" s="5993"/>
      <c r="F82" s="5994"/>
      <c r="G82" s="6035"/>
      <c r="H82" s="6098"/>
      <c r="I82" s="6076"/>
      <c r="J82" s="1984"/>
      <c r="K82" s="1983"/>
      <c r="L82" s="2022"/>
      <c r="M82" s="2022"/>
      <c r="N82" s="1978" t="s">
        <v>847</v>
      </c>
      <c r="O82" s="1926" t="s">
        <v>243</v>
      </c>
      <c r="P82" s="1925"/>
      <c r="Q82" s="1924"/>
      <c r="R82" s="6000"/>
      <c r="S82" s="6001"/>
    </row>
    <row r="83" spans="1:19" ht="25.5" customHeight="1" x14ac:dyDescent="0.2">
      <c r="A83" s="6110"/>
      <c r="B83" s="6013"/>
      <c r="C83" s="6038"/>
      <c r="D83" s="5992"/>
      <c r="E83" s="5993"/>
      <c r="F83" s="5994"/>
      <c r="G83" s="6035"/>
      <c r="H83" s="6098"/>
      <c r="I83" s="6076"/>
      <c r="J83" s="1930"/>
      <c r="K83" s="1928"/>
      <c r="L83" s="1929"/>
      <c r="M83" s="1929"/>
      <c r="N83" s="6207" t="s">
        <v>846</v>
      </c>
      <c r="O83" s="1917" t="s">
        <v>243</v>
      </c>
      <c r="P83" s="1921"/>
      <c r="Q83" s="1915"/>
      <c r="R83" s="6000"/>
      <c r="S83" s="6001"/>
    </row>
    <row r="84" spans="1:19" ht="15.75" customHeight="1" thickBot="1" x14ac:dyDescent="0.25">
      <c r="A84" s="6111"/>
      <c r="B84" s="6014"/>
      <c r="C84" s="6039"/>
      <c r="D84" s="5995"/>
      <c r="E84" s="5996"/>
      <c r="F84" s="5997"/>
      <c r="G84" s="6035"/>
      <c r="H84" s="6098"/>
      <c r="I84" s="6076"/>
      <c r="J84" s="1923" t="s">
        <v>13</v>
      </c>
      <c r="K84" s="1952">
        <f>SUM(K80:K80)</f>
        <v>0</v>
      </c>
      <c r="L84" s="1952">
        <f>SUM(L80:L80)</f>
        <v>0</v>
      </c>
      <c r="M84" s="1952">
        <f>SUM(M80:M80)</f>
        <v>0</v>
      </c>
      <c r="N84" s="6208"/>
      <c r="O84" s="1917"/>
      <c r="P84" s="1921"/>
      <c r="Q84" s="1915"/>
      <c r="R84" s="6000"/>
      <c r="S84" s="6001"/>
    </row>
    <row r="85" spans="1:19" ht="20.25" customHeight="1" x14ac:dyDescent="0.2">
      <c r="A85" s="1969" t="s">
        <v>9</v>
      </c>
      <c r="B85" s="1968" t="s">
        <v>10</v>
      </c>
      <c r="C85" s="1967" t="s">
        <v>8</v>
      </c>
      <c r="D85" s="2005" t="s">
        <v>8</v>
      </c>
      <c r="E85" s="2021"/>
      <c r="F85" s="6107" t="s">
        <v>845</v>
      </c>
      <c r="G85" s="6035"/>
      <c r="H85" s="6098"/>
      <c r="I85" s="6076"/>
      <c r="J85" s="1933" t="s">
        <v>12</v>
      </c>
      <c r="K85" s="1974">
        <v>0</v>
      </c>
      <c r="L85" s="1974">
        <v>0</v>
      </c>
      <c r="M85" s="1974">
        <v>0</v>
      </c>
      <c r="N85" s="1982"/>
      <c r="O85" s="1917"/>
      <c r="P85" s="1921"/>
      <c r="Q85" s="1915"/>
      <c r="R85" s="6000"/>
      <c r="S85" s="6001"/>
    </row>
    <row r="86" spans="1:19" ht="30.75" customHeight="1" thickBot="1" x14ac:dyDescent="0.25">
      <c r="A86" s="1969"/>
      <c r="B86" s="1968"/>
      <c r="C86" s="1967"/>
      <c r="D86" s="1960"/>
      <c r="E86" s="2021"/>
      <c r="F86" s="6108"/>
      <c r="G86" s="6036"/>
      <c r="H86" s="6099"/>
      <c r="I86" s="6077"/>
      <c r="J86" s="1923" t="s">
        <v>13</v>
      </c>
      <c r="K86" s="2020">
        <f>SUM(K85)</f>
        <v>0</v>
      </c>
      <c r="L86" s="2020">
        <f>SUM(L85)</f>
        <v>0</v>
      </c>
      <c r="M86" s="2020">
        <f>SUM(M85)</f>
        <v>0</v>
      </c>
      <c r="N86" s="2019"/>
      <c r="O86" s="1946"/>
      <c r="P86" s="2018"/>
      <c r="Q86" s="1846"/>
      <c r="R86" s="6000"/>
      <c r="S86" s="6001"/>
    </row>
    <row r="87" spans="1:19" ht="29.45" customHeight="1" x14ac:dyDescent="0.2">
      <c r="A87" s="6109" t="s">
        <v>9</v>
      </c>
      <c r="B87" s="6012" t="s">
        <v>10</v>
      </c>
      <c r="C87" s="6037" t="s">
        <v>9</v>
      </c>
      <c r="D87" s="5989" t="s">
        <v>839</v>
      </c>
      <c r="E87" s="5990"/>
      <c r="F87" s="5991"/>
      <c r="G87" s="6034" t="s">
        <v>844</v>
      </c>
      <c r="H87" s="6217" t="s">
        <v>143</v>
      </c>
      <c r="I87" s="6075" t="s">
        <v>367</v>
      </c>
      <c r="J87" s="1933"/>
      <c r="K87" s="1932"/>
      <c r="L87" s="2017"/>
      <c r="M87" s="2017"/>
      <c r="N87" s="1991" t="s">
        <v>843</v>
      </c>
      <c r="O87" s="2016" t="s">
        <v>243</v>
      </c>
      <c r="P87" s="1972"/>
      <c r="Q87" s="2015"/>
      <c r="R87" s="6000"/>
      <c r="S87" s="6001"/>
    </row>
    <row r="88" spans="1:19" ht="35.25" customHeight="1" x14ac:dyDescent="0.2">
      <c r="A88" s="6110"/>
      <c r="B88" s="6013"/>
      <c r="C88" s="6038"/>
      <c r="D88" s="5992"/>
      <c r="E88" s="5993"/>
      <c r="F88" s="5994"/>
      <c r="G88" s="6035"/>
      <c r="H88" s="6218"/>
      <c r="I88" s="6076"/>
      <c r="J88" s="1930" t="s">
        <v>12</v>
      </c>
      <c r="K88" s="1928">
        <f>K92</f>
        <v>1</v>
      </c>
      <c r="L88" s="1928">
        <f>L92</f>
        <v>1</v>
      </c>
      <c r="M88" s="1928">
        <f>M92</f>
        <v>1</v>
      </c>
      <c r="N88" s="2014" t="s">
        <v>842</v>
      </c>
      <c r="O88" s="1986" t="s">
        <v>243</v>
      </c>
      <c r="P88" s="1981">
        <v>1</v>
      </c>
      <c r="Q88" s="2013">
        <v>1</v>
      </c>
      <c r="R88" s="6215" t="s">
        <v>841</v>
      </c>
      <c r="S88" s="6216"/>
    </row>
    <row r="89" spans="1:19" ht="38.25" x14ac:dyDescent="0.2">
      <c r="A89" s="6110"/>
      <c r="B89" s="6013"/>
      <c r="C89" s="6038"/>
      <c r="D89" s="5992"/>
      <c r="E89" s="5993"/>
      <c r="F89" s="5994"/>
      <c r="G89" s="6035"/>
      <c r="H89" s="6218"/>
      <c r="I89" s="6076"/>
      <c r="J89" s="1930"/>
      <c r="K89" s="1928"/>
      <c r="L89" s="1929"/>
      <c r="M89" s="1929"/>
      <c r="N89" s="1987" t="s">
        <v>840</v>
      </c>
      <c r="O89" s="1954"/>
      <c r="P89" s="1917"/>
      <c r="Q89" s="2012"/>
      <c r="R89" s="6000"/>
      <c r="S89" s="6001"/>
    </row>
    <row r="90" spans="1:19" ht="12" customHeight="1" x14ac:dyDescent="0.2">
      <c r="A90" s="6110"/>
      <c r="B90" s="6013"/>
      <c r="C90" s="6038"/>
      <c r="D90" s="5992"/>
      <c r="E90" s="5993"/>
      <c r="F90" s="5994"/>
      <c r="G90" s="6035"/>
      <c r="H90" s="6218"/>
      <c r="I90" s="6076"/>
      <c r="J90" s="1930"/>
      <c r="K90" s="1928"/>
      <c r="L90" s="1929"/>
      <c r="M90" s="1929"/>
      <c r="N90" s="2011"/>
      <c r="O90" s="2010"/>
      <c r="P90" s="1946"/>
      <c r="Q90" s="2009"/>
      <c r="R90" s="6015"/>
      <c r="S90" s="6016"/>
    </row>
    <row r="91" spans="1:19" ht="16.149999999999999" customHeight="1" thickBot="1" x14ac:dyDescent="0.25">
      <c r="A91" s="6111"/>
      <c r="B91" s="6014"/>
      <c r="C91" s="6039"/>
      <c r="D91" s="5995"/>
      <c r="E91" s="5996"/>
      <c r="F91" s="5997"/>
      <c r="G91" s="6035"/>
      <c r="H91" s="6218"/>
      <c r="I91" s="6076"/>
      <c r="J91" s="1923" t="s">
        <v>13</v>
      </c>
      <c r="K91" s="1952">
        <f>SUM(K87:K88)</f>
        <v>1</v>
      </c>
      <c r="L91" s="1952">
        <f>SUM(L87:L88)</f>
        <v>1</v>
      </c>
      <c r="M91" s="1952">
        <f>SUM(M87:M88)</f>
        <v>1</v>
      </c>
      <c r="N91" s="2008"/>
      <c r="O91" s="1925"/>
      <c r="P91" s="2007"/>
      <c r="Q91" s="2006"/>
      <c r="R91" s="6017"/>
      <c r="S91" s="6018"/>
    </row>
    <row r="92" spans="1:19" ht="24.75" customHeight="1" thickBot="1" x14ac:dyDescent="0.25">
      <c r="A92" s="6109" t="s">
        <v>9</v>
      </c>
      <c r="B92" s="6012" t="s">
        <v>10</v>
      </c>
      <c r="C92" s="6150" t="s">
        <v>9</v>
      </c>
      <c r="D92" s="2005" t="s">
        <v>8</v>
      </c>
      <c r="E92" s="6144"/>
      <c r="F92" s="6107" t="s">
        <v>839</v>
      </c>
      <c r="G92" s="6035"/>
      <c r="H92" s="6218"/>
      <c r="I92" s="6076"/>
      <c r="J92" s="1920" t="s">
        <v>12</v>
      </c>
      <c r="K92" s="2004">
        <v>1</v>
      </c>
      <c r="L92" s="2004">
        <v>1</v>
      </c>
      <c r="M92" s="2004">
        <v>1</v>
      </c>
      <c r="N92" s="1982"/>
      <c r="O92" s="1917"/>
      <c r="P92" s="1921"/>
      <c r="Q92" s="2003"/>
      <c r="R92" s="6000"/>
      <c r="S92" s="6001"/>
    </row>
    <row r="93" spans="1:19" ht="23.25" customHeight="1" thickBot="1" x14ac:dyDescent="0.25">
      <c r="A93" s="6111"/>
      <c r="B93" s="6014"/>
      <c r="C93" s="6119"/>
      <c r="D93" s="1960"/>
      <c r="E93" s="6121"/>
      <c r="F93" s="6108"/>
      <c r="G93" s="6036"/>
      <c r="H93" s="6219"/>
      <c r="I93" s="6077"/>
      <c r="J93" s="1914" t="s">
        <v>13</v>
      </c>
      <c r="K93" s="1948">
        <f>SUM(K92)</f>
        <v>1</v>
      </c>
      <c r="L93" s="1948">
        <f>SUM(L92)</f>
        <v>1</v>
      </c>
      <c r="M93" s="1948">
        <f>SUM(M92)</f>
        <v>1</v>
      </c>
      <c r="N93" s="2002"/>
      <c r="O93" s="1911"/>
      <c r="P93" s="1958"/>
      <c r="Q93" s="1975"/>
      <c r="R93" s="6002"/>
      <c r="S93" s="6003"/>
    </row>
    <row r="94" spans="1:19" ht="16.149999999999999" customHeight="1" thickBot="1" x14ac:dyDescent="0.25">
      <c r="A94" s="1943" t="s">
        <v>9</v>
      </c>
      <c r="B94" s="1940" t="s">
        <v>10</v>
      </c>
      <c r="C94" s="6094" t="s">
        <v>221</v>
      </c>
      <c r="D94" s="6095"/>
      <c r="E94" s="6095"/>
      <c r="F94" s="6095"/>
      <c r="G94" s="6095"/>
      <c r="H94" s="6095"/>
      <c r="I94" s="6096"/>
      <c r="J94" s="2001" t="s">
        <v>13</v>
      </c>
      <c r="K94" s="2000">
        <f>K84+K91</f>
        <v>1</v>
      </c>
      <c r="L94" s="2000">
        <f>L84+L91</f>
        <v>1</v>
      </c>
      <c r="M94" s="2000">
        <f>M84+M91</f>
        <v>1</v>
      </c>
      <c r="N94" s="6028"/>
      <c r="O94" s="6029"/>
      <c r="P94" s="6029"/>
      <c r="Q94" s="6029"/>
      <c r="R94" s="6029"/>
      <c r="S94" s="6030"/>
    </row>
    <row r="95" spans="1:19" ht="28.5" customHeight="1" thickBot="1" x14ac:dyDescent="0.25">
      <c r="A95" s="1943" t="s">
        <v>9</v>
      </c>
      <c r="B95" s="1942" t="s">
        <v>11</v>
      </c>
      <c r="C95" s="6055" t="s">
        <v>838</v>
      </c>
      <c r="D95" s="6056"/>
      <c r="E95" s="6056"/>
      <c r="F95" s="6056"/>
      <c r="G95" s="6056"/>
      <c r="H95" s="6056"/>
      <c r="I95" s="6056"/>
      <c r="J95" s="6056"/>
      <c r="K95" s="6056"/>
      <c r="L95" s="6056"/>
      <c r="M95" s="6056"/>
      <c r="N95" s="6056"/>
      <c r="O95" s="6056"/>
      <c r="P95" s="6056"/>
      <c r="Q95" s="6056"/>
      <c r="R95" s="6056"/>
      <c r="S95" s="6057"/>
    </row>
    <row r="96" spans="1:19" ht="45" customHeight="1" thickBot="1" x14ac:dyDescent="0.25">
      <c r="A96" s="1943"/>
      <c r="B96" s="1940"/>
      <c r="C96" s="1999"/>
      <c r="D96" s="1997"/>
      <c r="E96" s="1997"/>
      <c r="F96" s="1997"/>
      <c r="G96" s="1997"/>
      <c r="H96" s="1998"/>
      <c r="I96" s="1997"/>
      <c r="J96" s="1997"/>
      <c r="K96" s="1997"/>
      <c r="L96" s="1997"/>
      <c r="M96" s="1996"/>
      <c r="N96" s="1995" t="s">
        <v>837</v>
      </c>
      <c r="O96" s="1994" t="s">
        <v>243</v>
      </c>
      <c r="P96" s="1993">
        <v>2</v>
      </c>
      <c r="Q96" s="1992">
        <v>0</v>
      </c>
      <c r="R96" s="6067" t="s">
        <v>836</v>
      </c>
      <c r="S96" s="6068"/>
    </row>
    <row r="97" spans="1:19" ht="31.5" customHeight="1" x14ac:dyDescent="0.2">
      <c r="A97" s="6109" t="s">
        <v>9</v>
      </c>
      <c r="B97" s="6012" t="s">
        <v>11</v>
      </c>
      <c r="C97" s="6037" t="s">
        <v>8</v>
      </c>
      <c r="D97" s="5989" t="s">
        <v>824</v>
      </c>
      <c r="E97" s="5990"/>
      <c r="F97" s="5991"/>
      <c r="G97" s="6034" t="s">
        <v>835</v>
      </c>
      <c r="H97" s="6097" t="s">
        <v>143</v>
      </c>
      <c r="I97" s="6075" t="s">
        <v>367</v>
      </c>
      <c r="J97" s="1933" t="s">
        <v>12</v>
      </c>
      <c r="K97" s="1932"/>
      <c r="L97" s="1932"/>
      <c r="M97" s="1932"/>
      <c r="N97" s="1991" t="s">
        <v>834</v>
      </c>
      <c r="O97" s="1990" t="s">
        <v>243</v>
      </c>
      <c r="P97" s="1989">
        <v>3</v>
      </c>
      <c r="Q97" s="1988">
        <v>9</v>
      </c>
      <c r="R97" s="5847" t="s">
        <v>833</v>
      </c>
      <c r="S97" s="5848"/>
    </row>
    <row r="98" spans="1:19" ht="29.25" customHeight="1" x14ac:dyDescent="0.2">
      <c r="A98" s="6110"/>
      <c r="B98" s="6013"/>
      <c r="C98" s="6038"/>
      <c r="D98" s="5992"/>
      <c r="E98" s="5993"/>
      <c r="F98" s="5994"/>
      <c r="G98" s="6035"/>
      <c r="H98" s="6098"/>
      <c r="I98" s="6076"/>
      <c r="J98" s="1984" t="s">
        <v>12</v>
      </c>
      <c r="K98" s="1983">
        <f t="shared" ref="K98:M99" si="1">K103</f>
        <v>8</v>
      </c>
      <c r="L98" s="1983">
        <f t="shared" si="1"/>
        <v>0</v>
      </c>
      <c r="M98" s="1983">
        <f t="shared" si="1"/>
        <v>0</v>
      </c>
      <c r="N98" s="1987" t="s">
        <v>832</v>
      </c>
      <c r="O98" s="1986" t="s">
        <v>243</v>
      </c>
      <c r="P98" s="1981">
        <v>1</v>
      </c>
      <c r="Q98" s="1985">
        <v>0</v>
      </c>
      <c r="R98" s="5853" t="s">
        <v>831</v>
      </c>
      <c r="S98" s="5854"/>
    </row>
    <row r="99" spans="1:19" ht="27.75" customHeight="1" x14ac:dyDescent="0.2">
      <c r="A99" s="6110"/>
      <c r="B99" s="6013"/>
      <c r="C99" s="6038"/>
      <c r="D99" s="5992"/>
      <c r="E99" s="5993"/>
      <c r="F99" s="5994"/>
      <c r="G99" s="6035"/>
      <c r="H99" s="6098"/>
      <c r="I99" s="6076"/>
      <c r="J99" s="1957" t="s">
        <v>12</v>
      </c>
      <c r="K99" s="1983">
        <f t="shared" si="1"/>
        <v>6</v>
      </c>
      <c r="L99" s="1983">
        <f t="shared" si="1"/>
        <v>0</v>
      </c>
      <c r="M99" s="1983">
        <f t="shared" si="1"/>
        <v>0</v>
      </c>
      <c r="N99" s="1987" t="s">
        <v>830</v>
      </c>
      <c r="O99" s="1986" t="s">
        <v>243</v>
      </c>
      <c r="P99" s="1981">
        <v>25</v>
      </c>
      <c r="Q99" s="1985">
        <v>0</v>
      </c>
      <c r="R99" s="5853" t="s">
        <v>829</v>
      </c>
      <c r="S99" s="5854"/>
    </row>
    <row r="100" spans="1:19" ht="32.25" customHeight="1" x14ac:dyDescent="0.2">
      <c r="A100" s="6110"/>
      <c r="B100" s="6013"/>
      <c r="C100" s="6038"/>
      <c r="D100" s="5992"/>
      <c r="E100" s="5993"/>
      <c r="F100" s="5994"/>
      <c r="G100" s="6035"/>
      <c r="H100" s="6098"/>
      <c r="I100" s="6076"/>
      <c r="J100" s="1984"/>
      <c r="K100" s="1983"/>
      <c r="L100" s="1983"/>
      <c r="M100" s="1983"/>
      <c r="N100" s="1982" t="s">
        <v>828</v>
      </c>
      <c r="O100" s="1981" t="s">
        <v>243</v>
      </c>
      <c r="P100" s="1980">
        <v>2</v>
      </c>
      <c r="Q100" s="1979">
        <v>1</v>
      </c>
      <c r="R100" s="6148" t="s">
        <v>827</v>
      </c>
      <c r="S100" s="6149"/>
    </row>
    <row r="101" spans="1:19" ht="24.6" customHeight="1" thickBot="1" x14ac:dyDescent="0.25">
      <c r="A101" s="6110"/>
      <c r="B101" s="6013"/>
      <c r="C101" s="6038"/>
      <c r="D101" s="5992"/>
      <c r="E101" s="5993"/>
      <c r="F101" s="5994"/>
      <c r="G101" s="6035"/>
      <c r="H101" s="6098"/>
      <c r="I101" s="6076"/>
      <c r="J101" s="1930"/>
      <c r="K101" s="1928"/>
      <c r="L101" s="1928"/>
      <c r="M101" s="1928"/>
      <c r="N101" s="1978" t="s">
        <v>826</v>
      </c>
      <c r="O101" s="1926" t="s">
        <v>243</v>
      </c>
      <c r="P101" s="1925"/>
      <c r="Q101" s="1977"/>
      <c r="R101" s="5998"/>
      <c r="S101" s="5999"/>
    </row>
    <row r="102" spans="1:19" ht="27.6" customHeight="1" thickBot="1" x14ac:dyDescent="0.25">
      <c r="A102" s="6111"/>
      <c r="B102" s="6014"/>
      <c r="C102" s="6039"/>
      <c r="D102" s="5995"/>
      <c r="E102" s="5996"/>
      <c r="F102" s="5997"/>
      <c r="G102" s="6035"/>
      <c r="H102" s="6098"/>
      <c r="I102" s="6076"/>
      <c r="J102" s="1914" t="s">
        <v>13</v>
      </c>
      <c r="K102" s="1913">
        <f>SUM(K97:K99)</f>
        <v>14</v>
      </c>
      <c r="L102" s="1913">
        <f>SUM(L97:L99)</f>
        <v>0</v>
      </c>
      <c r="M102" s="1913">
        <f>SUM(M97:M99)</f>
        <v>0</v>
      </c>
      <c r="N102" s="1976" t="s">
        <v>825</v>
      </c>
      <c r="O102" s="1951" t="s">
        <v>229</v>
      </c>
      <c r="P102" s="1958"/>
      <c r="Q102" s="1975"/>
      <c r="R102" s="6000"/>
      <c r="S102" s="6001"/>
    </row>
    <row r="103" spans="1:19" ht="27.6" customHeight="1" thickBot="1" x14ac:dyDescent="0.25">
      <c r="A103" s="1969" t="s">
        <v>9</v>
      </c>
      <c r="B103" s="1968" t="s">
        <v>11</v>
      </c>
      <c r="C103" s="1967" t="s">
        <v>8</v>
      </c>
      <c r="D103" s="1966" t="s">
        <v>8</v>
      </c>
      <c r="E103" s="1965"/>
      <c r="F103" s="6107" t="s">
        <v>824</v>
      </c>
      <c r="G103" s="6035"/>
      <c r="H103" s="6098"/>
      <c r="I103" s="6076"/>
      <c r="J103" s="1933" t="s">
        <v>12</v>
      </c>
      <c r="K103" s="1974">
        <v>8</v>
      </c>
      <c r="L103" s="1974">
        <v>0</v>
      </c>
      <c r="M103" s="1974">
        <v>0</v>
      </c>
      <c r="N103" s="1973"/>
      <c r="O103" s="1972"/>
      <c r="P103" s="1971"/>
      <c r="Q103" s="1970"/>
      <c r="R103" s="6000"/>
      <c r="S103" s="6001"/>
    </row>
    <row r="104" spans="1:19" ht="27.6" customHeight="1" thickBot="1" x14ac:dyDescent="0.25">
      <c r="A104" s="1969"/>
      <c r="B104" s="1968"/>
      <c r="C104" s="1967"/>
      <c r="D104" s="1966"/>
      <c r="E104" s="1965"/>
      <c r="F104" s="6136"/>
      <c r="G104" s="6035"/>
      <c r="H104" s="6098"/>
      <c r="I104" s="6076"/>
      <c r="J104" s="1920" t="s">
        <v>12</v>
      </c>
      <c r="K104" s="1964">
        <v>6</v>
      </c>
      <c r="L104" s="1964">
        <v>0</v>
      </c>
      <c r="M104" s="1964">
        <v>0</v>
      </c>
      <c r="N104" s="1963"/>
      <c r="O104" s="1917"/>
      <c r="P104" s="1921"/>
      <c r="Q104" s="1915"/>
      <c r="R104" s="6000"/>
      <c r="S104" s="6001"/>
    </row>
    <row r="105" spans="1:19" ht="15.75" customHeight="1" thickBot="1" x14ac:dyDescent="0.25">
      <c r="A105" s="1905"/>
      <c r="B105" s="1962"/>
      <c r="C105" s="1961"/>
      <c r="D105" s="1960"/>
      <c r="E105" s="1959"/>
      <c r="F105" s="6108"/>
      <c r="G105" s="6036"/>
      <c r="H105" s="6099"/>
      <c r="I105" s="6077"/>
      <c r="J105" s="1914" t="s">
        <v>13</v>
      </c>
      <c r="K105" s="1913">
        <f>SUM(K103:K104)</f>
        <v>14</v>
      </c>
      <c r="L105" s="1913">
        <f>SUM(L103:L104)</f>
        <v>0</v>
      </c>
      <c r="M105" s="1913">
        <f>SUM(M103:M104)</f>
        <v>0</v>
      </c>
      <c r="N105" s="1949"/>
      <c r="O105" s="1911"/>
      <c r="P105" s="1958"/>
      <c r="Q105" s="1909"/>
      <c r="R105" s="6002"/>
      <c r="S105" s="6003"/>
    </row>
    <row r="106" spans="1:19" ht="34.5" customHeight="1" x14ac:dyDescent="0.2">
      <c r="A106" s="6110" t="s">
        <v>9</v>
      </c>
      <c r="B106" s="6013" t="s">
        <v>11</v>
      </c>
      <c r="C106" s="6038" t="s">
        <v>9</v>
      </c>
      <c r="D106" s="5992" t="s">
        <v>820</v>
      </c>
      <c r="E106" s="5993"/>
      <c r="F106" s="5994"/>
      <c r="G106" s="6035" t="s">
        <v>823</v>
      </c>
      <c r="H106" s="6153" t="s">
        <v>143</v>
      </c>
      <c r="I106" s="6076" t="s">
        <v>367</v>
      </c>
      <c r="J106" s="1957" t="s">
        <v>12</v>
      </c>
      <c r="K106" s="1956">
        <f>K109</f>
        <v>0</v>
      </c>
      <c r="L106" s="1956">
        <f>L109</f>
        <v>0</v>
      </c>
      <c r="M106" s="1956">
        <f>M109</f>
        <v>0</v>
      </c>
      <c r="N106" s="1927" t="s">
        <v>822</v>
      </c>
      <c r="O106" s="1926" t="s">
        <v>243</v>
      </c>
      <c r="P106" s="1925"/>
      <c r="Q106" s="1924"/>
      <c r="R106" s="6151"/>
      <c r="S106" s="6152"/>
    </row>
    <row r="107" spans="1:19" ht="42" customHeight="1" x14ac:dyDescent="0.2">
      <c r="A107" s="6110"/>
      <c r="B107" s="6013"/>
      <c r="C107" s="6038"/>
      <c r="D107" s="5992"/>
      <c r="E107" s="5993"/>
      <c r="F107" s="5994"/>
      <c r="G107" s="6035"/>
      <c r="H107" s="6154"/>
      <c r="I107" s="6076"/>
      <c r="J107" s="1930"/>
      <c r="K107" s="1928"/>
      <c r="L107" s="1928"/>
      <c r="M107" s="1928"/>
      <c r="N107" s="1955" t="s">
        <v>821</v>
      </c>
      <c r="O107" s="1954" t="s">
        <v>243</v>
      </c>
      <c r="P107" s="1917"/>
      <c r="Q107" s="1953"/>
      <c r="R107" s="5998"/>
      <c r="S107" s="5999"/>
    </row>
    <row r="108" spans="1:19" ht="14.45" customHeight="1" thickBot="1" x14ac:dyDescent="0.25">
      <c r="A108" s="6111"/>
      <c r="B108" s="6014"/>
      <c r="C108" s="6039"/>
      <c r="D108" s="5995"/>
      <c r="E108" s="5996"/>
      <c r="F108" s="5997"/>
      <c r="G108" s="6035"/>
      <c r="H108" s="6154"/>
      <c r="I108" s="6076"/>
      <c r="J108" s="1923" t="s">
        <v>13</v>
      </c>
      <c r="K108" s="1952">
        <f>SUM(K106:K106)</f>
        <v>0</v>
      </c>
      <c r="L108" s="1952">
        <f>SUM(L106:L106)</f>
        <v>0</v>
      </c>
      <c r="M108" s="1952">
        <f>SUM(M106:M106)</f>
        <v>0</v>
      </c>
      <c r="N108" s="1949"/>
      <c r="O108" s="1951"/>
      <c r="P108" s="1910"/>
      <c r="Q108" s="1909"/>
      <c r="R108" s="6000"/>
      <c r="S108" s="6001"/>
    </row>
    <row r="109" spans="1:19" ht="23.25" customHeight="1" thickBot="1" x14ac:dyDescent="0.25">
      <c r="A109" s="6109" t="s">
        <v>9</v>
      </c>
      <c r="B109" s="6012" t="s">
        <v>11</v>
      </c>
      <c r="C109" s="6150" t="s">
        <v>9</v>
      </c>
      <c r="D109" s="6142" t="s">
        <v>8</v>
      </c>
      <c r="E109" s="6144"/>
      <c r="F109" s="6107" t="s">
        <v>820</v>
      </c>
      <c r="G109" s="6035"/>
      <c r="H109" s="6154"/>
      <c r="I109" s="6076"/>
      <c r="J109" s="1920" t="s">
        <v>12</v>
      </c>
      <c r="K109" s="1950">
        <v>0</v>
      </c>
      <c r="L109" s="1950">
        <v>0</v>
      </c>
      <c r="M109" s="1950">
        <v>0</v>
      </c>
      <c r="N109" s="1949"/>
      <c r="O109" s="1911"/>
      <c r="P109" s="1910"/>
      <c r="Q109" s="1909"/>
      <c r="R109" s="6000"/>
      <c r="S109" s="6001"/>
    </row>
    <row r="110" spans="1:19" ht="24.75" customHeight="1" thickBot="1" x14ac:dyDescent="0.25">
      <c r="A110" s="6111"/>
      <c r="B110" s="6014"/>
      <c r="C110" s="6119"/>
      <c r="D110" s="6143"/>
      <c r="E110" s="6121"/>
      <c r="F110" s="6108"/>
      <c r="G110" s="6036"/>
      <c r="H110" s="6155"/>
      <c r="I110" s="6077"/>
      <c r="J110" s="1914" t="s">
        <v>13</v>
      </c>
      <c r="K110" s="1948">
        <f>SUM(K109)</f>
        <v>0</v>
      </c>
      <c r="L110" s="1948">
        <f>SUM(L109)</f>
        <v>0</v>
      </c>
      <c r="M110" s="1948">
        <f>SUM(M109)</f>
        <v>0</v>
      </c>
      <c r="N110" s="1947"/>
      <c r="O110" s="1946"/>
      <c r="P110" s="1945"/>
      <c r="Q110" s="1944"/>
      <c r="R110" s="6002"/>
      <c r="S110" s="6003"/>
    </row>
    <row r="111" spans="1:19" ht="15" customHeight="1" thickBot="1" x14ac:dyDescent="0.25">
      <c r="A111" s="1905" t="s">
        <v>9</v>
      </c>
      <c r="B111" s="1908" t="s">
        <v>11</v>
      </c>
      <c r="C111" s="6094" t="s">
        <v>221</v>
      </c>
      <c r="D111" s="6095"/>
      <c r="E111" s="6095"/>
      <c r="F111" s="6095"/>
      <c r="G111" s="6095"/>
      <c r="H111" s="6095"/>
      <c r="I111" s="6096"/>
      <c r="J111" s="1907" t="s">
        <v>13</v>
      </c>
      <c r="K111" s="1906">
        <f>K102+K108</f>
        <v>14</v>
      </c>
      <c r="L111" s="1906">
        <f>L102+L108</f>
        <v>0</v>
      </c>
      <c r="M111" s="1906">
        <f>M102+M108</f>
        <v>0</v>
      </c>
      <c r="N111" s="6028"/>
      <c r="O111" s="6029"/>
      <c r="P111" s="6029"/>
      <c r="Q111" s="6029"/>
      <c r="R111" s="6029"/>
      <c r="S111" s="6030"/>
    </row>
    <row r="112" spans="1:19" ht="27.75" customHeight="1" thickBot="1" x14ac:dyDescent="0.25">
      <c r="A112" s="1943" t="s">
        <v>9</v>
      </c>
      <c r="B112" s="1942" t="s">
        <v>24</v>
      </c>
      <c r="C112" s="6055" t="s">
        <v>819</v>
      </c>
      <c r="D112" s="6056"/>
      <c r="E112" s="6056"/>
      <c r="F112" s="6056"/>
      <c r="G112" s="6056"/>
      <c r="H112" s="6056"/>
      <c r="I112" s="6056"/>
      <c r="J112" s="6056"/>
      <c r="K112" s="6056"/>
      <c r="L112" s="6056"/>
      <c r="M112" s="6056"/>
      <c r="N112" s="6056"/>
      <c r="O112" s="6056"/>
      <c r="P112" s="6056"/>
      <c r="Q112" s="6056"/>
      <c r="R112" s="6056"/>
      <c r="S112" s="6057"/>
    </row>
    <row r="113" spans="1:19" ht="27.6" customHeight="1" thickBot="1" x14ac:dyDescent="0.25">
      <c r="A113" s="1941"/>
      <c r="B113" s="1940"/>
      <c r="C113" s="1938"/>
      <c r="D113" s="1938"/>
      <c r="E113" s="1938"/>
      <c r="F113" s="1938"/>
      <c r="G113" s="1938"/>
      <c r="H113" s="1939"/>
      <c r="I113" s="1938"/>
      <c r="J113" s="1938"/>
      <c r="K113" s="1938"/>
      <c r="L113" s="1938"/>
      <c r="M113" s="1938"/>
      <c r="N113" s="1937" t="s">
        <v>818</v>
      </c>
      <c r="O113" s="1936" t="s">
        <v>243</v>
      </c>
      <c r="P113" s="1935"/>
      <c r="Q113" s="1934"/>
      <c r="R113" s="6004"/>
      <c r="S113" s="6005"/>
    </row>
    <row r="114" spans="1:19" ht="39" customHeight="1" x14ac:dyDescent="0.2">
      <c r="A114" s="6109" t="s">
        <v>9</v>
      </c>
      <c r="B114" s="6012" t="s">
        <v>24</v>
      </c>
      <c r="C114" s="6037" t="s">
        <v>8</v>
      </c>
      <c r="D114" s="5989" t="s">
        <v>812</v>
      </c>
      <c r="E114" s="5990"/>
      <c r="F114" s="5991"/>
      <c r="G114" s="6034" t="s">
        <v>817</v>
      </c>
      <c r="H114" s="6097" t="s">
        <v>143</v>
      </c>
      <c r="I114" s="6075" t="s">
        <v>367</v>
      </c>
      <c r="J114" s="1933" t="s">
        <v>12</v>
      </c>
      <c r="K114" s="1932">
        <f>K117</f>
        <v>0</v>
      </c>
      <c r="L114" s="1932">
        <f>L117</f>
        <v>0</v>
      </c>
      <c r="M114" s="1932">
        <f>M117</f>
        <v>0</v>
      </c>
      <c r="N114" s="1931" t="s">
        <v>816</v>
      </c>
      <c r="O114" s="1926" t="s">
        <v>243</v>
      </c>
      <c r="P114" s="1925"/>
      <c r="Q114" s="1924"/>
      <c r="R114" s="5998"/>
      <c r="S114" s="5999"/>
    </row>
    <row r="115" spans="1:19" ht="38.25" x14ac:dyDescent="0.2">
      <c r="A115" s="6110"/>
      <c r="B115" s="6013"/>
      <c r="C115" s="6038"/>
      <c r="D115" s="5992"/>
      <c r="E115" s="5993"/>
      <c r="F115" s="5994"/>
      <c r="G115" s="6035"/>
      <c r="H115" s="6098"/>
      <c r="I115" s="6076"/>
      <c r="J115" s="1930"/>
      <c r="K115" s="1928"/>
      <c r="L115" s="1929"/>
      <c r="M115" s="1928"/>
      <c r="N115" s="1927" t="s">
        <v>815</v>
      </c>
      <c r="O115" s="1926" t="s">
        <v>814</v>
      </c>
      <c r="P115" s="1925"/>
      <c r="Q115" s="1924"/>
      <c r="R115" s="5998"/>
      <c r="S115" s="5999"/>
    </row>
    <row r="116" spans="1:19" ht="27" customHeight="1" thickBot="1" x14ac:dyDescent="0.25">
      <c r="A116" s="6111"/>
      <c r="B116" s="6014"/>
      <c r="C116" s="6039"/>
      <c r="D116" s="5995"/>
      <c r="E116" s="5996"/>
      <c r="F116" s="5997"/>
      <c r="G116" s="6035"/>
      <c r="H116" s="6098"/>
      <c r="I116" s="6076"/>
      <c r="J116" s="1923" t="s">
        <v>13</v>
      </c>
      <c r="K116" s="1922">
        <f>SUM(K114:K114)</f>
        <v>0</v>
      </c>
      <c r="L116" s="1922">
        <f>SUM(L114:L114)</f>
        <v>0</v>
      </c>
      <c r="M116" s="1922">
        <f>SUM(M114:M114)</f>
        <v>0</v>
      </c>
      <c r="N116" s="1918" t="s">
        <v>813</v>
      </c>
      <c r="O116" s="1917" t="s">
        <v>243</v>
      </c>
      <c r="P116" s="1921"/>
      <c r="Q116" s="1915"/>
      <c r="R116" s="6000"/>
      <c r="S116" s="6001"/>
    </row>
    <row r="117" spans="1:19" ht="26.25" customHeight="1" thickBot="1" x14ac:dyDescent="0.25">
      <c r="A117" s="6109" t="s">
        <v>9</v>
      </c>
      <c r="B117" s="6012" t="s">
        <v>24</v>
      </c>
      <c r="C117" s="6037" t="s">
        <v>8</v>
      </c>
      <c r="D117" s="6142" t="s">
        <v>8</v>
      </c>
      <c r="E117" s="6159"/>
      <c r="F117" s="6107" t="s">
        <v>812</v>
      </c>
      <c r="G117" s="6035"/>
      <c r="H117" s="6098"/>
      <c r="I117" s="6076"/>
      <c r="J117" s="1920" t="s">
        <v>12</v>
      </c>
      <c r="K117" s="1919">
        <v>0</v>
      </c>
      <c r="L117" s="1919">
        <v>0</v>
      </c>
      <c r="M117" s="1919">
        <v>0</v>
      </c>
      <c r="N117" s="1918"/>
      <c r="O117" s="1917"/>
      <c r="P117" s="1916"/>
      <c r="Q117" s="1915"/>
      <c r="R117" s="6000"/>
      <c r="S117" s="6001"/>
    </row>
    <row r="118" spans="1:19" ht="15.75" customHeight="1" thickBot="1" x14ac:dyDescent="0.25">
      <c r="A118" s="6111"/>
      <c r="B118" s="6014"/>
      <c r="C118" s="6039"/>
      <c r="D118" s="6143"/>
      <c r="E118" s="6160"/>
      <c r="F118" s="6108"/>
      <c r="G118" s="6036"/>
      <c r="H118" s="6099"/>
      <c r="I118" s="6077"/>
      <c r="J118" s="1914" t="s">
        <v>13</v>
      </c>
      <c r="K118" s="1913">
        <f>SUM(K117)</f>
        <v>0</v>
      </c>
      <c r="L118" s="1913">
        <f>SUM(L117)</f>
        <v>0</v>
      </c>
      <c r="M118" s="1913">
        <f>SUM(M117)</f>
        <v>0</v>
      </c>
      <c r="N118" s="1912"/>
      <c r="O118" s="1911"/>
      <c r="P118" s="1910"/>
      <c r="Q118" s="1909"/>
      <c r="R118" s="6002"/>
      <c r="S118" s="6003"/>
    </row>
    <row r="119" spans="1:19" ht="15" customHeight="1" thickBot="1" x14ac:dyDescent="0.25">
      <c r="A119" s="1905" t="s">
        <v>9</v>
      </c>
      <c r="B119" s="1908" t="s">
        <v>24</v>
      </c>
      <c r="C119" s="6094" t="s">
        <v>221</v>
      </c>
      <c r="D119" s="6095"/>
      <c r="E119" s="6095"/>
      <c r="F119" s="6095"/>
      <c r="G119" s="6095"/>
      <c r="H119" s="6095"/>
      <c r="I119" s="6096"/>
      <c r="J119" s="1907" t="s">
        <v>13</v>
      </c>
      <c r="K119" s="1906">
        <f>K116</f>
        <v>0</v>
      </c>
      <c r="L119" s="1906">
        <f>L116</f>
        <v>0</v>
      </c>
      <c r="M119" s="1906">
        <f>M116</f>
        <v>0</v>
      </c>
      <c r="N119" s="6028"/>
      <c r="O119" s="6029"/>
      <c r="P119" s="6029"/>
      <c r="Q119" s="6029"/>
      <c r="R119" s="6029"/>
      <c r="S119" s="6030"/>
    </row>
    <row r="120" spans="1:19" ht="29.25" customHeight="1" thickBot="1" x14ac:dyDescent="0.25">
      <c r="A120" s="1905" t="s">
        <v>9</v>
      </c>
      <c r="B120" s="1904"/>
      <c r="C120" s="6124" t="s">
        <v>220</v>
      </c>
      <c r="D120" s="6125"/>
      <c r="E120" s="6125"/>
      <c r="F120" s="6125"/>
      <c r="G120" s="6125"/>
      <c r="H120" s="6125"/>
      <c r="I120" s="6126"/>
      <c r="J120" s="1903" t="s">
        <v>13</v>
      </c>
      <c r="K120" s="1902">
        <f>K50+K76+K94+K111+K119</f>
        <v>1237</v>
      </c>
      <c r="L120" s="1902">
        <f>L50+L76+L94+L111+L119</f>
        <v>3062.9</v>
      </c>
      <c r="M120" s="1902">
        <f>M50+M76+M94+M111+M119</f>
        <v>3062.6</v>
      </c>
      <c r="N120" s="6031"/>
      <c r="O120" s="6032"/>
      <c r="P120" s="6032"/>
      <c r="Q120" s="6032"/>
      <c r="R120" s="6032"/>
      <c r="S120" s="6033"/>
    </row>
    <row r="121" spans="1:19" ht="24.75" customHeight="1" thickBot="1" x14ac:dyDescent="0.25">
      <c r="A121" s="6145" t="s">
        <v>218</v>
      </c>
      <c r="B121" s="6146"/>
      <c r="C121" s="6146"/>
      <c r="D121" s="6146"/>
      <c r="E121" s="6146"/>
      <c r="F121" s="6146"/>
      <c r="G121" s="6146"/>
      <c r="H121" s="6146"/>
      <c r="I121" s="6146"/>
      <c r="J121" s="6147"/>
      <c r="K121" s="1901">
        <f>K120+K35</f>
        <v>1241</v>
      </c>
      <c r="L121" s="1901">
        <f>L120+L35</f>
        <v>3062.9</v>
      </c>
      <c r="M121" s="1901">
        <f>M120+M35</f>
        <v>3062.6</v>
      </c>
      <c r="N121" s="6156"/>
      <c r="O121" s="6157"/>
      <c r="P121" s="6157"/>
      <c r="Q121" s="6157"/>
      <c r="R121" s="6157"/>
      <c r="S121" s="6158"/>
    </row>
    <row r="122" spans="1:19" ht="15" x14ac:dyDescent="0.2">
      <c r="A122" s="1899" t="s">
        <v>609</v>
      </c>
      <c r="B122" s="1899"/>
      <c r="C122" s="1899"/>
      <c r="D122" s="1899"/>
      <c r="E122" s="1899"/>
      <c r="F122" s="1899"/>
      <c r="G122" s="1899"/>
      <c r="H122" s="1900"/>
      <c r="I122" s="1899"/>
      <c r="J122" s="1899"/>
      <c r="K122" s="1899"/>
      <c r="L122" s="1899"/>
      <c r="M122" s="1899"/>
      <c r="N122" s="1898"/>
      <c r="O122" s="1895"/>
      <c r="P122" s="1867"/>
      <c r="Q122" s="1867"/>
      <c r="R122" s="1867"/>
      <c r="S122" s="1867"/>
    </row>
    <row r="123" spans="1:19" ht="15" x14ac:dyDescent="0.2">
      <c r="A123" s="1896"/>
      <c r="B123" s="1896"/>
      <c r="C123" s="1896"/>
      <c r="D123" s="1896"/>
      <c r="E123" s="1896"/>
      <c r="F123" s="1896"/>
      <c r="G123" s="1896"/>
      <c r="H123" s="1897"/>
      <c r="I123" s="1896"/>
      <c r="J123" s="1896"/>
      <c r="K123" s="1896"/>
      <c r="L123" s="1896"/>
      <c r="M123" s="1896"/>
      <c r="N123" s="1895"/>
      <c r="O123" s="1895"/>
      <c r="P123" s="1867"/>
      <c r="Q123" s="1867"/>
      <c r="R123" s="1867"/>
      <c r="S123" s="1867"/>
    </row>
    <row r="124" spans="1:19" ht="15" x14ac:dyDescent="0.2">
      <c r="A124" s="1896"/>
      <c r="B124" s="1896"/>
      <c r="C124" s="1896"/>
      <c r="D124" s="1896"/>
      <c r="E124" s="1896"/>
      <c r="F124" s="1896"/>
      <c r="G124" s="1896"/>
      <c r="H124" s="1897"/>
      <c r="I124" s="1896"/>
      <c r="J124" s="1896"/>
      <c r="K124" s="1896"/>
      <c r="L124" s="1896"/>
      <c r="M124" s="1896"/>
      <c r="N124" s="1895"/>
      <c r="O124" s="1895"/>
      <c r="P124" s="1867"/>
      <c r="Q124" s="1867"/>
      <c r="R124" s="1867"/>
      <c r="S124" s="1867"/>
    </row>
    <row r="125" spans="1:19" ht="15" x14ac:dyDescent="0.2">
      <c r="A125" s="1896"/>
      <c r="B125" s="1896"/>
      <c r="C125" s="1896"/>
      <c r="D125" s="1896"/>
      <c r="E125" s="1896"/>
      <c r="F125" s="1896"/>
      <c r="G125" s="1896"/>
      <c r="H125" s="1897"/>
      <c r="I125" s="1896"/>
      <c r="J125" s="1896"/>
      <c r="K125" s="1896"/>
      <c r="L125" s="1896"/>
      <c r="M125" s="1896"/>
      <c r="N125" s="1895"/>
      <c r="O125" s="1895"/>
      <c r="P125" s="1867"/>
      <c r="Q125" s="1867"/>
      <c r="R125" s="1867"/>
      <c r="S125" s="1867"/>
    </row>
    <row r="126" spans="1:19" ht="15" x14ac:dyDescent="0.2">
      <c r="A126" s="1896"/>
      <c r="B126" s="1896"/>
      <c r="C126" s="1896"/>
      <c r="D126" s="1896"/>
      <c r="E126" s="1896"/>
      <c r="F126" s="1896"/>
      <c r="G126" s="1896"/>
      <c r="H126" s="1897"/>
      <c r="I126" s="1896"/>
      <c r="J126" s="1896"/>
      <c r="K126" s="1896"/>
      <c r="L126" s="1896"/>
      <c r="M126" s="1896"/>
      <c r="N126" s="1895"/>
      <c r="O126" s="1895"/>
      <c r="P126" s="1867"/>
      <c r="Q126" s="1867"/>
      <c r="R126" s="1867"/>
      <c r="S126" s="1867"/>
    </row>
    <row r="127" spans="1:19" ht="15" x14ac:dyDescent="0.2">
      <c r="A127" s="1896"/>
      <c r="B127" s="1896"/>
      <c r="C127" s="1896"/>
      <c r="D127" s="1896"/>
      <c r="E127" s="1896"/>
      <c r="F127" s="1896"/>
      <c r="G127" s="1896"/>
      <c r="H127" s="1897"/>
      <c r="I127" s="1896"/>
      <c r="J127" s="1896"/>
      <c r="K127" s="1896"/>
      <c r="L127" s="1896"/>
      <c r="M127" s="1896"/>
      <c r="N127" s="1895"/>
      <c r="O127" s="1895"/>
      <c r="P127" s="1867"/>
      <c r="Q127" s="1867"/>
      <c r="R127" s="1867"/>
      <c r="S127" s="1867"/>
    </row>
    <row r="128" spans="1:19" ht="15" x14ac:dyDescent="0.2">
      <c r="A128" s="1896"/>
      <c r="B128" s="1896"/>
      <c r="C128" s="1896"/>
      <c r="D128" s="1896"/>
      <c r="E128" s="1896"/>
      <c r="F128" s="1896"/>
      <c r="G128" s="1896"/>
      <c r="H128" s="1897"/>
      <c r="I128" s="1896"/>
      <c r="J128" s="1896"/>
      <c r="K128" s="1896"/>
      <c r="L128" s="1896"/>
      <c r="M128" s="1896"/>
      <c r="N128" s="1895"/>
      <c r="O128" s="1895"/>
      <c r="P128" s="1867"/>
      <c r="Q128" s="1867"/>
      <c r="R128" s="1867"/>
      <c r="S128" s="1867"/>
    </row>
    <row r="129" spans="1:19" ht="15" x14ac:dyDescent="0.2">
      <c r="A129" s="1896"/>
      <c r="B129" s="1896"/>
      <c r="C129" s="1896"/>
      <c r="D129" s="1896"/>
      <c r="E129" s="1896"/>
      <c r="F129" s="1896"/>
      <c r="G129" s="1896"/>
      <c r="H129" s="1897"/>
      <c r="I129" s="1896"/>
      <c r="J129" s="1896"/>
      <c r="K129" s="1896"/>
      <c r="L129" s="1896"/>
      <c r="M129" s="1896"/>
      <c r="N129" s="1895"/>
      <c r="O129" s="1895"/>
      <c r="P129" s="1867"/>
      <c r="Q129" s="1867"/>
      <c r="R129" s="1867"/>
      <c r="S129" s="1867"/>
    </row>
    <row r="130" spans="1:19" ht="15" x14ac:dyDescent="0.2">
      <c r="A130" s="1896"/>
      <c r="B130" s="1896"/>
      <c r="C130" s="1896"/>
      <c r="D130" s="1896"/>
      <c r="E130" s="1896"/>
      <c r="F130" s="1896"/>
      <c r="G130" s="1896"/>
      <c r="H130" s="1897"/>
      <c r="I130" s="1896"/>
      <c r="J130" s="1896"/>
      <c r="K130" s="1896"/>
      <c r="L130" s="1896"/>
      <c r="M130" s="1896"/>
      <c r="N130" s="1895"/>
      <c r="O130" s="1895"/>
      <c r="P130" s="1867"/>
      <c r="Q130" s="1867"/>
      <c r="R130" s="1867"/>
      <c r="S130" s="1867"/>
    </row>
    <row r="131" spans="1:19" ht="15" x14ac:dyDescent="0.2">
      <c r="A131" s="1896"/>
      <c r="B131" s="1896"/>
      <c r="C131" s="1896"/>
      <c r="D131" s="1896"/>
      <c r="E131" s="1896"/>
      <c r="F131" s="1896"/>
      <c r="G131" s="1896"/>
      <c r="H131" s="1897"/>
      <c r="I131" s="1896"/>
      <c r="J131" s="1896"/>
      <c r="K131" s="1896"/>
      <c r="L131" s="1896"/>
      <c r="M131" s="1896"/>
      <c r="N131" s="1895"/>
      <c r="O131" s="1895"/>
      <c r="P131" s="1867"/>
      <c r="Q131" s="1867"/>
      <c r="R131" s="1867"/>
      <c r="S131" s="1867"/>
    </row>
    <row r="132" spans="1:19" ht="15" x14ac:dyDescent="0.2">
      <c r="A132" s="1896"/>
      <c r="B132" s="1896"/>
      <c r="C132" s="1896"/>
      <c r="D132" s="1896"/>
      <c r="E132" s="1896"/>
      <c r="F132" s="1896"/>
      <c r="G132" s="1896"/>
      <c r="H132" s="1897"/>
      <c r="I132" s="1896"/>
      <c r="J132" s="1896"/>
      <c r="K132" s="1896"/>
      <c r="L132" s="1896"/>
      <c r="M132" s="1896"/>
      <c r="N132" s="1895"/>
      <c r="O132" s="1895"/>
      <c r="P132" s="1867"/>
      <c r="Q132" s="1867"/>
      <c r="R132" s="1867"/>
      <c r="S132" s="1867"/>
    </row>
    <row r="133" spans="1:19" ht="15" x14ac:dyDescent="0.2">
      <c r="A133" s="1896"/>
      <c r="B133" s="1896"/>
      <c r="C133" s="1896"/>
      <c r="D133" s="1896"/>
      <c r="E133" s="1896"/>
      <c r="F133" s="1896"/>
      <c r="G133" s="1896"/>
      <c r="H133" s="1897"/>
      <c r="I133" s="1896"/>
      <c r="J133" s="1896"/>
      <c r="K133" s="1896"/>
      <c r="L133" s="1896"/>
      <c r="M133" s="1896"/>
      <c r="N133" s="1895"/>
      <c r="O133" s="1895"/>
      <c r="P133" s="1867"/>
      <c r="Q133" s="1867"/>
      <c r="R133" s="1867"/>
      <c r="S133" s="1867"/>
    </row>
    <row r="134" spans="1:19" ht="15" x14ac:dyDescent="0.2">
      <c r="A134" s="1896"/>
      <c r="B134" s="1896"/>
      <c r="C134" s="1896"/>
      <c r="D134" s="1896"/>
      <c r="E134" s="1896"/>
      <c r="F134" s="1896"/>
      <c r="G134" s="1896"/>
      <c r="H134" s="1897"/>
      <c r="I134" s="1896"/>
      <c r="J134" s="1896"/>
      <c r="K134" s="1896"/>
      <c r="L134" s="1896"/>
      <c r="M134" s="1896"/>
      <c r="N134" s="1895"/>
      <c r="O134" s="1895"/>
      <c r="P134" s="1867"/>
      <c r="Q134" s="1867"/>
      <c r="R134" s="1867"/>
      <c r="S134" s="1867"/>
    </row>
    <row r="135" spans="1:19" ht="15" x14ac:dyDescent="0.2">
      <c r="A135" s="1896"/>
      <c r="B135" s="1896"/>
      <c r="C135" s="1896"/>
      <c r="D135" s="1896"/>
      <c r="E135" s="1896"/>
      <c r="F135" s="1896"/>
      <c r="G135" s="1896"/>
      <c r="H135" s="1897"/>
      <c r="I135" s="1896"/>
      <c r="J135" s="1896"/>
      <c r="K135" s="1896"/>
      <c r="L135" s="1896"/>
      <c r="M135" s="1896"/>
      <c r="N135" s="1895"/>
      <c r="O135" s="1895"/>
      <c r="P135" s="1867"/>
      <c r="Q135" s="1867"/>
      <c r="R135" s="1867"/>
      <c r="S135" s="1867"/>
    </row>
    <row r="136" spans="1:19" ht="13.9" customHeight="1" x14ac:dyDescent="0.2">
      <c r="A136" s="1896"/>
      <c r="B136" s="1896"/>
      <c r="C136" s="1896"/>
      <c r="D136" s="1896"/>
      <c r="E136" s="1896"/>
      <c r="F136" s="1896"/>
      <c r="G136" s="1896"/>
      <c r="H136" s="1897"/>
      <c r="I136" s="1896"/>
      <c r="J136" s="1896"/>
      <c r="K136" s="1896"/>
      <c r="L136" s="1896"/>
      <c r="M136" s="1896"/>
      <c r="N136" s="1895"/>
      <c r="O136" s="1895"/>
      <c r="P136" s="1867"/>
      <c r="Q136" s="1867"/>
      <c r="R136" s="1867"/>
      <c r="S136" s="1867"/>
    </row>
    <row r="137" spans="1:19" ht="54" customHeight="1" x14ac:dyDescent="0.2">
      <c r="A137" s="1896"/>
      <c r="B137" s="1896"/>
      <c r="C137" s="1896"/>
      <c r="D137" s="1896"/>
      <c r="E137" s="1896"/>
      <c r="F137" s="1896"/>
      <c r="G137" s="1896"/>
      <c r="H137" s="1897"/>
      <c r="I137" s="1896"/>
      <c r="J137" s="1896"/>
      <c r="K137" s="1896"/>
      <c r="L137" s="1896"/>
      <c r="M137" s="1896"/>
      <c r="N137" s="1895"/>
      <c r="O137" s="1895"/>
      <c r="P137" s="1867"/>
      <c r="Q137" s="1867"/>
      <c r="R137" s="1867"/>
      <c r="S137" s="1867"/>
    </row>
    <row r="138" spans="1:19" ht="15.75" thickBot="1" x14ac:dyDescent="0.25">
      <c r="A138" s="1873"/>
      <c r="B138" s="1872"/>
      <c r="C138" s="1872"/>
      <c r="D138" s="1872"/>
      <c r="E138" s="1872"/>
      <c r="F138" s="6172" t="s">
        <v>17</v>
      </c>
      <c r="G138" s="6172"/>
      <c r="H138" s="6172"/>
      <c r="I138" s="6172"/>
      <c r="J138" s="6172"/>
      <c r="K138" s="6172"/>
      <c r="L138" s="1894"/>
      <c r="M138" s="1894"/>
      <c r="N138" s="1893"/>
      <c r="O138" s="1893"/>
      <c r="P138" s="1867"/>
      <c r="Q138" s="1867"/>
      <c r="R138" s="1867"/>
      <c r="S138" s="1867"/>
    </row>
    <row r="139" spans="1:19" ht="72.75" customHeight="1" thickBot="1" x14ac:dyDescent="0.3">
      <c r="A139" s="1873"/>
      <c r="B139" s="1872"/>
      <c r="C139" s="1872"/>
      <c r="D139" s="1872"/>
      <c r="E139" s="1872"/>
      <c r="F139" s="1892"/>
      <c r="G139" s="1890"/>
      <c r="H139" s="1891"/>
      <c r="I139" s="1890"/>
      <c r="J139" s="1889"/>
      <c r="K139" s="1888" t="s">
        <v>299</v>
      </c>
      <c r="L139" s="1887" t="s">
        <v>300</v>
      </c>
      <c r="M139" s="1886" t="s">
        <v>202</v>
      </c>
      <c r="N139" s="1885"/>
      <c r="O139" s="1885"/>
      <c r="P139" s="1867"/>
      <c r="Q139" s="1867"/>
      <c r="R139" s="1867"/>
      <c r="S139" s="1867"/>
    </row>
    <row r="140" spans="1:19" ht="14.45" customHeight="1" thickBot="1" x14ac:dyDescent="0.25">
      <c r="A140" s="1873"/>
      <c r="B140" s="1872"/>
      <c r="C140" s="1872"/>
      <c r="D140" s="1872"/>
      <c r="E140" s="1872"/>
      <c r="F140" s="1884" t="s">
        <v>18</v>
      </c>
      <c r="G140" s="1883"/>
      <c r="H140" s="1883"/>
      <c r="I140" s="1883"/>
      <c r="J140" s="1882"/>
      <c r="K140" s="1860">
        <f>SUM(K141:K151)</f>
        <v>1241</v>
      </c>
      <c r="L140" s="1860">
        <f>SUM(L141:L151)</f>
        <v>3062.9</v>
      </c>
      <c r="M140" s="1860">
        <f>SUM(M141:M151)</f>
        <v>3062.6</v>
      </c>
      <c r="N140" s="1881"/>
      <c r="O140" s="1859"/>
      <c r="P140" s="1867"/>
      <c r="Q140" s="1867"/>
      <c r="R140" s="1867"/>
      <c r="S140" s="1867"/>
    </row>
    <row r="141" spans="1:19" ht="15" x14ac:dyDescent="0.2">
      <c r="A141" s="1873"/>
      <c r="B141" s="1872"/>
      <c r="C141" s="1872"/>
      <c r="D141" s="1872"/>
      <c r="E141" s="1872"/>
      <c r="F141" s="1871" t="s">
        <v>331</v>
      </c>
      <c r="G141" s="1870"/>
      <c r="H141" s="1870"/>
      <c r="I141" s="1870"/>
      <c r="J141" s="1869"/>
      <c r="K141" s="1855">
        <f>K121</f>
        <v>1241</v>
      </c>
      <c r="L141" s="1855">
        <f>L121</f>
        <v>3062.9</v>
      </c>
      <c r="M141" s="1855">
        <f>M121</f>
        <v>3062.6</v>
      </c>
      <c r="N141" s="1859"/>
      <c r="O141" s="1859"/>
      <c r="P141" s="1867"/>
      <c r="Q141" s="1867"/>
      <c r="R141" s="1867"/>
      <c r="S141" s="1867"/>
    </row>
    <row r="142" spans="1:19" ht="15" x14ac:dyDescent="0.2">
      <c r="A142" s="1873"/>
      <c r="B142" s="1872"/>
      <c r="C142" s="1872"/>
      <c r="D142" s="1872"/>
      <c r="E142" s="1872"/>
      <c r="F142" s="1871" t="s">
        <v>330</v>
      </c>
      <c r="G142" s="1870"/>
      <c r="H142" s="1870"/>
      <c r="I142" s="1870"/>
      <c r="J142" s="1869"/>
      <c r="K142" s="1880"/>
      <c r="L142" s="1880"/>
      <c r="M142" s="1880"/>
      <c r="N142" s="1859"/>
      <c r="O142" s="1859"/>
      <c r="P142" s="1867"/>
      <c r="Q142" s="1867"/>
      <c r="R142" s="1867"/>
      <c r="S142" s="1867"/>
    </row>
    <row r="143" spans="1:19" ht="15" x14ac:dyDescent="0.2">
      <c r="A143" s="1873"/>
      <c r="B143" s="1872"/>
      <c r="C143" s="1872"/>
      <c r="D143" s="1872"/>
      <c r="E143" s="1872"/>
      <c r="F143" s="1871" t="s">
        <v>329</v>
      </c>
      <c r="G143" s="1870"/>
      <c r="H143" s="1870"/>
      <c r="I143" s="1870"/>
      <c r="J143" s="1869"/>
      <c r="K143" s="1875"/>
      <c r="L143" s="1875"/>
      <c r="M143" s="1875"/>
      <c r="N143" s="1859"/>
      <c r="O143" s="1859"/>
      <c r="P143" s="1867"/>
      <c r="Q143" s="1867"/>
      <c r="R143" s="1867"/>
      <c r="S143" s="1867"/>
    </row>
    <row r="144" spans="1:19" ht="27.75" customHeight="1" x14ac:dyDescent="0.2">
      <c r="A144" s="1873"/>
      <c r="B144" s="1872"/>
      <c r="C144" s="1872"/>
      <c r="D144" s="1872"/>
      <c r="E144" s="1872"/>
      <c r="F144" s="6006" t="s">
        <v>328</v>
      </c>
      <c r="G144" s="6007"/>
      <c r="H144" s="6007"/>
      <c r="I144" s="6007"/>
      <c r="J144" s="6008"/>
      <c r="K144" s="1875"/>
      <c r="L144" s="1875"/>
      <c r="M144" s="1875"/>
      <c r="N144" s="1859"/>
      <c r="O144" s="1859"/>
      <c r="P144" s="1867"/>
      <c r="Q144" s="1867"/>
      <c r="R144" s="1867"/>
      <c r="S144" s="1867"/>
    </row>
    <row r="145" spans="1:19" ht="15" x14ac:dyDescent="0.2">
      <c r="A145" s="1873"/>
      <c r="B145" s="1872"/>
      <c r="C145" s="1872"/>
      <c r="D145" s="1872"/>
      <c r="E145" s="1872"/>
      <c r="F145" s="590" t="s">
        <v>327</v>
      </c>
      <c r="G145" s="589"/>
      <c r="H145" s="589"/>
      <c r="I145" s="589"/>
      <c r="J145" s="588"/>
      <c r="K145" s="1879"/>
      <c r="L145" s="1879"/>
      <c r="M145" s="1879"/>
      <c r="N145" s="1859"/>
      <c r="O145" s="1859"/>
      <c r="P145" s="1867"/>
      <c r="Q145" s="1867"/>
      <c r="R145" s="1867"/>
      <c r="S145" s="1867"/>
    </row>
    <row r="146" spans="1:19" ht="15" x14ac:dyDescent="0.25">
      <c r="A146" s="1873"/>
      <c r="B146" s="1872"/>
      <c r="C146" s="1872"/>
      <c r="D146" s="1872"/>
      <c r="E146" s="1872"/>
      <c r="F146" s="1878" t="s">
        <v>326</v>
      </c>
      <c r="G146" s="1852"/>
      <c r="H146" s="1877"/>
      <c r="I146" s="1852"/>
      <c r="J146" s="1876"/>
      <c r="K146" s="1875"/>
      <c r="L146" s="1875"/>
      <c r="M146" s="1875"/>
      <c r="N146" s="1859"/>
      <c r="O146" s="1859"/>
      <c r="P146" s="1867"/>
      <c r="Q146" s="1867"/>
      <c r="R146" s="1867"/>
      <c r="S146" s="1867"/>
    </row>
    <row r="147" spans="1:19" ht="29.25" customHeight="1" x14ac:dyDescent="0.2">
      <c r="A147" s="1873"/>
      <c r="B147" s="1872"/>
      <c r="C147" s="1872"/>
      <c r="D147" s="1872"/>
      <c r="E147" s="1872"/>
      <c r="F147" s="6009" t="s">
        <v>325</v>
      </c>
      <c r="G147" s="6010"/>
      <c r="H147" s="6010"/>
      <c r="I147" s="6010"/>
      <c r="J147" s="6011"/>
      <c r="K147" s="1875"/>
      <c r="L147" s="1875"/>
      <c r="M147" s="1875"/>
      <c r="N147" s="1859"/>
      <c r="O147" s="1859"/>
      <c r="P147" s="1874"/>
      <c r="Q147" s="1874"/>
      <c r="R147" s="1874"/>
      <c r="S147" s="1874"/>
    </row>
    <row r="148" spans="1:19" ht="28.5" customHeight="1" x14ac:dyDescent="0.2">
      <c r="A148" s="1873"/>
      <c r="B148" s="1872"/>
      <c r="C148" s="1872"/>
      <c r="D148" s="1872"/>
      <c r="E148" s="1872"/>
      <c r="F148" s="6009" t="s">
        <v>324</v>
      </c>
      <c r="G148" s="6010"/>
      <c r="H148" s="6010"/>
      <c r="I148" s="6010"/>
      <c r="J148" s="6011"/>
      <c r="K148" s="1868"/>
      <c r="L148" s="1868"/>
      <c r="M148" s="1868"/>
      <c r="N148" s="1859"/>
      <c r="O148" s="1859"/>
      <c r="P148" s="1867"/>
      <c r="Q148" s="1867"/>
      <c r="R148" s="1867"/>
      <c r="S148" s="1867"/>
    </row>
    <row r="149" spans="1:19" ht="15" customHeight="1" x14ac:dyDescent="0.2">
      <c r="A149" s="1873"/>
      <c r="B149" s="1872"/>
      <c r="C149" s="1872"/>
      <c r="D149" s="1872"/>
      <c r="E149" s="1872"/>
      <c r="F149" s="6006" t="s">
        <v>323</v>
      </c>
      <c r="G149" s="6007"/>
      <c r="H149" s="6007"/>
      <c r="I149" s="6007"/>
      <c r="J149" s="6008"/>
      <c r="K149" s="1868"/>
      <c r="L149" s="1868"/>
      <c r="M149" s="1868"/>
      <c r="N149" s="1859"/>
      <c r="O149" s="1859"/>
      <c r="P149" s="1867"/>
      <c r="Q149" s="1867"/>
      <c r="R149" s="1867"/>
      <c r="S149" s="1867"/>
    </row>
    <row r="150" spans="1:19" ht="15" x14ac:dyDescent="0.2">
      <c r="A150" s="1873"/>
      <c r="B150" s="1872"/>
      <c r="C150" s="1872"/>
      <c r="D150" s="1872"/>
      <c r="E150" s="1872"/>
      <c r="F150" s="1871" t="s">
        <v>322</v>
      </c>
      <c r="G150" s="1870"/>
      <c r="H150" s="1870"/>
      <c r="I150" s="1870"/>
      <c r="J150" s="1869"/>
      <c r="K150" s="1868"/>
      <c r="L150" s="1868"/>
      <c r="M150" s="1868"/>
      <c r="N150" s="1859"/>
      <c r="O150" s="1859"/>
      <c r="P150" s="1867"/>
      <c r="Q150" s="1867"/>
      <c r="R150" s="1867"/>
      <c r="S150" s="1867"/>
    </row>
    <row r="151" spans="1:19" ht="15.75" thickBot="1" x14ac:dyDescent="0.3">
      <c r="A151" s="1852"/>
      <c r="B151" s="1852"/>
      <c r="C151" s="1852"/>
      <c r="D151" s="1852"/>
      <c r="E151" s="1852"/>
      <c r="F151" s="1866" t="s">
        <v>811</v>
      </c>
      <c r="G151" s="1865"/>
      <c r="H151" s="1865"/>
      <c r="I151" s="1865"/>
      <c r="J151" s="1864"/>
      <c r="K151" s="1863"/>
      <c r="L151" s="1863"/>
      <c r="M151" s="1863"/>
      <c r="N151" s="1859"/>
      <c r="O151" s="1859"/>
      <c r="P151" s="1846"/>
      <c r="Q151" s="1846"/>
      <c r="R151" s="1846"/>
      <c r="S151" s="1846"/>
    </row>
    <row r="152" spans="1:19" ht="15.75" thickBot="1" x14ac:dyDescent="0.3">
      <c r="A152" s="1852"/>
      <c r="B152" s="1852"/>
      <c r="C152" s="1852"/>
      <c r="D152" s="1852"/>
      <c r="E152" s="1852"/>
      <c r="F152" s="1862" t="s">
        <v>19</v>
      </c>
      <c r="G152" s="1861"/>
      <c r="H152" s="1861"/>
      <c r="I152" s="1861"/>
      <c r="J152" s="1861"/>
      <c r="K152" s="1860">
        <v>0</v>
      </c>
      <c r="L152" s="1860">
        <v>0</v>
      </c>
      <c r="M152" s="1860">
        <v>0</v>
      </c>
      <c r="N152" s="1859"/>
      <c r="O152" s="1859"/>
      <c r="P152" s="1846"/>
      <c r="Q152" s="1846"/>
      <c r="R152" s="1846"/>
      <c r="S152" s="1846"/>
    </row>
    <row r="153" spans="1:19" ht="15.75" customHeight="1" thickBot="1" x14ac:dyDescent="0.3">
      <c r="A153" s="1852"/>
      <c r="B153" s="1852"/>
      <c r="C153" s="1852"/>
      <c r="D153" s="1852"/>
      <c r="E153" s="1852"/>
      <c r="F153" s="1858" t="s">
        <v>810</v>
      </c>
      <c r="G153" s="1857"/>
      <c r="H153" s="1857"/>
      <c r="I153" s="1857"/>
      <c r="J153" s="1856"/>
      <c r="K153" s="1855"/>
      <c r="L153" s="1854"/>
      <c r="M153" s="1853"/>
      <c r="N153" s="1847"/>
      <c r="O153" s="1847"/>
      <c r="P153" s="1846"/>
      <c r="Q153" s="1846"/>
      <c r="R153" s="1846"/>
      <c r="S153" s="1846"/>
    </row>
    <row r="154" spans="1:19" ht="15.75" thickBot="1" x14ac:dyDescent="0.3">
      <c r="A154" s="1852"/>
      <c r="B154" s="1852"/>
      <c r="C154" s="1852"/>
      <c r="D154" s="1852"/>
      <c r="E154" s="1852"/>
      <c r="F154" s="1851" t="s">
        <v>20</v>
      </c>
      <c r="G154" s="1850"/>
      <c r="H154" s="1850"/>
      <c r="I154" s="1850"/>
      <c r="J154" s="1849"/>
      <c r="K154" s="1848">
        <f>K140+K152</f>
        <v>1241</v>
      </c>
      <c r="L154" s="1848">
        <f>L140+L152</f>
        <v>3062.9</v>
      </c>
      <c r="M154" s="1848">
        <f>M140+M152</f>
        <v>3062.6</v>
      </c>
      <c r="N154" s="1847"/>
      <c r="O154" s="1847"/>
      <c r="P154" s="1846"/>
      <c r="Q154" s="1846"/>
      <c r="R154" s="1846"/>
      <c r="S154" s="1846"/>
    </row>
  </sheetData>
  <mergeCells count="275">
    <mergeCell ref="G80:G86"/>
    <mergeCell ref="R83:S83"/>
    <mergeCell ref="R84:S84"/>
    <mergeCell ref="R85:S85"/>
    <mergeCell ref="R86:S86"/>
    <mergeCell ref="N94:S94"/>
    <mergeCell ref="C95:S95"/>
    <mergeCell ref="V1:Y3"/>
    <mergeCell ref="B117:B118"/>
    <mergeCell ref="H87:H93"/>
    <mergeCell ref="I46:I49"/>
    <mergeCell ref="H80:H86"/>
    <mergeCell ref="I80:I86"/>
    <mergeCell ref="F85:F86"/>
    <mergeCell ref="R37:S37"/>
    <mergeCell ref="R38:S38"/>
    <mergeCell ref="R40:S40"/>
    <mergeCell ref="R41:S41"/>
    <mergeCell ref="R52:S52"/>
    <mergeCell ref="B46:B47"/>
    <mergeCell ref="C46:C47"/>
    <mergeCell ref="C40:M41"/>
    <mergeCell ref="I42:I45"/>
    <mergeCell ref="H42:H45"/>
    <mergeCell ref="R96:S96"/>
    <mergeCell ref="N76:S76"/>
    <mergeCell ref="Q77:S77"/>
    <mergeCell ref="R78:S78"/>
    <mergeCell ref="R79:S79"/>
    <mergeCell ref="R81:S81"/>
    <mergeCell ref="C76:I76"/>
    <mergeCell ref="N83:N84"/>
    <mergeCell ref="B70:B72"/>
    <mergeCell ref="R74:S74"/>
    <mergeCell ref="A23:A24"/>
    <mergeCell ref="G19:G24"/>
    <mergeCell ref="B14:B15"/>
    <mergeCell ref="I12:I15"/>
    <mergeCell ref="H12:H15"/>
    <mergeCell ref="F68:F69"/>
    <mergeCell ref="F73:F75"/>
    <mergeCell ref="G70:G75"/>
    <mergeCell ref="G59:G63"/>
    <mergeCell ref="H54:H58"/>
    <mergeCell ref="C70:C72"/>
    <mergeCell ref="B78:B79"/>
    <mergeCell ref="H59:H63"/>
    <mergeCell ref="B64:B67"/>
    <mergeCell ref="I54:I58"/>
    <mergeCell ref="I70:I75"/>
    <mergeCell ref="A70:A72"/>
    <mergeCell ref="B80:B84"/>
    <mergeCell ref="R82:S82"/>
    <mergeCell ref="A5:A7"/>
    <mergeCell ref="B5:B7"/>
    <mergeCell ref="A28:A31"/>
    <mergeCell ref="G28:G33"/>
    <mergeCell ref="C5:C7"/>
    <mergeCell ref="E5:E7"/>
    <mergeCell ref="F5:F7"/>
    <mergeCell ref="D28:F31"/>
    <mergeCell ref="N50:S50"/>
    <mergeCell ref="A32:A33"/>
    <mergeCell ref="A46:A47"/>
    <mergeCell ref="A19:A22"/>
    <mergeCell ref="B19:B22"/>
    <mergeCell ref="C19:C22"/>
    <mergeCell ref="H5:H7"/>
    <mergeCell ref="I5:I7"/>
    <mergeCell ref="A12:A13"/>
    <mergeCell ref="C18:M18"/>
    <mergeCell ref="B23:B24"/>
    <mergeCell ref="O4:Q4"/>
    <mergeCell ref="D5:D7"/>
    <mergeCell ref="G5:G7"/>
    <mergeCell ref="Q6:Q7"/>
    <mergeCell ref="N6:N7"/>
    <mergeCell ref="O6:O7"/>
    <mergeCell ref="A14:A15"/>
    <mergeCell ref="C16:I16"/>
    <mergeCell ref="F138:K138"/>
    <mergeCell ref="H19:H24"/>
    <mergeCell ref="I19:I24"/>
    <mergeCell ref="F32:F33"/>
    <mergeCell ref="G87:G93"/>
    <mergeCell ref="B8:S8"/>
    <mergeCell ref="B12:B13"/>
    <mergeCell ref="C12:C13"/>
    <mergeCell ref="F14:F15"/>
    <mergeCell ref="G12:G15"/>
    <mergeCell ref="E14:E15"/>
    <mergeCell ref="R11:S11"/>
    <mergeCell ref="C10:S10"/>
    <mergeCell ref="C11:M11"/>
    <mergeCell ref="G106:G110"/>
    <mergeCell ref="C92:C93"/>
    <mergeCell ref="I87:I93"/>
    <mergeCell ref="N121:S121"/>
    <mergeCell ref="B97:B102"/>
    <mergeCell ref="C97:C102"/>
    <mergeCell ref="B106:B108"/>
    <mergeCell ref="C106:C108"/>
    <mergeCell ref="I114:I118"/>
    <mergeCell ref="F103:F105"/>
    <mergeCell ref="H97:H105"/>
    <mergeCell ref="F117:F118"/>
    <mergeCell ref="C120:I120"/>
    <mergeCell ref="D117:D118"/>
    <mergeCell ref="E117:E118"/>
    <mergeCell ref="N111:S111"/>
    <mergeCell ref="C112:S112"/>
    <mergeCell ref="N119:S119"/>
    <mergeCell ref="N120:S120"/>
    <mergeCell ref="C119:I119"/>
    <mergeCell ref="G97:G105"/>
    <mergeCell ref="C94:I94"/>
    <mergeCell ref="R87:S87"/>
    <mergeCell ref="R88:S88"/>
    <mergeCell ref="R98:S98"/>
    <mergeCell ref="R99:S99"/>
    <mergeCell ref="C111:I111"/>
    <mergeCell ref="A121:J121"/>
    <mergeCell ref="A114:A116"/>
    <mergeCell ref="I97:I105"/>
    <mergeCell ref="F109:F110"/>
    <mergeCell ref="R100:S100"/>
    <mergeCell ref="R97:S97"/>
    <mergeCell ref="C117:C118"/>
    <mergeCell ref="A117:A118"/>
    <mergeCell ref="H114:H118"/>
    <mergeCell ref="C109:C110"/>
    <mergeCell ref="R101:S101"/>
    <mergeCell ref="R102:S102"/>
    <mergeCell ref="R103:S103"/>
    <mergeCell ref="R104:S104"/>
    <mergeCell ref="R105:S105"/>
    <mergeCell ref="R106:S106"/>
    <mergeCell ref="B114:B116"/>
    <mergeCell ref="C114:C116"/>
    <mergeCell ref="G114:G118"/>
    <mergeCell ref="H106:H110"/>
    <mergeCell ref="I106:I110"/>
    <mergeCell ref="C80:C84"/>
    <mergeCell ref="A109:A110"/>
    <mergeCell ref="D109:D110"/>
    <mergeCell ref="E109:E110"/>
    <mergeCell ref="B109:B110"/>
    <mergeCell ref="E73:E75"/>
    <mergeCell ref="A97:A102"/>
    <mergeCell ref="A106:A108"/>
    <mergeCell ref="A80:A84"/>
    <mergeCell ref="C87:C91"/>
    <mergeCell ref="A87:A91"/>
    <mergeCell ref="A92:A93"/>
    <mergeCell ref="E92:E93"/>
    <mergeCell ref="A42:A43"/>
    <mergeCell ref="B42:B43"/>
    <mergeCell ref="B35:I35"/>
    <mergeCell ref="C34:I34"/>
    <mergeCell ref="B37:M38"/>
    <mergeCell ref="D46:F47"/>
    <mergeCell ref="G46:G49"/>
    <mergeCell ref="F48:F49"/>
    <mergeCell ref="D42:F43"/>
    <mergeCell ref="A37:A38"/>
    <mergeCell ref="C42:C43"/>
    <mergeCell ref="B40:B41"/>
    <mergeCell ref="B36:S36"/>
    <mergeCell ref="G42:G45"/>
    <mergeCell ref="A59:A61"/>
    <mergeCell ref="H46:H49"/>
    <mergeCell ref="C64:C67"/>
    <mergeCell ref="C52:M53"/>
    <mergeCell ref="A48:A49"/>
    <mergeCell ref="C48:C49"/>
    <mergeCell ref="B48:B49"/>
    <mergeCell ref="D54:F56"/>
    <mergeCell ref="C50:I50"/>
    <mergeCell ref="E48:E49"/>
    <mergeCell ref="B52:B53"/>
    <mergeCell ref="H64:H69"/>
    <mergeCell ref="G54:G58"/>
    <mergeCell ref="F57:F58"/>
    <mergeCell ref="F62:F63"/>
    <mergeCell ref="R93:S93"/>
    <mergeCell ref="R80:S80"/>
    <mergeCell ref="B59:B61"/>
    <mergeCell ref="L6:L7"/>
    <mergeCell ref="M6:M7"/>
    <mergeCell ref="R67:S67"/>
    <mergeCell ref="N25:S25"/>
    <mergeCell ref="C26:S26"/>
    <mergeCell ref="Q51:S51"/>
    <mergeCell ref="B32:B33"/>
    <mergeCell ref="E32:E33"/>
    <mergeCell ref="I28:I33"/>
    <mergeCell ref="H28:H33"/>
    <mergeCell ref="C25:I25"/>
    <mergeCell ref="H70:H75"/>
    <mergeCell ref="R5:R7"/>
    <mergeCell ref="S5:S7"/>
    <mergeCell ref="P6:P7"/>
    <mergeCell ref="K5:M5"/>
    <mergeCell ref="K6:K7"/>
    <mergeCell ref="B28:B31"/>
    <mergeCell ref="C28:C31"/>
    <mergeCell ref="R75:S75"/>
    <mergeCell ref="F92:F93"/>
    <mergeCell ref="R72:S72"/>
    <mergeCell ref="R56:S56"/>
    <mergeCell ref="R57:S58"/>
    <mergeCell ref="R59:S59"/>
    <mergeCell ref="R60:S60"/>
    <mergeCell ref="N5:Q5"/>
    <mergeCell ref="J5:J7"/>
    <mergeCell ref="N16:S16"/>
    <mergeCell ref="C17:S17"/>
    <mergeCell ref="R29:S29"/>
    <mergeCell ref="R61:S61"/>
    <mergeCell ref="R18:S18"/>
    <mergeCell ref="R27:S27"/>
    <mergeCell ref="D19:F22"/>
    <mergeCell ref="R42:S43"/>
    <mergeCell ref="I64:I69"/>
    <mergeCell ref="E23:E24"/>
    <mergeCell ref="F23:F24"/>
    <mergeCell ref="R9:S9"/>
    <mergeCell ref="Q1:S1"/>
    <mergeCell ref="R118:S118"/>
    <mergeCell ref="D114:F116"/>
    <mergeCell ref="D106:F108"/>
    <mergeCell ref="D97:F102"/>
    <mergeCell ref="D87:F91"/>
    <mergeCell ref="D80:F84"/>
    <mergeCell ref="D70:F72"/>
    <mergeCell ref="D64:F67"/>
    <mergeCell ref="R90:S91"/>
    <mergeCell ref="R89:S89"/>
    <mergeCell ref="R92:S92"/>
    <mergeCell ref="R114:S114"/>
    <mergeCell ref="R115:S115"/>
    <mergeCell ref="R116:S116"/>
    <mergeCell ref="R62:S63"/>
    <mergeCell ref="R64:S64"/>
    <mergeCell ref="R65:S65"/>
    <mergeCell ref="R66:S66"/>
    <mergeCell ref="R68:S69"/>
    <mergeCell ref="R70:S70"/>
    <mergeCell ref="R73:S73"/>
    <mergeCell ref="R117:S117"/>
    <mergeCell ref="C39:S39"/>
    <mergeCell ref="A2:S2"/>
    <mergeCell ref="A3:S3"/>
    <mergeCell ref="D59:F61"/>
    <mergeCell ref="R107:S107"/>
    <mergeCell ref="R108:S108"/>
    <mergeCell ref="R109:S109"/>
    <mergeCell ref="R110:S110"/>
    <mergeCell ref="R113:S113"/>
    <mergeCell ref="F149:J149"/>
    <mergeCell ref="F144:J144"/>
    <mergeCell ref="F147:J147"/>
    <mergeCell ref="F148:J148"/>
    <mergeCell ref="B87:B91"/>
    <mergeCell ref="B92:B93"/>
    <mergeCell ref="R44:S45"/>
    <mergeCell ref="R46:S49"/>
    <mergeCell ref="R53:S53"/>
    <mergeCell ref="R54:S54"/>
    <mergeCell ref="R55:S55"/>
    <mergeCell ref="N34:S34"/>
    <mergeCell ref="N35:S35"/>
    <mergeCell ref="G64:G69"/>
    <mergeCell ref="C59:C61"/>
    <mergeCell ref="D12:F13"/>
  </mergeCells>
  <pageMargins left="0.70866141732283472" right="0.70866141732283472" top="0.74803149606299213" bottom="0.74803149606299213" header="0.31496062992125984" footer="0.31496062992125984"/>
  <pageSetup paperSize="9" scale="54" firstPageNumber="25" fitToHeight="0" orientation="landscape" useFirstPageNumber="1" r:id="rId1"/>
  <headerFooter>
    <oddHeader>&amp;C&amp;P</oddHeader>
  </headerFooter>
  <colBreaks count="1" manualBreakCount="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03"/>
  <sheetViews>
    <sheetView view="pageBreakPreview" zoomScale="80" zoomScaleNormal="90" zoomScaleSheetLayoutView="80" workbookViewId="0">
      <selection activeCell="Y9" sqref="Y9"/>
    </sheetView>
  </sheetViews>
  <sheetFormatPr defaultRowHeight="12.75" x14ac:dyDescent="0.2"/>
  <cols>
    <col min="1" max="1" width="3.5703125" style="545" customWidth="1"/>
    <col min="2" max="2" width="3.28515625" style="545" customWidth="1"/>
    <col min="3" max="4" width="3.7109375" style="545" customWidth="1"/>
    <col min="5" max="5" width="3.28515625" style="545" customWidth="1"/>
    <col min="6" max="6" width="38.5703125" style="545" customWidth="1"/>
    <col min="7" max="7" width="5.7109375" style="545" customWidth="1"/>
    <col min="8" max="8" width="6.140625" style="2219" customWidth="1"/>
    <col min="9" max="9" width="4.42578125" style="545" customWidth="1"/>
    <col min="10" max="10" width="7.28515625" style="545" customWidth="1"/>
    <col min="11" max="13" width="10" style="545" customWidth="1"/>
    <col min="14" max="14" width="41.28515625" style="545" customWidth="1"/>
    <col min="15" max="15" width="9.140625" style="545" customWidth="1"/>
    <col min="16" max="17" width="8.28515625" style="545" customWidth="1"/>
    <col min="18" max="18" width="17.140625" style="545" customWidth="1"/>
    <col min="19" max="19" width="34" style="545" customWidth="1"/>
    <col min="20" max="16384" width="9.140625" style="545"/>
  </cols>
  <sheetData>
    <row r="1" spans="1:23" ht="67.5" customHeight="1" x14ac:dyDescent="0.2">
      <c r="O1" s="2396"/>
      <c r="P1" s="2396"/>
      <c r="Q1" s="6301" t="s">
        <v>1873</v>
      </c>
      <c r="R1" s="6301"/>
      <c r="S1" s="6301"/>
      <c r="W1" s="517"/>
    </row>
    <row r="2" spans="1:23" ht="25.5" customHeight="1" x14ac:dyDescent="0.2">
      <c r="A2" s="6302" t="s">
        <v>989</v>
      </c>
      <c r="B2" s="6302"/>
      <c r="C2" s="6302"/>
      <c r="D2" s="6302"/>
      <c r="E2" s="6302"/>
      <c r="F2" s="6302"/>
      <c r="G2" s="6302"/>
      <c r="H2" s="6302"/>
      <c r="I2" s="6302"/>
      <c r="J2" s="6302"/>
      <c r="K2" s="6302"/>
      <c r="L2" s="6302"/>
      <c r="M2" s="6302"/>
      <c r="N2" s="6302"/>
      <c r="O2" s="6302"/>
      <c r="P2" s="6302"/>
      <c r="Q2" s="6302"/>
      <c r="R2" s="6302"/>
      <c r="S2" s="6302"/>
    </row>
    <row r="3" spans="1:23" ht="20.25" customHeight="1" x14ac:dyDescent="0.2">
      <c r="A3" s="6303" t="s">
        <v>988</v>
      </c>
      <c r="B3" s="6303"/>
      <c r="C3" s="6303"/>
      <c r="D3" s="6303"/>
      <c r="E3" s="6303"/>
      <c r="F3" s="6303"/>
      <c r="G3" s="6303"/>
      <c r="H3" s="6303"/>
      <c r="I3" s="6303"/>
      <c r="J3" s="6303"/>
      <c r="K3" s="6303"/>
      <c r="L3" s="6303"/>
      <c r="M3" s="6303"/>
      <c r="N3" s="6303"/>
      <c r="O3" s="6303"/>
      <c r="P3" s="6303"/>
      <c r="Q3" s="6303"/>
      <c r="R3" s="6303"/>
      <c r="S3" s="6303"/>
    </row>
    <row r="4" spans="1:23" ht="12.75" customHeight="1" thickBot="1" x14ac:dyDescent="0.25">
      <c r="A4" s="1162"/>
      <c r="B4" s="1162"/>
      <c r="C4" s="1162"/>
      <c r="D4" s="1162"/>
      <c r="E4" s="1162"/>
      <c r="F4" s="1162"/>
      <c r="G4" s="1162"/>
      <c r="H4" s="2395"/>
      <c r="I4" s="1162"/>
      <c r="J4" s="1162"/>
      <c r="K4" s="1162"/>
      <c r="L4" s="1162"/>
      <c r="M4" s="1162"/>
      <c r="N4" s="1161"/>
      <c r="O4" s="6319" t="s">
        <v>932</v>
      </c>
      <c r="P4" s="6319"/>
      <c r="Q4" s="6319"/>
      <c r="R4" s="2394"/>
      <c r="S4" s="2394"/>
    </row>
    <row r="5" spans="1:23" ht="21.75" customHeight="1" thickBot="1" x14ac:dyDescent="0.25">
      <c r="A5" s="5648" t="s">
        <v>0</v>
      </c>
      <c r="B5" s="5651" t="s">
        <v>1</v>
      </c>
      <c r="C5" s="5654" t="s">
        <v>2</v>
      </c>
      <c r="D5" s="5666" t="s">
        <v>138</v>
      </c>
      <c r="E5" s="5657" t="s">
        <v>298</v>
      </c>
      <c r="F5" s="5660" t="s">
        <v>15</v>
      </c>
      <c r="G5" s="5497" t="s">
        <v>2</v>
      </c>
      <c r="H5" s="5663" t="s">
        <v>4</v>
      </c>
      <c r="I5" s="5684" t="s">
        <v>142</v>
      </c>
      <c r="J5" s="5663" t="s">
        <v>5</v>
      </c>
      <c r="K5" s="6312" t="s">
        <v>190</v>
      </c>
      <c r="L5" s="6313"/>
      <c r="M5" s="6314"/>
      <c r="N5" s="6320" t="s">
        <v>297</v>
      </c>
      <c r="O5" s="6321"/>
      <c r="P5" s="6321"/>
      <c r="Q5" s="6322"/>
      <c r="R5" s="6306" t="s">
        <v>191</v>
      </c>
      <c r="S5" s="6309" t="s">
        <v>192</v>
      </c>
    </row>
    <row r="6" spans="1:23" ht="12.75" customHeight="1" x14ac:dyDescent="0.2">
      <c r="A6" s="5649"/>
      <c r="B6" s="5652"/>
      <c r="C6" s="5655"/>
      <c r="D6" s="5667"/>
      <c r="E6" s="5658"/>
      <c r="F6" s="5661"/>
      <c r="G6" s="5498"/>
      <c r="H6" s="5664"/>
      <c r="I6" s="5685"/>
      <c r="J6" s="5664"/>
      <c r="K6" s="6315" t="s">
        <v>200</v>
      </c>
      <c r="L6" s="6315" t="s">
        <v>201</v>
      </c>
      <c r="M6" s="6317" t="s">
        <v>202</v>
      </c>
      <c r="N6" s="6323" t="s">
        <v>139</v>
      </c>
      <c r="O6" s="5660" t="s">
        <v>136</v>
      </c>
      <c r="P6" s="6304" t="s">
        <v>137</v>
      </c>
      <c r="Q6" s="6304" t="s">
        <v>189</v>
      </c>
      <c r="R6" s="6307"/>
      <c r="S6" s="6310"/>
    </row>
    <row r="7" spans="1:23" ht="156.6" customHeight="1" thickBot="1" x14ac:dyDescent="0.25">
      <c r="A7" s="5650"/>
      <c r="B7" s="5653"/>
      <c r="C7" s="5656"/>
      <c r="D7" s="5668"/>
      <c r="E7" s="5659"/>
      <c r="F7" s="5662"/>
      <c r="G7" s="5499"/>
      <c r="H7" s="5665"/>
      <c r="I7" s="5686"/>
      <c r="J7" s="5665"/>
      <c r="K7" s="6316"/>
      <c r="L7" s="6316"/>
      <c r="M7" s="6318"/>
      <c r="N7" s="5691"/>
      <c r="O7" s="5662"/>
      <c r="P7" s="6305"/>
      <c r="Q7" s="6305"/>
      <c r="R7" s="6308"/>
      <c r="S7" s="6311"/>
    </row>
    <row r="8" spans="1:23" ht="24" customHeight="1" thickBot="1" x14ac:dyDescent="0.25">
      <c r="A8" s="1081" t="s">
        <v>8</v>
      </c>
      <c r="B8" s="6378" t="s">
        <v>987</v>
      </c>
      <c r="C8" s="6379"/>
      <c r="D8" s="6379"/>
      <c r="E8" s="6379"/>
      <c r="F8" s="6379"/>
      <c r="G8" s="6379"/>
      <c r="H8" s="6379"/>
      <c r="I8" s="6379"/>
      <c r="J8" s="6379"/>
      <c r="K8" s="6379"/>
      <c r="L8" s="6379"/>
      <c r="M8" s="6379"/>
      <c r="N8" s="6379"/>
      <c r="O8" s="6379"/>
      <c r="P8" s="6379"/>
      <c r="Q8" s="6379"/>
      <c r="R8" s="6379"/>
      <c r="S8" s="6380"/>
    </row>
    <row r="9" spans="1:23" ht="49.5" customHeight="1" thickBot="1" x14ac:dyDescent="0.25">
      <c r="A9" s="1582"/>
      <c r="B9" s="1581"/>
      <c r="C9" s="1579"/>
      <c r="D9" s="1579"/>
      <c r="E9" s="1579"/>
      <c r="F9" s="1580"/>
      <c r="G9" s="1580"/>
      <c r="H9" s="2393"/>
      <c r="I9" s="1579"/>
      <c r="J9" s="1579"/>
      <c r="K9" s="1578"/>
      <c r="L9" s="1578"/>
      <c r="M9" s="2392"/>
      <c r="N9" s="2391" t="s">
        <v>295</v>
      </c>
      <c r="O9" s="2390" t="s">
        <v>294</v>
      </c>
      <c r="P9" s="2389" t="s">
        <v>293</v>
      </c>
      <c r="Q9" s="2389" t="s">
        <v>986</v>
      </c>
      <c r="R9" s="6377" t="s">
        <v>318</v>
      </c>
      <c r="S9" s="5104"/>
    </row>
    <row r="10" spans="1:23" ht="25.9" customHeight="1" thickBot="1" x14ac:dyDescent="0.25">
      <c r="A10" s="1487" t="s">
        <v>8</v>
      </c>
      <c r="B10" s="1090" t="s">
        <v>8</v>
      </c>
      <c r="C10" s="6372" t="s">
        <v>985</v>
      </c>
      <c r="D10" s="6373"/>
      <c r="E10" s="6373"/>
      <c r="F10" s="6373"/>
      <c r="G10" s="6373"/>
      <c r="H10" s="6373"/>
      <c r="I10" s="6373"/>
      <c r="J10" s="6373"/>
      <c r="K10" s="6373"/>
      <c r="L10" s="6373"/>
      <c r="M10" s="6373"/>
      <c r="N10" s="6373"/>
      <c r="O10" s="6373"/>
      <c r="P10" s="6373"/>
      <c r="Q10" s="6373"/>
      <c r="R10" s="6373"/>
      <c r="S10" s="6374"/>
    </row>
    <row r="11" spans="1:23" ht="16.149999999999999" customHeight="1" x14ac:dyDescent="0.2">
      <c r="A11" s="5639" t="s">
        <v>8</v>
      </c>
      <c r="B11" s="5389" t="s">
        <v>8</v>
      </c>
      <c r="C11" s="845" t="s">
        <v>8</v>
      </c>
      <c r="D11" s="844"/>
      <c r="E11" s="1000"/>
      <c r="F11" s="6335" t="s">
        <v>983</v>
      </c>
      <c r="G11" s="6297" t="s">
        <v>286</v>
      </c>
      <c r="H11" s="5279" t="s">
        <v>143</v>
      </c>
      <c r="I11" s="5257" t="s">
        <v>750</v>
      </c>
      <c r="J11" s="1375" t="s">
        <v>935</v>
      </c>
      <c r="K11" s="877">
        <f>K14</f>
        <v>5</v>
      </c>
      <c r="L11" s="877">
        <f>L14</f>
        <v>5</v>
      </c>
      <c r="M11" s="877">
        <f>M14</f>
        <v>2.2999999999999998</v>
      </c>
      <c r="N11" s="2388" t="s">
        <v>982</v>
      </c>
      <c r="O11" s="2387" t="s">
        <v>243</v>
      </c>
      <c r="P11" s="854">
        <v>3</v>
      </c>
      <c r="Q11" s="854">
        <v>2</v>
      </c>
      <c r="R11" s="6375"/>
      <c r="S11" s="6376"/>
    </row>
    <row r="12" spans="1:23" ht="25.15" customHeight="1" x14ac:dyDescent="0.2">
      <c r="A12" s="5629"/>
      <c r="B12" s="5390"/>
      <c r="C12" s="845"/>
      <c r="D12" s="844"/>
      <c r="E12" s="1000"/>
      <c r="F12" s="6335"/>
      <c r="G12" s="6297"/>
      <c r="H12" s="5279"/>
      <c r="I12" s="5257"/>
      <c r="J12" s="1368"/>
      <c r="K12" s="1367"/>
      <c r="L12" s="1367"/>
      <c r="M12" s="2386"/>
      <c r="N12" s="2384" t="s">
        <v>980</v>
      </c>
      <c r="O12" s="2305" t="s">
        <v>243</v>
      </c>
      <c r="P12" s="2383">
        <v>15</v>
      </c>
      <c r="Q12" s="2383">
        <v>17</v>
      </c>
      <c r="R12" s="6387" t="s">
        <v>984</v>
      </c>
      <c r="S12" s="6388"/>
    </row>
    <row r="13" spans="1:23" ht="13.9" customHeight="1" thickBot="1" x14ac:dyDescent="0.25">
      <c r="A13" s="5630"/>
      <c r="B13" s="5391"/>
      <c r="C13" s="1281"/>
      <c r="D13" s="834"/>
      <c r="E13" s="998"/>
      <c r="F13" s="6295"/>
      <c r="G13" s="6297"/>
      <c r="H13" s="5279"/>
      <c r="I13" s="5257"/>
      <c r="J13" s="1360" t="s">
        <v>13</v>
      </c>
      <c r="K13" s="1359">
        <f>SUM(K11:K11)</f>
        <v>5</v>
      </c>
      <c r="L13" s="1359">
        <f>SUM(L11:L11)</f>
        <v>5</v>
      </c>
      <c r="M13" s="1359">
        <f>SUM(M11:M11)</f>
        <v>2.2999999999999998</v>
      </c>
      <c r="N13" s="1559"/>
      <c r="O13" s="1558"/>
      <c r="P13" s="2283"/>
      <c r="Q13" s="2283"/>
      <c r="R13" s="6389"/>
      <c r="S13" s="6390"/>
    </row>
    <row r="14" spans="1:23" ht="22.5" customHeight="1" thickBot="1" x14ac:dyDescent="0.25">
      <c r="A14" s="5639" t="s">
        <v>8</v>
      </c>
      <c r="B14" s="5389" t="s">
        <v>8</v>
      </c>
      <c r="C14" s="867" t="s">
        <v>8</v>
      </c>
      <c r="D14" s="5621" t="s">
        <v>8</v>
      </c>
      <c r="E14" s="1259"/>
      <c r="F14" s="6264" t="s">
        <v>983</v>
      </c>
      <c r="G14" s="6297"/>
      <c r="H14" s="5279"/>
      <c r="I14" s="5257"/>
      <c r="J14" s="1539" t="s">
        <v>935</v>
      </c>
      <c r="K14" s="1085">
        <v>5</v>
      </c>
      <c r="L14" s="1085">
        <v>5</v>
      </c>
      <c r="M14" s="2281">
        <v>2.2999999999999998</v>
      </c>
      <c r="N14" s="1559"/>
      <c r="O14" s="1558"/>
      <c r="P14" s="2283"/>
      <c r="Q14" s="2283"/>
      <c r="R14" s="6231"/>
      <c r="S14" s="6232"/>
    </row>
    <row r="15" spans="1:23" ht="21" customHeight="1" thickBot="1" x14ac:dyDescent="0.25">
      <c r="A15" s="5630"/>
      <c r="B15" s="5391"/>
      <c r="C15" s="1086"/>
      <c r="D15" s="5623"/>
      <c r="E15" s="1259"/>
      <c r="F15" s="6266"/>
      <c r="G15" s="6298"/>
      <c r="H15" s="5280"/>
      <c r="I15" s="5258"/>
      <c r="J15" s="2373" t="s">
        <v>13</v>
      </c>
      <c r="K15" s="2276">
        <f>SUM(K14)</f>
        <v>5</v>
      </c>
      <c r="L15" s="2276">
        <f>SUM(L14)</f>
        <v>5</v>
      </c>
      <c r="M15" s="2276">
        <f>SUM(M14)</f>
        <v>2.2999999999999998</v>
      </c>
      <c r="N15" s="1409"/>
      <c r="O15" s="1563"/>
      <c r="P15" s="2273"/>
      <c r="Q15" s="2273"/>
      <c r="R15" s="6364"/>
      <c r="S15" s="6365"/>
    </row>
    <row r="16" spans="1:23" ht="33" customHeight="1" x14ac:dyDescent="0.2">
      <c r="A16" s="5631" t="s">
        <v>8</v>
      </c>
      <c r="B16" s="5634" t="s">
        <v>8</v>
      </c>
      <c r="C16" s="5636" t="s">
        <v>9</v>
      </c>
      <c r="D16" s="866"/>
      <c r="E16" s="1003"/>
      <c r="F16" s="6294" t="s">
        <v>976</v>
      </c>
      <c r="G16" s="6296" t="s">
        <v>271</v>
      </c>
      <c r="H16" s="5278" t="s">
        <v>143</v>
      </c>
      <c r="I16" s="5256" t="s">
        <v>750</v>
      </c>
      <c r="J16" s="1404" t="s">
        <v>935</v>
      </c>
      <c r="K16" s="881">
        <f t="shared" ref="K16:M17" si="0">K19</f>
        <v>7</v>
      </c>
      <c r="L16" s="881">
        <f t="shared" si="0"/>
        <v>7</v>
      </c>
      <c r="M16" s="881">
        <f t="shared" si="0"/>
        <v>3.5</v>
      </c>
      <c r="N16" s="2385" t="s">
        <v>982</v>
      </c>
      <c r="O16" s="2307" t="s">
        <v>243</v>
      </c>
      <c r="P16" s="858">
        <v>20</v>
      </c>
      <c r="Q16" s="858">
        <v>29</v>
      </c>
      <c r="R16" s="6391" t="s">
        <v>981</v>
      </c>
      <c r="S16" s="6392"/>
    </row>
    <row r="17" spans="1:19" ht="36" customHeight="1" x14ac:dyDescent="0.2">
      <c r="A17" s="5632"/>
      <c r="B17" s="5390"/>
      <c r="C17" s="5637"/>
      <c r="D17" s="844"/>
      <c r="E17" s="1000"/>
      <c r="F17" s="6335"/>
      <c r="G17" s="6297"/>
      <c r="H17" s="5279"/>
      <c r="I17" s="5257"/>
      <c r="J17" s="2270" t="s">
        <v>196</v>
      </c>
      <c r="K17" s="2269">
        <f t="shared" si="0"/>
        <v>12</v>
      </c>
      <c r="L17" s="2269">
        <f t="shared" si="0"/>
        <v>12</v>
      </c>
      <c r="M17" s="2269">
        <f t="shared" si="0"/>
        <v>12</v>
      </c>
      <c r="N17" s="2384" t="s">
        <v>980</v>
      </c>
      <c r="O17" s="2305" t="s">
        <v>243</v>
      </c>
      <c r="P17" s="2383">
        <v>4</v>
      </c>
      <c r="Q17" s="2383">
        <v>6</v>
      </c>
      <c r="R17" s="6393" t="s">
        <v>979</v>
      </c>
      <c r="S17" s="6390"/>
    </row>
    <row r="18" spans="1:19" ht="62.25" customHeight="1" thickBot="1" x14ac:dyDescent="0.25">
      <c r="A18" s="5633"/>
      <c r="B18" s="5635"/>
      <c r="C18" s="5638"/>
      <c r="D18" s="834"/>
      <c r="E18" s="998"/>
      <c r="F18" s="6331"/>
      <c r="G18" s="6297"/>
      <c r="H18" s="5279"/>
      <c r="I18" s="5257"/>
      <c r="J18" s="1397" t="s">
        <v>13</v>
      </c>
      <c r="K18" s="1396">
        <f>SUM(K16:K17)</f>
        <v>19</v>
      </c>
      <c r="L18" s="1396">
        <f>SUM(L16:L17)</f>
        <v>19</v>
      </c>
      <c r="M18" s="1396">
        <f>SUM(M16:M17)</f>
        <v>15.5</v>
      </c>
      <c r="N18" s="2382" t="s">
        <v>978</v>
      </c>
      <c r="O18" s="1435" t="s">
        <v>243</v>
      </c>
      <c r="P18" s="2380">
        <v>1</v>
      </c>
      <c r="Q18" s="2380">
        <v>1</v>
      </c>
      <c r="R18" s="6394" t="s">
        <v>977</v>
      </c>
      <c r="S18" s="6395"/>
    </row>
    <row r="19" spans="1:19" ht="23.25" customHeight="1" x14ac:dyDescent="0.2">
      <c r="A19" s="5639" t="s">
        <v>8</v>
      </c>
      <c r="B19" s="5389" t="s">
        <v>8</v>
      </c>
      <c r="C19" s="867" t="s">
        <v>9</v>
      </c>
      <c r="D19" s="5621" t="s">
        <v>8</v>
      </c>
      <c r="E19" s="1259"/>
      <c r="F19" s="6264" t="s">
        <v>976</v>
      </c>
      <c r="G19" s="6297"/>
      <c r="H19" s="5279"/>
      <c r="I19" s="5257"/>
      <c r="J19" s="864" t="s">
        <v>935</v>
      </c>
      <c r="K19" s="1085">
        <v>7</v>
      </c>
      <c r="L19" s="1085">
        <v>7</v>
      </c>
      <c r="M19" s="1085">
        <v>3.5</v>
      </c>
      <c r="N19" s="2379"/>
      <c r="O19" s="1435"/>
      <c r="P19" s="2381"/>
      <c r="Q19" s="2381"/>
      <c r="R19" s="6358"/>
      <c r="S19" s="6359"/>
    </row>
    <row r="20" spans="1:19" ht="20.25" customHeight="1" thickBot="1" x14ac:dyDescent="0.25">
      <c r="A20" s="5629"/>
      <c r="B20" s="5390"/>
      <c r="C20" s="1086"/>
      <c r="D20" s="5622"/>
      <c r="E20" s="1259"/>
      <c r="F20" s="6265"/>
      <c r="G20" s="6297"/>
      <c r="H20" s="5279"/>
      <c r="I20" s="5257"/>
      <c r="J20" s="2261" t="s">
        <v>196</v>
      </c>
      <c r="K20" s="1083">
        <v>12</v>
      </c>
      <c r="L20" s="1083">
        <v>12</v>
      </c>
      <c r="M20" s="1083">
        <v>12</v>
      </c>
      <c r="N20" s="2379"/>
      <c r="O20" s="1435"/>
      <c r="P20" s="2380"/>
      <c r="Q20" s="2380"/>
      <c r="R20" s="6360"/>
      <c r="S20" s="6361"/>
    </row>
    <row r="21" spans="1:19" ht="25.5" customHeight="1" thickBot="1" x14ac:dyDescent="0.25">
      <c r="A21" s="5630"/>
      <c r="B21" s="5391"/>
      <c r="C21" s="1086"/>
      <c r="D21" s="5623"/>
      <c r="E21" s="1259"/>
      <c r="F21" s="5419"/>
      <c r="G21" s="6298"/>
      <c r="H21" s="5280"/>
      <c r="I21" s="5258"/>
      <c r="J21" s="2373" t="s">
        <v>13</v>
      </c>
      <c r="K21" s="1508">
        <f>SUM(K19:K20)</f>
        <v>19</v>
      </c>
      <c r="L21" s="1508">
        <f>SUM(L19:L20)</f>
        <v>19</v>
      </c>
      <c r="M21" s="1508">
        <f>SUM(M19:M20)</f>
        <v>15.5</v>
      </c>
      <c r="N21" s="2379"/>
      <c r="O21" s="2257"/>
      <c r="P21" s="2378"/>
      <c r="Q21" s="2378"/>
      <c r="R21" s="6362"/>
      <c r="S21" s="6363"/>
    </row>
    <row r="22" spans="1:19" ht="25.5" customHeight="1" x14ac:dyDescent="0.2">
      <c r="A22" s="5631" t="s">
        <v>8</v>
      </c>
      <c r="B22" s="5634" t="s">
        <v>8</v>
      </c>
      <c r="C22" s="5636" t="s">
        <v>10</v>
      </c>
      <c r="D22" s="866"/>
      <c r="E22" s="1003"/>
      <c r="F22" s="6294" t="s">
        <v>973</v>
      </c>
      <c r="G22" s="6296" t="s">
        <v>264</v>
      </c>
      <c r="H22" s="6347" t="s">
        <v>143</v>
      </c>
      <c r="I22" s="5256" t="s">
        <v>750</v>
      </c>
      <c r="J22" s="1375" t="s">
        <v>935</v>
      </c>
      <c r="K22" s="877">
        <f>K24</f>
        <v>10.9</v>
      </c>
      <c r="L22" s="877">
        <f>L24</f>
        <v>10.9</v>
      </c>
      <c r="M22" s="877">
        <f>M24</f>
        <v>0</v>
      </c>
      <c r="N22" s="2377" t="s">
        <v>975</v>
      </c>
      <c r="O22" s="2307" t="s">
        <v>243</v>
      </c>
      <c r="P22" s="858">
        <v>1</v>
      </c>
      <c r="Q22" s="858">
        <v>0</v>
      </c>
      <c r="R22" s="6350" t="s">
        <v>974</v>
      </c>
      <c r="S22" s="6351"/>
    </row>
    <row r="23" spans="1:19" ht="21.6" customHeight="1" thickBot="1" x14ac:dyDescent="0.25">
      <c r="A23" s="5633"/>
      <c r="B23" s="5635"/>
      <c r="C23" s="5638"/>
      <c r="D23" s="834"/>
      <c r="E23" s="998"/>
      <c r="F23" s="6331"/>
      <c r="G23" s="6297"/>
      <c r="H23" s="6348"/>
      <c r="I23" s="5257"/>
      <c r="J23" s="1360" t="s">
        <v>13</v>
      </c>
      <c r="K23" s="1359">
        <f>SUM(K22:K22)</f>
        <v>10.9</v>
      </c>
      <c r="L23" s="1359">
        <f>SUM(L22:L22)</f>
        <v>10.9</v>
      </c>
      <c r="M23" s="1359">
        <f>SUM(M22:M22)</f>
        <v>0</v>
      </c>
      <c r="N23" s="2376"/>
      <c r="O23" s="1558"/>
      <c r="P23" s="2283"/>
      <c r="Q23" s="2283"/>
      <c r="R23" s="6393"/>
      <c r="S23" s="6390"/>
    </row>
    <row r="24" spans="1:19" ht="21.6" customHeight="1" thickBot="1" x14ac:dyDescent="0.25">
      <c r="A24" s="5639" t="s">
        <v>8</v>
      </c>
      <c r="B24" s="5389" t="s">
        <v>8</v>
      </c>
      <c r="C24" s="867" t="s">
        <v>10</v>
      </c>
      <c r="D24" s="5621" t="s">
        <v>8</v>
      </c>
      <c r="E24" s="5627"/>
      <c r="F24" s="6264" t="s">
        <v>973</v>
      </c>
      <c r="G24" s="6297"/>
      <c r="H24" s="6348"/>
      <c r="I24" s="5257"/>
      <c r="J24" s="2261" t="s">
        <v>935</v>
      </c>
      <c r="K24" s="2375">
        <v>10.9</v>
      </c>
      <c r="L24" s="2375">
        <v>10.9</v>
      </c>
      <c r="M24" s="2375">
        <v>0</v>
      </c>
      <c r="N24" s="2374"/>
      <c r="O24" s="1558"/>
      <c r="P24" s="1410"/>
      <c r="Q24" s="1410"/>
      <c r="R24" s="6231"/>
      <c r="S24" s="6232"/>
    </row>
    <row r="25" spans="1:19" ht="21.6" customHeight="1" thickBot="1" x14ac:dyDescent="0.25">
      <c r="A25" s="5630"/>
      <c r="B25" s="5391"/>
      <c r="C25" s="1231"/>
      <c r="D25" s="5623"/>
      <c r="E25" s="5628"/>
      <c r="F25" s="5419"/>
      <c r="G25" s="6298"/>
      <c r="H25" s="6349"/>
      <c r="I25" s="5258"/>
      <c r="J25" s="2373" t="s">
        <v>13</v>
      </c>
      <c r="K25" s="1317">
        <f>SUM(K24)</f>
        <v>10.9</v>
      </c>
      <c r="L25" s="1317">
        <f>SUM(L24)</f>
        <v>10.9</v>
      </c>
      <c r="M25" s="1317">
        <f>SUM(M24)</f>
        <v>0</v>
      </c>
      <c r="N25" s="2372"/>
      <c r="O25" s="1563"/>
      <c r="P25" s="1406"/>
      <c r="Q25" s="1406"/>
      <c r="R25" s="6364"/>
      <c r="S25" s="6365"/>
    </row>
    <row r="26" spans="1:19" ht="28.5" customHeight="1" thickBot="1" x14ac:dyDescent="0.25">
      <c r="A26" s="826" t="s">
        <v>8</v>
      </c>
      <c r="B26" s="1009" t="s">
        <v>8</v>
      </c>
      <c r="C26" s="5644" t="s">
        <v>221</v>
      </c>
      <c r="D26" s="5645"/>
      <c r="E26" s="5645"/>
      <c r="F26" s="5645"/>
      <c r="G26" s="5645"/>
      <c r="H26" s="5645"/>
      <c r="I26" s="5646"/>
      <c r="J26" s="824" t="s">
        <v>13</v>
      </c>
      <c r="K26" s="2371">
        <f>K13+K18+K23</f>
        <v>34.9</v>
      </c>
      <c r="L26" s="2371">
        <f>L13+L18+L23</f>
        <v>34.9</v>
      </c>
      <c r="M26" s="2371">
        <f>M13+M18+M23</f>
        <v>17.8</v>
      </c>
      <c r="N26" s="6279"/>
      <c r="O26" s="6280"/>
      <c r="P26" s="6280"/>
      <c r="Q26" s="6280"/>
      <c r="R26" s="6280"/>
      <c r="S26" s="6281"/>
    </row>
    <row r="27" spans="1:19" ht="56.25" customHeight="1" thickBot="1" x14ac:dyDescent="0.25">
      <c r="A27" s="1091" t="s">
        <v>8</v>
      </c>
      <c r="B27" s="1009" t="s">
        <v>9</v>
      </c>
      <c r="C27" s="2370" t="s">
        <v>972</v>
      </c>
      <c r="D27" s="2368"/>
      <c r="E27" s="2368"/>
      <c r="F27" s="2368"/>
      <c r="G27" s="2368"/>
      <c r="H27" s="2369"/>
      <c r="I27" s="2368"/>
      <c r="J27" s="2367"/>
      <c r="K27" s="2367"/>
      <c r="L27" s="2367"/>
      <c r="M27" s="2367"/>
      <c r="N27" s="2366" t="s">
        <v>971</v>
      </c>
      <c r="O27" s="2365" t="s">
        <v>228</v>
      </c>
      <c r="P27" s="2364">
        <v>10</v>
      </c>
      <c r="Q27" s="2363">
        <v>25</v>
      </c>
      <c r="R27" s="6385" t="s">
        <v>970</v>
      </c>
      <c r="S27" s="6386"/>
    </row>
    <row r="28" spans="1:19" ht="12.75" customHeight="1" x14ac:dyDescent="0.2">
      <c r="A28" s="6244" t="s">
        <v>8</v>
      </c>
      <c r="B28" s="6247" t="s">
        <v>9</v>
      </c>
      <c r="C28" s="6255" t="s">
        <v>8</v>
      </c>
      <c r="D28" s="2272"/>
      <c r="E28" s="6270"/>
      <c r="F28" s="6294" t="s">
        <v>967</v>
      </c>
      <c r="G28" s="6296" t="s">
        <v>761</v>
      </c>
      <c r="H28" s="6336" t="s">
        <v>143</v>
      </c>
      <c r="I28" s="6339" t="s">
        <v>750</v>
      </c>
      <c r="J28" s="2325" t="s">
        <v>935</v>
      </c>
      <c r="K28" s="2293">
        <f t="shared" ref="K28:M29" si="1">K31</f>
        <v>95</v>
      </c>
      <c r="L28" s="2293">
        <f t="shared" si="1"/>
        <v>95</v>
      </c>
      <c r="M28" s="2293">
        <f t="shared" si="1"/>
        <v>1.9</v>
      </c>
      <c r="N28" s="2362" t="s">
        <v>969</v>
      </c>
      <c r="O28" s="1530" t="s">
        <v>243</v>
      </c>
      <c r="P28" s="858">
        <v>12</v>
      </c>
      <c r="Q28" s="858">
        <v>11</v>
      </c>
      <c r="R28" s="6396" t="s">
        <v>968</v>
      </c>
      <c r="S28" s="6353"/>
    </row>
    <row r="29" spans="1:19" x14ac:dyDescent="0.2">
      <c r="A29" s="6245"/>
      <c r="B29" s="6248"/>
      <c r="C29" s="6256"/>
      <c r="D29" s="2271"/>
      <c r="E29" s="6271"/>
      <c r="F29" s="6335"/>
      <c r="G29" s="6297"/>
      <c r="H29" s="6337"/>
      <c r="I29" s="6340"/>
      <c r="J29" s="2324" t="s">
        <v>196</v>
      </c>
      <c r="K29" s="2361">
        <f t="shared" si="1"/>
        <v>211.37</v>
      </c>
      <c r="L29" s="2361">
        <f t="shared" si="1"/>
        <v>173.37</v>
      </c>
      <c r="M29" s="2361">
        <f t="shared" si="1"/>
        <v>95.55</v>
      </c>
      <c r="N29" s="2345"/>
      <c r="O29" s="2360"/>
      <c r="P29" s="635"/>
      <c r="Q29" s="635"/>
      <c r="R29" s="6396"/>
      <c r="S29" s="6353"/>
    </row>
    <row r="30" spans="1:19" ht="28.5" customHeight="1" thickBot="1" x14ac:dyDescent="0.25">
      <c r="A30" s="6246"/>
      <c r="B30" s="6249"/>
      <c r="C30" s="6257"/>
      <c r="D30" s="2264"/>
      <c r="E30" s="6271"/>
      <c r="F30" s="6295"/>
      <c r="G30" s="6297"/>
      <c r="H30" s="6337"/>
      <c r="I30" s="6340"/>
      <c r="J30" s="2359" t="s">
        <v>13</v>
      </c>
      <c r="K30" s="2290">
        <f>SUM(K28:K29)</f>
        <v>306.37</v>
      </c>
      <c r="L30" s="2290">
        <f>SUM(L28:L29)</f>
        <v>268.37</v>
      </c>
      <c r="M30" s="2290">
        <f>SUM(M28:M29)</f>
        <v>97.45</v>
      </c>
      <c r="N30" s="2358"/>
      <c r="O30" s="2357"/>
      <c r="P30" s="2356"/>
      <c r="Q30" s="2356"/>
      <c r="R30" s="6396"/>
      <c r="S30" s="6353"/>
    </row>
    <row r="31" spans="1:19" ht="18" customHeight="1" x14ac:dyDescent="0.2">
      <c r="A31" s="6244" t="s">
        <v>8</v>
      </c>
      <c r="B31" s="6247" t="s">
        <v>9</v>
      </c>
      <c r="C31" s="6255" t="s">
        <v>8</v>
      </c>
      <c r="D31" s="6258" t="s">
        <v>8</v>
      </c>
      <c r="E31" s="6271"/>
      <c r="F31" s="6264" t="s">
        <v>967</v>
      </c>
      <c r="G31" s="6297"/>
      <c r="H31" s="6337"/>
      <c r="I31" s="6340"/>
      <c r="J31" s="2321" t="s">
        <v>935</v>
      </c>
      <c r="K31" s="1085">
        <v>95</v>
      </c>
      <c r="L31" s="1085">
        <v>95</v>
      </c>
      <c r="M31" s="2310">
        <v>1.9</v>
      </c>
      <c r="N31" s="2355"/>
      <c r="O31" s="2354"/>
      <c r="P31" s="2353"/>
      <c r="Q31" s="2353"/>
      <c r="R31" s="6396"/>
      <c r="S31" s="6353"/>
    </row>
    <row r="32" spans="1:19" ht="14.25" customHeight="1" x14ac:dyDescent="0.2">
      <c r="A32" s="6245"/>
      <c r="B32" s="6248"/>
      <c r="C32" s="6256"/>
      <c r="D32" s="6259"/>
      <c r="E32" s="6271"/>
      <c r="F32" s="6265"/>
      <c r="G32" s="6297"/>
      <c r="H32" s="6337"/>
      <c r="I32" s="6340"/>
      <c r="J32" s="2316" t="s">
        <v>196</v>
      </c>
      <c r="K32" s="2352">
        <v>211.37</v>
      </c>
      <c r="L32" s="2352">
        <v>173.37</v>
      </c>
      <c r="M32" s="2351">
        <v>95.55</v>
      </c>
      <c r="N32" s="2350"/>
      <c r="O32" s="2349"/>
      <c r="P32" s="2348"/>
      <c r="Q32" s="2348"/>
      <c r="R32" s="6396"/>
      <c r="S32" s="6353"/>
    </row>
    <row r="33" spans="1:19" ht="23.25" customHeight="1" thickBot="1" x14ac:dyDescent="0.25">
      <c r="A33" s="6246"/>
      <c r="B33" s="6249"/>
      <c r="C33" s="6257"/>
      <c r="D33" s="6326"/>
      <c r="E33" s="6272"/>
      <c r="F33" s="6266"/>
      <c r="G33" s="6298"/>
      <c r="H33" s="6338"/>
      <c r="I33" s="6341"/>
      <c r="J33" s="2347" t="s">
        <v>13</v>
      </c>
      <c r="K33" s="2346">
        <f>SUM(K31:K32)</f>
        <v>306.37</v>
      </c>
      <c r="L33" s="2346">
        <f>SUM(L31:L32)</f>
        <v>268.37</v>
      </c>
      <c r="M33" s="2346">
        <f>SUM(M31:M32)</f>
        <v>97.45</v>
      </c>
      <c r="N33" s="2345"/>
      <c r="O33" s="2344"/>
      <c r="P33" s="2343"/>
      <c r="Q33" s="2343"/>
      <c r="R33" s="6396"/>
      <c r="S33" s="6353"/>
    </row>
    <row r="34" spans="1:19" ht="12.75" customHeight="1" x14ac:dyDescent="0.2">
      <c r="A34" s="5631" t="s">
        <v>8</v>
      </c>
      <c r="B34" s="5634" t="s">
        <v>9</v>
      </c>
      <c r="C34" s="5636" t="s">
        <v>9</v>
      </c>
      <c r="D34" s="866"/>
      <c r="E34" s="6346"/>
      <c r="F34" s="6294" t="s">
        <v>965</v>
      </c>
      <c r="G34" s="6296" t="s">
        <v>748</v>
      </c>
      <c r="H34" s="5278" t="s">
        <v>143</v>
      </c>
      <c r="I34" s="5256" t="s">
        <v>750</v>
      </c>
      <c r="J34" s="1404" t="s">
        <v>935</v>
      </c>
      <c r="K34" s="881">
        <f>K36</f>
        <v>30</v>
      </c>
      <c r="L34" s="881">
        <f>L36</f>
        <v>30</v>
      </c>
      <c r="M34" s="881">
        <f>M36</f>
        <v>25.4</v>
      </c>
      <c r="N34" s="6366" t="s">
        <v>966</v>
      </c>
      <c r="O34" s="1530"/>
      <c r="P34" s="858" t="s">
        <v>503</v>
      </c>
      <c r="Q34" s="858" t="s">
        <v>503</v>
      </c>
      <c r="R34" s="2342" t="s">
        <v>954</v>
      </c>
      <c r="S34" s="2341"/>
    </row>
    <row r="35" spans="1:19" ht="42" customHeight="1" thickBot="1" x14ac:dyDescent="0.25">
      <c r="A35" s="5633"/>
      <c r="B35" s="5635"/>
      <c r="C35" s="5638"/>
      <c r="D35" s="834"/>
      <c r="E35" s="6327"/>
      <c r="F35" s="6331"/>
      <c r="G35" s="6297"/>
      <c r="H35" s="5279"/>
      <c r="I35" s="5257"/>
      <c r="J35" s="1360" t="s">
        <v>13</v>
      </c>
      <c r="K35" s="1359">
        <f>SUM(K34:K34)</f>
        <v>30</v>
      </c>
      <c r="L35" s="1359">
        <f>SUM(L34:L34)</f>
        <v>30</v>
      </c>
      <c r="M35" s="1359">
        <f>SUM(M34:M34)</f>
        <v>25.4</v>
      </c>
      <c r="N35" s="6368"/>
      <c r="O35" s="1515"/>
      <c r="P35" s="2311"/>
      <c r="Q35" s="2311"/>
      <c r="R35" s="2340"/>
      <c r="S35" s="2339"/>
    </row>
    <row r="36" spans="1:19" ht="27" customHeight="1" x14ac:dyDescent="0.2">
      <c r="A36" s="5631" t="s">
        <v>8</v>
      </c>
      <c r="B36" s="5634" t="s">
        <v>9</v>
      </c>
      <c r="C36" s="5636" t="s">
        <v>9</v>
      </c>
      <c r="D36" s="2282" t="s">
        <v>8</v>
      </c>
      <c r="E36" s="6327"/>
      <c r="F36" s="6264" t="s">
        <v>965</v>
      </c>
      <c r="G36" s="6297"/>
      <c r="H36" s="5279"/>
      <c r="I36" s="5257"/>
      <c r="J36" s="864" t="s">
        <v>935</v>
      </c>
      <c r="K36" s="1085">
        <v>30</v>
      </c>
      <c r="L36" s="1085">
        <v>30</v>
      </c>
      <c r="M36" s="1085">
        <v>25.4</v>
      </c>
      <c r="N36" s="1531"/>
      <c r="O36" s="2309"/>
      <c r="P36" s="2308"/>
      <c r="Q36" s="2308"/>
      <c r="R36" s="2337"/>
      <c r="S36" s="2336"/>
    </row>
    <row r="37" spans="1:19" ht="27" customHeight="1" thickBot="1" x14ac:dyDescent="0.25">
      <c r="A37" s="5633"/>
      <c r="B37" s="5635"/>
      <c r="C37" s="5638"/>
      <c r="D37" s="2338"/>
      <c r="E37" s="6328"/>
      <c r="F37" s="5419"/>
      <c r="G37" s="6298"/>
      <c r="H37" s="5280"/>
      <c r="I37" s="5258"/>
      <c r="J37" s="2259" t="s">
        <v>13</v>
      </c>
      <c r="K37" s="2276">
        <f>SUM(K36)</f>
        <v>30</v>
      </c>
      <c r="L37" s="2276">
        <f>SUM(L36)</f>
        <v>30</v>
      </c>
      <c r="M37" s="2276">
        <f>SUM(M36)</f>
        <v>25.4</v>
      </c>
      <c r="N37" s="2268"/>
      <c r="O37" s="2274"/>
      <c r="P37" s="2273"/>
      <c r="Q37" s="2273"/>
      <c r="R37" s="2337"/>
      <c r="S37" s="2336"/>
    </row>
    <row r="38" spans="1:19" ht="12.75" customHeight="1" x14ac:dyDescent="0.2">
      <c r="A38" s="5631" t="s">
        <v>8</v>
      </c>
      <c r="B38" s="5634" t="s">
        <v>9</v>
      </c>
      <c r="C38" s="5636" t="s">
        <v>10</v>
      </c>
      <c r="D38" s="2335"/>
      <c r="E38" s="2334"/>
      <c r="F38" s="6369" t="s">
        <v>961</v>
      </c>
      <c r="G38" s="6296" t="s">
        <v>964</v>
      </c>
      <c r="H38" s="5278" t="s">
        <v>143</v>
      </c>
      <c r="I38" s="5256" t="s">
        <v>750</v>
      </c>
      <c r="J38" s="1404" t="s">
        <v>935</v>
      </c>
      <c r="K38" s="881">
        <f t="shared" ref="K38:M39" si="2">K41</f>
        <v>10</v>
      </c>
      <c r="L38" s="881">
        <f t="shared" si="2"/>
        <v>10</v>
      </c>
      <c r="M38" s="881">
        <f t="shared" si="2"/>
        <v>9.9</v>
      </c>
      <c r="N38" s="6366" t="s">
        <v>963</v>
      </c>
      <c r="O38" s="1530" t="s">
        <v>243</v>
      </c>
      <c r="P38" s="858">
        <v>2</v>
      </c>
      <c r="Q38" s="858">
        <v>10</v>
      </c>
      <c r="R38" s="6350" t="s">
        <v>962</v>
      </c>
      <c r="S38" s="6351"/>
    </row>
    <row r="39" spans="1:19" x14ac:dyDescent="0.2">
      <c r="A39" s="5632"/>
      <c r="B39" s="5390"/>
      <c r="C39" s="5637"/>
      <c r="D39" s="844"/>
      <c r="E39" s="6327"/>
      <c r="F39" s="6370"/>
      <c r="G39" s="6297"/>
      <c r="H39" s="5279"/>
      <c r="I39" s="5257"/>
      <c r="J39" s="2270" t="s">
        <v>196</v>
      </c>
      <c r="K39" s="2269">
        <f t="shared" si="2"/>
        <v>20</v>
      </c>
      <c r="L39" s="2269">
        <f t="shared" si="2"/>
        <v>58</v>
      </c>
      <c r="M39" s="2269">
        <f t="shared" si="2"/>
        <v>57.3</v>
      </c>
      <c r="N39" s="6367"/>
      <c r="O39" s="2267"/>
      <c r="P39" s="2333"/>
      <c r="Q39" s="2333"/>
      <c r="R39" s="6352"/>
      <c r="S39" s="6353"/>
    </row>
    <row r="40" spans="1:19" ht="25.9" customHeight="1" thickBot="1" x14ac:dyDescent="0.25">
      <c r="A40" s="5633"/>
      <c r="B40" s="5635"/>
      <c r="C40" s="5638"/>
      <c r="D40" s="834"/>
      <c r="E40" s="6327"/>
      <c r="F40" s="6371"/>
      <c r="G40" s="6297"/>
      <c r="H40" s="5279"/>
      <c r="I40" s="5257"/>
      <c r="J40" s="1360" t="s">
        <v>13</v>
      </c>
      <c r="K40" s="1359">
        <f>SUM(K38:K39)</f>
        <v>30</v>
      </c>
      <c r="L40" s="1359">
        <f>SUM(L38:L39)</f>
        <v>68</v>
      </c>
      <c r="M40" s="1359">
        <f>SUM(M38:M39)</f>
        <v>67.2</v>
      </c>
      <c r="N40" s="6368"/>
      <c r="O40" s="1515"/>
      <c r="P40" s="2332"/>
      <c r="Q40" s="2332"/>
      <c r="R40" s="6354"/>
      <c r="S40" s="6355"/>
    </row>
    <row r="41" spans="1:19" ht="19.5" customHeight="1" x14ac:dyDescent="0.2">
      <c r="A41" s="5631" t="s">
        <v>8</v>
      </c>
      <c r="B41" s="5634" t="s">
        <v>9</v>
      </c>
      <c r="C41" s="5636" t="s">
        <v>10</v>
      </c>
      <c r="D41" s="2282" t="s">
        <v>8</v>
      </c>
      <c r="E41" s="6327"/>
      <c r="F41" s="6267" t="s">
        <v>961</v>
      </c>
      <c r="G41" s="6297"/>
      <c r="H41" s="5279"/>
      <c r="I41" s="5257"/>
      <c r="J41" s="864" t="s">
        <v>935</v>
      </c>
      <c r="K41" s="2320">
        <v>10</v>
      </c>
      <c r="L41" s="2319">
        <v>10</v>
      </c>
      <c r="M41" s="2318">
        <v>9.9</v>
      </c>
      <c r="N41" s="1531"/>
      <c r="O41" s="2309"/>
      <c r="P41" s="2331"/>
      <c r="Q41" s="2331"/>
      <c r="R41" s="6288"/>
      <c r="S41" s="6289"/>
    </row>
    <row r="42" spans="1:19" ht="15" customHeight="1" x14ac:dyDescent="0.2">
      <c r="A42" s="5632"/>
      <c r="B42" s="5390"/>
      <c r="C42" s="5637"/>
      <c r="D42" s="1280"/>
      <c r="E42" s="6327"/>
      <c r="F42" s="6268"/>
      <c r="G42" s="6297"/>
      <c r="H42" s="5279"/>
      <c r="I42" s="5257"/>
      <c r="J42" s="2261" t="s">
        <v>196</v>
      </c>
      <c r="K42" s="2330">
        <v>20</v>
      </c>
      <c r="L42" s="2329">
        <v>58</v>
      </c>
      <c r="M42" s="2328">
        <v>57.3</v>
      </c>
      <c r="N42" s="1436"/>
      <c r="O42" s="1417"/>
      <c r="P42" s="2327"/>
      <c r="Q42" s="2327"/>
      <c r="R42" s="6290"/>
      <c r="S42" s="6291"/>
    </row>
    <row r="43" spans="1:19" ht="21" customHeight="1" thickBot="1" x14ac:dyDescent="0.25">
      <c r="A43" s="5633"/>
      <c r="B43" s="5635"/>
      <c r="C43" s="5638"/>
      <c r="D43" s="1280"/>
      <c r="E43" s="6328"/>
      <c r="F43" s="6269"/>
      <c r="G43" s="6298"/>
      <c r="H43" s="5280"/>
      <c r="I43" s="5258"/>
      <c r="J43" s="2259" t="s">
        <v>13</v>
      </c>
      <c r="K43" s="2276">
        <f>SUM(K41:K42)</f>
        <v>30</v>
      </c>
      <c r="L43" s="2276">
        <f>SUM(L41:L42)</f>
        <v>68</v>
      </c>
      <c r="M43" s="2276">
        <f>SUM(M41:M42)</f>
        <v>67.2</v>
      </c>
      <c r="N43" s="2268"/>
      <c r="O43" s="2274"/>
      <c r="P43" s="2326"/>
      <c r="Q43" s="2326"/>
      <c r="R43" s="6292"/>
      <c r="S43" s="6293"/>
    </row>
    <row r="44" spans="1:19" ht="18" customHeight="1" x14ac:dyDescent="0.2">
      <c r="A44" s="6244" t="s">
        <v>8</v>
      </c>
      <c r="B44" s="6247" t="s">
        <v>9</v>
      </c>
      <c r="C44" s="6255" t="s">
        <v>11</v>
      </c>
      <c r="D44" s="2272"/>
      <c r="E44" s="6270"/>
      <c r="F44" s="6342" t="s">
        <v>957</v>
      </c>
      <c r="G44" s="6296" t="s">
        <v>960</v>
      </c>
      <c r="H44" s="5278" t="s">
        <v>143</v>
      </c>
      <c r="I44" s="5256" t="s">
        <v>750</v>
      </c>
      <c r="J44" s="2325" t="s">
        <v>935</v>
      </c>
      <c r="K44" s="881">
        <f t="shared" ref="K44:M45" si="3">K47</f>
        <v>59.1</v>
      </c>
      <c r="L44" s="881">
        <f t="shared" si="3"/>
        <v>41.1</v>
      </c>
      <c r="M44" s="881">
        <f t="shared" si="3"/>
        <v>0</v>
      </c>
      <c r="N44" s="1531" t="s">
        <v>959</v>
      </c>
      <c r="O44" s="1530" t="s">
        <v>243</v>
      </c>
      <c r="P44" s="858">
        <v>5</v>
      </c>
      <c r="Q44" s="858">
        <v>20</v>
      </c>
      <c r="R44" s="6276" t="s">
        <v>958</v>
      </c>
      <c r="S44" s="5708"/>
    </row>
    <row r="45" spans="1:19" x14ac:dyDescent="0.2">
      <c r="A45" s="6245"/>
      <c r="B45" s="6248"/>
      <c r="C45" s="6256"/>
      <c r="D45" s="2271"/>
      <c r="E45" s="6271"/>
      <c r="F45" s="6343"/>
      <c r="G45" s="6297"/>
      <c r="H45" s="5279"/>
      <c r="I45" s="5257"/>
      <c r="J45" s="2324" t="s">
        <v>196</v>
      </c>
      <c r="K45" s="2323">
        <f t="shared" si="3"/>
        <v>81.36</v>
      </c>
      <c r="L45" s="2323">
        <f t="shared" si="3"/>
        <v>81.36</v>
      </c>
      <c r="M45" s="2323">
        <f t="shared" si="3"/>
        <v>80.3</v>
      </c>
      <c r="N45" s="2268"/>
      <c r="O45" s="2267"/>
      <c r="P45" s="2266"/>
      <c r="Q45" s="2266"/>
      <c r="R45" s="6277"/>
      <c r="S45" s="5594"/>
    </row>
    <row r="46" spans="1:19" ht="16.149999999999999" customHeight="1" thickBot="1" x14ac:dyDescent="0.25">
      <c r="A46" s="6246"/>
      <c r="B46" s="6249"/>
      <c r="C46" s="6257"/>
      <c r="D46" s="2264"/>
      <c r="E46" s="6271"/>
      <c r="F46" s="6344"/>
      <c r="G46" s="6297"/>
      <c r="H46" s="5279"/>
      <c r="I46" s="5257"/>
      <c r="J46" s="1360" t="s">
        <v>13</v>
      </c>
      <c r="K46" s="1359">
        <f>SUM(K44:K45)</f>
        <v>140.46</v>
      </c>
      <c r="L46" s="1359">
        <f>SUM(L44:L45)</f>
        <v>122.46000000000001</v>
      </c>
      <c r="M46" s="1359">
        <f>SUM(M44:M45)</f>
        <v>80.3</v>
      </c>
      <c r="N46" s="2322"/>
      <c r="O46" s="1515"/>
      <c r="P46" s="2311"/>
      <c r="Q46" s="2311"/>
      <c r="R46" s="6277"/>
      <c r="S46" s="5594"/>
    </row>
    <row r="47" spans="1:19" ht="16.149999999999999" customHeight="1" x14ac:dyDescent="0.2">
      <c r="A47" s="6244" t="s">
        <v>8</v>
      </c>
      <c r="B47" s="6247" t="s">
        <v>9</v>
      </c>
      <c r="C47" s="6255" t="s">
        <v>11</v>
      </c>
      <c r="D47" s="2282" t="s">
        <v>8</v>
      </c>
      <c r="E47" s="6271"/>
      <c r="F47" s="6332" t="s">
        <v>957</v>
      </c>
      <c r="G47" s="6297"/>
      <c r="H47" s="5279"/>
      <c r="I47" s="5257"/>
      <c r="J47" s="2321" t="s">
        <v>935</v>
      </c>
      <c r="K47" s="2320">
        <v>59.1</v>
      </c>
      <c r="L47" s="2319">
        <v>41.1</v>
      </c>
      <c r="M47" s="2318">
        <v>0</v>
      </c>
      <c r="N47" s="2317"/>
      <c r="O47" s="2309"/>
      <c r="P47" s="2308"/>
      <c r="Q47" s="2308"/>
      <c r="R47" s="6277"/>
      <c r="S47" s="5594"/>
    </row>
    <row r="48" spans="1:19" ht="23.25" customHeight="1" x14ac:dyDescent="0.2">
      <c r="A48" s="6245"/>
      <c r="B48" s="6248"/>
      <c r="C48" s="6256"/>
      <c r="D48" s="2277"/>
      <c r="E48" s="6271"/>
      <c r="F48" s="6333"/>
      <c r="G48" s="6297"/>
      <c r="H48" s="5279"/>
      <c r="I48" s="5257"/>
      <c r="J48" s="2316" t="s">
        <v>196</v>
      </c>
      <c r="K48" s="2315">
        <v>81.36</v>
      </c>
      <c r="L48" s="2314">
        <v>81.36</v>
      </c>
      <c r="M48" s="2313">
        <v>80.3</v>
      </c>
      <c r="N48" s="2284"/>
      <c r="O48" s="1417"/>
      <c r="P48" s="2283"/>
      <c r="Q48" s="2283"/>
      <c r="R48" s="6277"/>
      <c r="S48" s="5594"/>
    </row>
    <row r="49" spans="1:21" ht="30" customHeight="1" thickBot="1" x14ac:dyDescent="0.25">
      <c r="A49" s="6246"/>
      <c r="B49" s="6249"/>
      <c r="C49" s="6257"/>
      <c r="D49" s="2277"/>
      <c r="E49" s="6272"/>
      <c r="F49" s="6334"/>
      <c r="G49" s="6298"/>
      <c r="H49" s="5280"/>
      <c r="I49" s="5258"/>
      <c r="J49" s="2259" t="s">
        <v>13</v>
      </c>
      <c r="K49" s="2276">
        <f>SUM(K47:K48)</f>
        <v>140.46</v>
      </c>
      <c r="L49" s="2276">
        <f>SUM(L47:L48)</f>
        <v>122.46000000000001</v>
      </c>
      <c r="M49" s="2276">
        <f>SUM(M47:M48)</f>
        <v>80.3</v>
      </c>
      <c r="N49" s="2275"/>
      <c r="O49" s="2274"/>
      <c r="P49" s="2273"/>
      <c r="Q49" s="2273"/>
      <c r="R49" s="6278"/>
      <c r="S49" s="5710"/>
    </row>
    <row r="50" spans="1:21" ht="12.75" customHeight="1" x14ac:dyDescent="0.2">
      <c r="A50" s="6244" t="s">
        <v>8</v>
      </c>
      <c r="B50" s="6247" t="s">
        <v>9</v>
      </c>
      <c r="C50" s="6255" t="s">
        <v>24</v>
      </c>
      <c r="D50" s="2272"/>
      <c r="E50" s="2312"/>
      <c r="F50" s="6342" t="s">
        <v>953</v>
      </c>
      <c r="G50" s="6296" t="s">
        <v>956</v>
      </c>
      <c r="H50" s="5278" t="s">
        <v>143</v>
      </c>
      <c r="I50" s="5256" t="s">
        <v>750</v>
      </c>
      <c r="J50" s="1404" t="s">
        <v>935</v>
      </c>
      <c r="K50" s="881">
        <f>K52</f>
        <v>4</v>
      </c>
      <c r="L50" s="881">
        <f>L52</f>
        <v>22</v>
      </c>
      <c r="M50" s="881">
        <f>M52</f>
        <v>15.8</v>
      </c>
      <c r="N50" s="6366" t="s">
        <v>955</v>
      </c>
      <c r="O50" s="1530"/>
      <c r="P50" s="858" t="s">
        <v>503</v>
      </c>
      <c r="Q50" s="858" t="s">
        <v>503</v>
      </c>
      <c r="R50" s="6381" t="s">
        <v>954</v>
      </c>
      <c r="S50" s="6382"/>
    </row>
    <row r="51" spans="1:21" ht="40.5" customHeight="1" thickBot="1" x14ac:dyDescent="0.25">
      <c r="A51" s="6246"/>
      <c r="B51" s="6249"/>
      <c r="C51" s="6257"/>
      <c r="D51" s="2264"/>
      <c r="E51" s="6324"/>
      <c r="F51" s="6344"/>
      <c r="G51" s="6297"/>
      <c r="H51" s="5279"/>
      <c r="I51" s="5257"/>
      <c r="J51" s="1360" t="s">
        <v>13</v>
      </c>
      <c r="K51" s="1359">
        <f>SUM(K50:K50)</f>
        <v>4</v>
      </c>
      <c r="L51" s="1359">
        <f>SUM(L50:L50)</f>
        <v>22</v>
      </c>
      <c r="M51" s="1359">
        <f>SUM(M50:M50)</f>
        <v>15.8</v>
      </c>
      <c r="N51" s="6368"/>
      <c r="O51" s="1515"/>
      <c r="P51" s="2311"/>
      <c r="Q51" s="2311"/>
      <c r="R51" s="6383"/>
      <c r="S51" s="6384"/>
    </row>
    <row r="52" spans="1:21" ht="25.5" customHeight="1" x14ac:dyDescent="0.2">
      <c r="A52" s="6244" t="s">
        <v>8</v>
      </c>
      <c r="B52" s="6247" t="s">
        <v>9</v>
      </c>
      <c r="C52" s="6255" t="s">
        <v>24</v>
      </c>
      <c r="D52" s="2282" t="s">
        <v>8</v>
      </c>
      <c r="E52" s="6324"/>
      <c r="F52" s="6261" t="s">
        <v>953</v>
      </c>
      <c r="G52" s="6297"/>
      <c r="H52" s="5279"/>
      <c r="I52" s="5257"/>
      <c r="J52" s="864" t="s">
        <v>935</v>
      </c>
      <c r="K52" s="1085">
        <v>4</v>
      </c>
      <c r="L52" s="2310">
        <v>22</v>
      </c>
      <c r="M52" s="2310">
        <v>15.8</v>
      </c>
      <c r="N52" s="1531"/>
      <c r="O52" s="2309"/>
      <c r="P52" s="2308"/>
      <c r="Q52" s="2308"/>
      <c r="R52" s="6231"/>
      <c r="S52" s="6232"/>
    </row>
    <row r="53" spans="1:21" ht="24.75" customHeight="1" thickBot="1" x14ac:dyDescent="0.25">
      <c r="A53" s="6246"/>
      <c r="B53" s="6249"/>
      <c r="C53" s="6257"/>
      <c r="D53" s="2277"/>
      <c r="E53" s="6325"/>
      <c r="F53" s="6262"/>
      <c r="G53" s="6298"/>
      <c r="H53" s="5280"/>
      <c r="I53" s="5258"/>
      <c r="J53" s="2259" t="s">
        <v>13</v>
      </c>
      <c r="K53" s="2276">
        <f>SUM(K52)</f>
        <v>4</v>
      </c>
      <c r="L53" s="2276">
        <f>SUM(L52)</f>
        <v>22</v>
      </c>
      <c r="M53" s="2276">
        <f>SUM(M52)</f>
        <v>15.8</v>
      </c>
      <c r="N53" s="2268"/>
      <c r="O53" s="2274"/>
      <c r="P53" s="2273"/>
      <c r="Q53" s="2273"/>
      <c r="R53" s="6286"/>
      <c r="S53" s="6287"/>
    </row>
    <row r="54" spans="1:21" ht="33" customHeight="1" x14ac:dyDescent="0.2">
      <c r="A54" s="6244" t="s">
        <v>8</v>
      </c>
      <c r="B54" s="6247" t="s">
        <v>9</v>
      </c>
      <c r="C54" s="6255" t="s">
        <v>26</v>
      </c>
      <c r="D54" s="2272"/>
      <c r="E54" s="6270"/>
      <c r="F54" s="6294" t="s">
        <v>950</v>
      </c>
      <c r="G54" s="6296" t="s">
        <v>952</v>
      </c>
      <c r="H54" s="5278" t="s">
        <v>143</v>
      </c>
      <c r="I54" s="5256" t="s">
        <v>750</v>
      </c>
      <c r="J54" s="1404" t="s">
        <v>935</v>
      </c>
      <c r="K54" s="881">
        <f t="shared" ref="K54:M55" si="4">K57</f>
        <v>0</v>
      </c>
      <c r="L54" s="881">
        <f t="shared" si="4"/>
        <v>0</v>
      </c>
      <c r="M54" s="881">
        <f t="shared" si="4"/>
        <v>0</v>
      </c>
      <c r="N54" s="6366" t="s">
        <v>950</v>
      </c>
      <c r="O54" s="2307" t="s">
        <v>243</v>
      </c>
      <c r="P54" s="2306">
        <v>1</v>
      </c>
      <c r="Q54" s="2306">
        <v>0</v>
      </c>
      <c r="R54" s="6356" t="s">
        <v>951</v>
      </c>
      <c r="S54" s="6357"/>
    </row>
    <row r="55" spans="1:21" ht="24.6" customHeight="1" x14ac:dyDescent="0.2">
      <c r="A55" s="6245"/>
      <c r="B55" s="6248"/>
      <c r="C55" s="6256"/>
      <c r="D55" s="2271"/>
      <c r="E55" s="6271"/>
      <c r="F55" s="6335"/>
      <c r="G55" s="6297"/>
      <c r="H55" s="5279"/>
      <c r="I55" s="5257"/>
      <c r="J55" s="2270" t="s">
        <v>196</v>
      </c>
      <c r="K55" s="2269">
        <f t="shared" si="4"/>
        <v>33</v>
      </c>
      <c r="L55" s="2269">
        <f t="shared" si="4"/>
        <v>33</v>
      </c>
      <c r="M55" s="2269">
        <f t="shared" si="4"/>
        <v>0</v>
      </c>
      <c r="N55" s="6367"/>
      <c r="O55" s="2305"/>
      <c r="P55" s="2304"/>
      <c r="Q55" s="2304"/>
      <c r="R55" s="6356"/>
      <c r="S55" s="6357"/>
    </row>
    <row r="56" spans="1:21" ht="30" customHeight="1" thickBot="1" x14ac:dyDescent="0.25">
      <c r="A56" s="6246"/>
      <c r="B56" s="6249"/>
      <c r="C56" s="6257"/>
      <c r="D56" s="2264"/>
      <c r="E56" s="6271"/>
      <c r="F56" s="6295"/>
      <c r="G56" s="6297"/>
      <c r="H56" s="5279"/>
      <c r="I56" s="5257"/>
      <c r="J56" s="1360" t="s">
        <v>13</v>
      </c>
      <c r="K56" s="1359">
        <f>K54+K55</f>
        <v>33</v>
      </c>
      <c r="L56" s="1359">
        <f>L54+L55</f>
        <v>33</v>
      </c>
      <c r="M56" s="1359">
        <f>M54+M55</f>
        <v>0</v>
      </c>
      <c r="N56" s="2303"/>
      <c r="O56" s="1435"/>
      <c r="P56" s="2297"/>
      <c r="Q56" s="2297"/>
      <c r="R56" s="6356"/>
      <c r="S56" s="6357"/>
    </row>
    <row r="57" spans="1:21" ht="19.149999999999999" customHeight="1" x14ac:dyDescent="0.2">
      <c r="A57" s="6244" t="s">
        <v>8</v>
      </c>
      <c r="B57" s="6247" t="s">
        <v>9</v>
      </c>
      <c r="C57" s="6255" t="s">
        <v>26</v>
      </c>
      <c r="D57" s="2282" t="s">
        <v>8</v>
      </c>
      <c r="E57" s="6271"/>
      <c r="F57" s="6264" t="s">
        <v>950</v>
      </c>
      <c r="G57" s="6297"/>
      <c r="H57" s="5279"/>
      <c r="I57" s="5257"/>
      <c r="J57" s="864" t="s">
        <v>935</v>
      </c>
      <c r="K57" s="1085">
        <v>0</v>
      </c>
      <c r="L57" s="1085">
        <v>0</v>
      </c>
      <c r="M57" s="2281">
        <v>0</v>
      </c>
      <c r="N57" s="2303"/>
      <c r="O57" s="2302"/>
      <c r="P57" s="2297"/>
      <c r="Q57" s="2297"/>
      <c r="R57" s="6282"/>
      <c r="S57" s="6283"/>
    </row>
    <row r="58" spans="1:21" ht="19.149999999999999" customHeight="1" x14ac:dyDescent="0.2">
      <c r="A58" s="6245"/>
      <c r="B58" s="6248"/>
      <c r="C58" s="6256"/>
      <c r="D58" s="2277"/>
      <c r="E58" s="6271"/>
      <c r="F58" s="6265"/>
      <c r="G58" s="6297"/>
      <c r="H58" s="5279"/>
      <c r="I58" s="5257"/>
      <c r="J58" s="2261" t="s">
        <v>196</v>
      </c>
      <c r="K58" s="2301">
        <v>33</v>
      </c>
      <c r="L58" s="2301">
        <v>33</v>
      </c>
      <c r="M58" s="2300">
        <v>0</v>
      </c>
      <c r="N58" s="2299"/>
      <c r="O58" s="2298"/>
      <c r="P58" s="2297"/>
      <c r="Q58" s="2297"/>
      <c r="R58" s="6284"/>
      <c r="S58" s="6285"/>
    </row>
    <row r="59" spans="1:21" ht="19.149999999999999" customHeight="1" thickBot="1" x14ac:dyDescent="0.25">
      <c r="A59" s="6329"/>
      <c r="B59" s="6330"/>
      <c r="C59" s="6345"/>
      <c r="D59" s="2277"/>
      <c r="E59" s="6271"/>
      <c r="F59" s="6265"/>
      <c r="G59" s="6297"/>
      <c r="H59" s="5279"/>
      <c r="I59" s="5257"/>
      <c r="J59" s="2296" t="s">
        <v>13</v>
      </c>
      <c r="K59" s="2276">
        <f>SUM(K57:K58)</f>
        <v>33</v>
      </c>
      <c r="L59" s="2276">
        <f>SUM(L57:L58)</f>
        <v>33</v>
      </c>
      <c r="M59" s="2276">
        <f>SUM(M57:M58)</f>
        <v>0</v>
      </c>
      <c r="N59" s="2295"/>
      <c r="O59" s="1443"/>
      <c r="P59" s="2294"/>
      <c r="Q59" s="2294"/>
      <c r="R59" s="6284"/>
      <c r="S59" s="6285"/>
    </row>
    <row r="60" spans="1:21" ht="19.149999999999999" customHeight="1" x14ac:dyDescent="0.2">
      <c r="A60" s="6244" t="s">
        <v>8</v>
      </c>
      <c r="B60" s="6247" t="s">
        <v>9</v>
      </c>
      <c r="C60" s="6255" t="s">
        <v>29</v>
      </c>
      <c r="D60" s="2272"/>
      <c r="E60" s="6270"/>
      <c r="F60" s="6294" t="s">
        <v>946</v>
      </c>
      <c r="G60" s="6296" t="s">
        <v>949</v>
      </c>
      <c r="H60" s="6336" t="s">
        <v>143</v>
      </c>
      <c r="I60" s="6339" t="s">
        <v>750</v>
      </c>
      <c r="J60" s="1404" t="s">
        <v>12</v>
      </c>
      <c r="K60" s="2293">
        <f>K62</f>
        <v>0</v>
      </c>
      <c r="L60" s="2293">
        <f>L62</f>
        <v>15</v>
      </c>
      <c r="M60" s="2293">
        <f>M62</f>
        <v>15</v>
      </c>
      <c r="N60" s="6273" t="s">
        <v>948</v>
      </c>
      <c r="O60" s="2292"/>
      <c r="P60" s="703"/>
      <c r="Q60" s="2291"/>
      <c r="R60" s="6276" t="s">
        <v>947</v>
      </c>
      <c r="S60" s="5708"/>
      <c r="U60" s="549"/>
    </row>
    <row r="61" spans="1:21" ht="19.149999999999999" customHeight="1" thickBot="1" x14ac:dyDescent="0.25">
      <c r="A61" s="6246"/>
      <c r="B61" s="6249"/>
      <c r="C61" s="6257"/>
      <c r="D61" s="2264"/>
      <c r="E61" s="6271"/>
      <c r="F61" s="6295"/>
      <c r="G61" s="6297"/>
      <c r="H61" s="6337"/>
      <c r="I61" s="6340"/>
      <c r="J61" s="1360" t="s">
        <v>13</v>
      </c>
      <c r="K61" s="2290">
        <f>SUM(K60)</f>
        <v>0</v>
      </c>
      <c r="L61" s="2290">
        <f>SUM(L60)</f>
        <v>15</v>
      </c>
      <c r="M61" s="2290">
        <f>SUM(M60)</f>
        <v>15</v>
      </c>
      <c r="N61" s="6274"/>
      <c r="O61" s="2289"/>
      <c r="P61" s="2288"/>
      <c r="Q61" s="2288"/>
      <c r="R61" s="6277"/>
      <c r="S61" s="5594"/>
      <c r="U61" s="549"/>
    </row>
    <row r="62" spans="1:21" ht="19.149999999999999" customHeight="1" x14ac:dyDescent="0.2">
      <c r="A62" s="6244" t="s">
        <v>8</v>
      </c>
      <c r="B62" s="6247" t="s">
        <v>9</v>
      </c>
      <c r="C62" s="6255" t="s">
        <v>29</v>
      </c>
      <c r="D62" s="2282" t="s">
        <v>8</v>
      </c>
      <c r="E62" s="6271"/>
      <c r="F62" s="6264" t="s">
        <v>946</v>
      </c>
      <c r="G62" s="6297"/>
      <c r="H62" s="6337"/>
      <c r="I62" s="6340"/>
      <c r="J62" s="864" t="s">
        <v>12</v>
      </c>
      <c r="K62" s="1085">
        <v>0</v>
      </c>
      <c r="L62" s="2281">
        <v>15</v>
      </c>
      <c r="M62" s="2281">
        <v>15</v>
      </c>
      <c r="N62" s="6274"/>
      <c r="O62" s="2289"/>
      <c r="P62" s="2288"/>
      <c r="Q62" s="2288"/>
      <c r="R62" s="6277"/>
      <c r="S62" s="5594"/>
    </row>
    <row r="63" spans="1:21" ht="19.149999999999999" customHeight="1" thickBot="1" x14ac:dyDescent="0.25">
      <c r="A63" s="6246"/>
      <c r="B63" s="6249"/>
      <c r="C63" s="6257"/>
      <c r="D63" s="2264"/>
      <c r="E63" s="6272"/>
      <c r="F63" s="6266"/>
      <c r="G63" s="6298"/>
      <c r="H63" s="6338"/>
      <c r="I63" s="6341"/>
      <c r="J63" s="2259" t="s">
        <v>13</v>
      </c>
      <c r="K63" s="2287">
        <f>SUM(K62)</f>
        <v>0</v>
      </c>
      <c r="L63" s="2287">
        <f>SUM(L62)</f>
        <v>15</v>
      </c>
      <c r="M63" s="2287">
        <f>SUM(M62)</f>
        <v>15</v>
      </c>
      <c r="N63" s="6275"/>
      <c r="O63" s="2286"/>
      <c r="P63" s="2285"/>
      <c r="Q63" s="2285"/>
      <c r="R63" s="6278"/>
      <c r="S63" s="5710"/>
    </row>
    <row r="64" spans="1:21" ht="25.5" customHeight="1" x14ac:dyDescent="0.2">
      <c r="A64" s="6244" t="s">
        <v>8</v>
      </c>
      <c r="B64" s="6247" t="s">
        <v>9</v>
      </c>
      <c r="C64" s="6255" t="s">
        <v>30</v>
      </c>
      <c r="D64" s="2272"/>
      <c r="E64" s="6270"/>
      <c r="F64" s="6299" t="s">
        <v>942</v>
      </c>
      <c r="G64" s="6296" t="s">
        <v>945</v>
      </c>
      <c r="H64" s="5278" t="s">
        <v>143</v>
      </c>
      <c r="I64" s="5256" t="s">
        <v>750</v>
      </c>
      <c r="J64" s="1404" t="s">
        <v>935</v>
      </c>
      <c r="K64" s="881">
        <f>K66</f>
        <v>40</v>
      </c>
      <c r="L64" s="881">
        <f>L66</f>
        <v>40</v>
      </c>
      <c r="M64" s="881">
        <f>M66</f>
        <v>0</v>
      </c>
      <c r="N64" s="1531" t="s">
        <v>944</v>
      </c>
      <c r="O64" s="1530" t="s">
        <v>243</v>
      </c>
      <c r="P64" s="858">
        <v>2</v>
      </c>
      <c r="Q64" s="859">
        <v>0</v>
      </c>
      <c r="R64" s="6276" t="s">
        <v>943</v>
      </c>
      <c r="S64" s="5708"/>
    </row>
    <row r="65" spans="1:19" ht="28.5" customHeight="1" thickBot="1" x14ac:dyDescent="0.25">
      <c r="A65" s="6246"/>
      <c r="B65" s="6249"/>
      <c r="C65" s="6257"/>
      <c r="D65" s="2264"/>
      <c r="E65" s="6271"/>
      <c r="F65" s="6300"/>
      <c r="G65" s="6297"/>
      <c r="H65" s="5279"/>
      <c r="I65" s="5257"/>
      <c r="J65" s="1360" t="s">
        <v>13</v>
      </c>
      <c r="K65" s="1359">
        <f>SUM(K64:K64)</f>
        <v>40</v>
      </c>
      <c r="L65" s="1359">
        <f>SUM(L64:L64)</f>
        <v>40</v>
      </c>
      <c r="M65" s="1359">
        <f>SUM(M64:M64)</f>
        <v>0</v>
      </c>
      <c r="N65" s="2284"/>
      <c r="O65" s="1417"/>
      <c r="P65" s="2283"/>
      <c r="Q65" s="1415"/>
      <c r="R65" s="6277"/>
      <c r="S65" s="5594"/>
    </row>
    <row r="66" spans="1:19" ht="23.25" customHeight="1" x14ac:dyDescent="0.2">
      <c r="A66" s="6244" t="s">
        <v>8</v>
      </c>
      <c r="B66" s="6247" t="s">
        <v>9</v>
      </c>
      <c r="C66" s="6255" t="s">
        <v>30</v>
      </c>
      <c r="D66" s="2282" t="s">
        <v>8</v>
      </c>
      <c r="E66" s="6271"/>
      <c r="F66" s="6261" t="s">
        <v>942</v>
      </c>
      <c r="G66" s="6297"/>
      <c r="H66" s="5279"/>
      <c r="I66" s="5257"/>
      <c r="J66" s="864" t="s">
        <v>935</v>
      </c>
      <c r="K66" s="1085">
        <v>40</v>
      </c>
      <c r="L66" s="1085">
        <v>40</v>
      </c>
      <c r="M66" s="2281">
        <v>0</v>
      </c>
      <c r="N66" s="2280"/>
      <c r="O66" s="2279"/>
      <c r="P66" s="2278"/>
      <c r="Q66" s="1410"/>
      <c r="R66" s="6277"/>
      <c r="S66" s="5594"/>
    </row>
    <row r="67" spans="1:19" ht="30" customHeight="1" thickBot="1" x14ac:dyDescent="0.25">
      <c r="A67" s="6246"/>
      <c r="B67" s="6249"/>
      <c r="C67" s="6257"/>
      <c r="D67" s="2277"/>
      <c r="E67" s="6272"/>
      <c r="F67" s="6262"/>
      <c r="G67" s="6298"/>
      <c r="H67" s="5280"/>
      <c r="I67" s="5258"/>
      <c r="J67" s="2259" t="s">
        <v>13</v>
      </c>
      <c r="K67" s="2276">
        <f>SUM(K66)</f>
        <v>40</v>
      </c>
      <c r="L67" s="2276">
        <f>SUM(L66)</f>
        <v>40</v>
      </c>
      <c r="M67" s="2276">
        <f>SUM(M66)</f>
        <v>0</v>
      </c>
      <c r="N67" s="2275"/>
      <c r="O67" s="2274"/>
      <c r="P67" s="2273"/>
      <c r="Q67" s="1406"/>
      <c r="R67" s="6278"/>
      <c r="S67" s="5710"/>
    </row>
    <row r="68" spans="1:19" ht="75" customHeight="1" x14ac:dyDescent="0.2">
      <c r="A68" s="6244" t="s">
        <v>8</v>
      </c>
      <c r="B68" s="6247" t="s">
        <v>9</v>
      </c>
      <c r="C68" s="6255" t="s">
        <v>31</v>
      </c>
      <c r="D68" s="2272"/>
      <c r="E68" s="6270"/>
      <c r="F68" s="6299" t="s">
        <v>936</v>
      </c>
      <c r="G68" s="6241" t="s">
        <v>941</v>
      </c>
      <c r="H68" s="5278" t="s">
        <v>143</v>
      </c>
      <c r="I68" s="5256" t="s">
        <v>750</v>
      </c>
      <c r="J68" s="1404" t="s">
        <v>935</v>
      </c>
      <c r="K68" s="881">
        <f t="shared" ref="K68:M69" si="5">K71</f>
        <v>0</v>
      </c>
      <c r="L68" s="881">
        <f t="shared" si="5"/>
        <v>0</v>
      </c>
      <c r="M68" s="881">
        <f t="shared" si="5"/>
        <v>0</v>
      </c>
      <c r="N68" s="1531" t="s">
        <v>940</v>
      </c>
      <c r="O68" s="1530" t="s">
        <v>229</v>
      </c>
      <c r="P68" s="858"/>
      <c r="Q68" s="859">
        <v>95</v>
      </c>
      <c r="R68" s="5595" t="s">
        <v>939</v>
      </c>
      <c r="S68" s="5596"/>
    </row>
    <row r="69" spans="1:19" ht="17.25" customHeight="1" x14ac:dyDescent="0.2">
      <c r="A69" s="6245"/>
      <c r="B69" s="6248"/>
      <c r="C69" s="6256"/>
      <c r="D69" s="2271"/>
      <c r="E69" s="6271"/>
      <c r="F69" s="5713"/>
      <c r="G69" s="6242"/>
      <c r="H69" s="5279"/>
      <c r="I69" s="5257"/>
      <c r="J69" s="2270" t="s">
        <v>196</v>
      </c>
      <c r="K69" s="2269">
        <f t="shared" si="5"/>
        <v>0</v>
      </c>
      <c r="L69" s="2269">
        <f t="shared" si="5"/>
        <v>0</v>
      </c>
      <c r="M69" s="2269">
        <f t="shared" si="5"/>
        <v>0</v>
      </c>
      <c r="N69" s="2268" t="s">
        <v>938</v>
      </c>
      <c r="O69" s="2267" t="s">
        <v>243</v>
      </c>
      <c r="P69" s="2266"/>
      <c r="Q69" s="2265">
        <v>0</v>
      </c>
      <c r="R69" s="6229"/>
      <c r="S69" s="6230"/>
    </row>
    <row r="70" spans="1:19" ht="13.5" thickBot="1" x14ac:dyDescent="0.25">
      <c r="A70" s="6246"/>
      <c r="B70" s="6249"/>
      <c r="C70" s="6257"/>
      <c r="D70" s="2264"/>
      <c r="E70" s="6271"/>
      <c r="F70" s="6300"/>
      <c r="G70" s="6242"/>
      <c r="H70" s="5279"/>
      <c r="I70" s="5257"/>
      <c r="J70" s="1360" t="s">
        <v>13</v>
      </c>
      <c r="K70" s="1359">
        <f>SUM(K68:K69)</f>
        <v>0</v>
      </c>
      <c r="L70" s="1359">
        <f>SUM(L68:L69)</f>
        <v>0</v>
      </c>
      <c r="M70" s="1359">
        <f>SUM(M68:M69)</f>
        <v>0</v>
      </c>
      <c r="N70" s="1328" t="s">
        <v>937</v>
      </c>
      <c r="O70" s="2263" t="s">
        <v>243</v>
      </c>
      <c r="P70" s="2262"/>
      <c r="Q70" s="707">
        <v>56</v>
      </c>
      <c r="R70" s="6231"/>
      <c r="S70" s="6232"/>
    </row>
    <row r="71" spans="1:19" x14ac:dyDescent="0.2">
      <c r="A71" s="6244" t="s">
        <v>8</v>
      </c>
      <c r="B71" s="6247" t="s">
        <v>9</v>
      </c>
      <c r="C71" s="6255" t="s">
        <v>31</v>
      </c>
      <c r="D71" s="6258" t="s">
        <v>8</v>
      </c>
      <c r="E71" s="6271"/>
      <c r="F71" s="6261" t="s">
        <v>936</v>
      </c>
      <c r="G71" s="6242"/>
      <c r="H71" s="5279"/>
      <c r="I71" s="5257"/>
      <c r="J71" s="864" t="s">
        <v>935</v>
      </c>
      <c r="K71" s="1085">
        <v>0</v>
      </c>
      <c r="L71" s="1085">
        <v>0</v>
      </c>
      <c r="M71" s="1085">
        <v>0</v>
      </c>
      <c r="N71" s="850"/>
      <c r="O71" s="1552"/>
      <c r="P71" s="1410"/>
      <c r="Q71" s="1410"/>
      <c r="R71" s="6233"/>
      <c r="S71" s="6234"/>
    </row>
    <row r="72" spans="1:19" x14ac:dyDescent="0.2">
      <c r="A72" s="6245"/>
      <c r="B72" s="6248"/>
      <c r="C72" s="6256"/>
      <c r="D72" s="6259"/>
      <c r="E72" s="6271"/>
      <c r="F72" s="6263"/>
      <c r="G72" s="6242"/>
      <c r="H72" s="5279"/>
      <c r="I72" s="5257"/>
      <c r="J72" s="2261" t="s">
        <v>196</v>
      </c>
      <c r="K72" s="1437">
        <v>0</v>
      </c>
      <c r="L72" s="1437">
        <v>0</v>
      </c>
      <c r="M72" s="1437">
        <v>0</v>
      </c>
      <c r="N72" s="2260"/>
      <c r="O72" s="1435"/>
      <c r="P72" s="1415"/>
      <c r="Q72" s="1415"/>
      <c r="R72" s="6233"/>
      <c r="S72" s="6234"/>
    </row>
    <row r="73" spans="1:19" ht="31.5" customHeight="1" thickBot="1" x14ac:dyDescent="0.25">
      <c r="A73" s="6246"/>
      <c r="B73" s="6249"/>
      <c r="C73" s="6257"/>
      <c r="D73" s="6260"/>
      <c r="E73" s="6272"/>
      <c r="F73" s="6262"/>
      <c r="G73" s="6243"/>
      <c r="H73" s="5280"/>
      <c r="I73" s="5258"/>
      <c r="J73" s="2259" t="s">
        <v>13</v>
      </c>
      <c r="K73" s="1317">
        <f>SUM(K71:K72)</f>
        <v>0</v>
      </c>
      <c r="L73" s="1317">
        <f>SUM(L71:L72)</f>
        <v>0</v>
      </c>
      <c r="M73" s="1317">
        <f>SUM(M71:M72)</f>
        <v>0</v>
      </c>
      <c r="N73" s="2258"/>
      <c r="O73" s="2257"/>
      <c r="P73" s="1406"/>
      <c r="Q73" s="1406"/>
      <c r="R73" s="6233"/>
      <c r="S73" s="6234"/>
    </row>
    <row r="74" spans="1:19" ht="22.5" customHeight="1" thickBot="1" x14ac:dyDescent="0.25">
      <c r="A74" s="826" t="s">
        <v>8</v>
      </c>
      <c r="B74" s="825" t="s">
        <v>9</v>
      </c>
      <c r="C74" s="5348" t="s">
        <v>221</v>
      </c>
      <c r="D74" s="5348"/>
      <c r="E74" s="5348"/>
      <c r="F74" s="5348"/>
      <c r="G74" s="5348"/>
      <c r="H74" s="5348"/>
      <c r="I74" s="5349"/>
      <c r="J74" s="824" t="s">
        <v>13</v>
      </c>
      <c r="K74" s="823">
        <f>K30+K35+K40+K46+K51+K56+K65+K70</f>
        <v>583.83000000000004</v>
      </c>
      <c r="L74" s="823">
        <f>L30+L35+L40+L46+L51+L56+L65+L70+L61</f>
        <v>598.83000000000004</v>
      </c>
      <c r="M74" s="823">
        <f>M30+M35+M40+M46+M51+M56+M65+M70+M61</f>
        <v>301.15000000000003</v>
      </c>
      <c r="N74" s="5287"/>
      <c r="O74" s="5288"/>
      <c r="P74" s="5288"/>
      <c r="Q74" s="5288"/>
      <c r="R74" s="5288"/>
      <c r="S74" s="5289"/>
    </row>
    <row r="75" spans="1:19" ht="13.5" thickBot="1" x14ac:dyDescent="0.25">
      <c r="A75" s="822" t="s">
        <v>8</v>
      </c>
      <c r="B75" s="1222"/>
      <c r="C75" s="5350" t="s">
        <v>220</v>
      </c>
      <c r="D75" s="5350"/>
      <c r="E75" s="5350"/>
      <c r="F75" s="5350"/>
      <c r="G75" s="5350"/>
      <c r="H75" s="5350"/>
      <c r="I75" s="5351"/>
      <c r="J75" s="1221" t="s">
        <v>13</v>
      </c>
      <c r="K75" s="1310">
        <f>K74+K26</f>
        <v>618.73</v>
      </c>
      <c r="L75" s="1310">
        <f>L74+L26</f>
        <v>633.73</v>
      </c>
      <c r="M75" s="1310">
        <f>M74+M26</f>
        <v>318.95000000000005</v>
      </c>
      <c r="N75" s="6235"/>
      <c r="O75" s="6236"/>
      <c r="P75" s="6236"/>
      <c r="Q75" s="6236"/>
      <c r="R75" s="6236"/>
      <c r="S75" s="6237"/>
    </row>
    <row r="76" spans="1:19" ht="13.5" hidden="1" thickBot="1" x14ac:dyDescent="0.25">
      <c r="A76" s="826"/>
      <c r="B76" s="2256"/>
      <c r="C76" s="6250" t="s">
        <v>219</v>
      </c>
      <c r="D76" s="6250"/>
      <c r="E76" s="6250"/>
      <c r="F76" s="6250"/>
      <c r="G76" s="6250"/>
      <c r="H76" s="6250"/>
      <c r="I76" s="6251"/>
      <c r="J76" s="2255" t="s">
        <v>13</v>
      </c>
      <c r="K76" s="2254">
        <f>K77-K69-K55-K45-K39-K29</f>
        <v>273</v>
      </c>
      <c r="L76" s="2253"/>
      <c r="M76" s="2253"/>
      <c r="N76" s="2251"/>
      <c r="O76" s="2251"/>
      <c r="P76" s="2252"/>
      <c r="Q76" s="2251"/>
      <c r="R76" s="2250"/>
      <c r="S76" s="2249"/>
    </row>
    <row r="77" spans="1:19" ht="24" customHeight="1" thickBot="1" x14ac:dyDescent="0.25">
      <c r="A77" s="5726" t="s">
        <v>218</v>
      </c>
      <c r="B77" s="5727"/>
      <c r="C77" s="5727"/>
      <c r="D77" s="5727"/>
      <c r="E77" s="5727"/>
      <c r="F77" s="5727"/>
      <c r="G77" s="5727"/>
      <c r="H77" s="5727"/>
      <c r="I77" s="5727"/>
      <c r="J77" s="5728"/>
      <c r="K77" s="2248">
        <f>K75*1</f>
        <v>618.73</v>
      </c>
      <c r="L77" s="2248">
        <f>L75*1</f>
        <v>633.73</v>
      </c>
      <c r="M77" s="2248">
        <f>M75*1</f>
        <v>318.95000000000005</v>
      </c>
      <c r="N77" s="6238"/>
      <c r="O77" s="6239"/>
      <c r="P77" s="6239"/>
      <c r="Q77" s="6239"/>
      <c r="R77" s="6239"/>
      <c r="S77" s="6240"/>
    </row>
    <row r="78" spans="1:19" x14ac:dyDescent="0.2">
      <c r="A78" s="1217" t="s">
        <v>609</v>
      </c>
      <c r="B78" s="1217"/>
      <c r="C78" s="1217"/>
      <c r="D78" s="1217"/>
      <c r="E78" s="1217"/>
      <c r="F78" s="1217"/>
      <c r="G78" s="1217"/>
      <c r="H78" s="2247"/>
      <c r="I78" s="1217"/>
      <c r="J78" s="1217"/>
      <c r="K78" s="1217"/>
      <c r="L78" s="1217"/>
      <c r="M78" s="1217"/>
      <c r="N78" s="1217"/>
      <c r="O78" s="1216"/>
      <c r="P78" s="1215"/>
      <c r="Q78" s="1215"/>
      <c r="R78" s="1215"/>
      <c r="S78" s="1215"/>
    </row>
    <row r="79" spans="1:19" x14ac:dyDescent="0.2">
      <c r="A79" s="2245"/>
      <c r="B79" s="2245"/>
      <c r="C79" s="2245"/>
      <c r="D79" s="2245"/>
      <c r="E79" s="2245"/>
      <c r="F79" s="2245"/>
      <c r="G79" s="2245"/>
      <c r="H79" s="2246"/>
      <c r="I79" s="2245"/>
      <c r="J79" s="2245"/>
      <c r="K79" s="2245"/>
      <c r="L79" s="2245"/>
      <c r="M79" s="2245"/>
      <c r="N79" s="2245"/>
      <c r="O79" s="1216"/>
      <c r="P79" s="1215"/>
      <c r="Q79" s="1215"/>
      <c r="R79" s="1215"/>
      <c r="S79" s="1215"/>
    </row>
    <row r="80" spans="1:19" x14ac:dyDescent="0.2">
      <c r="A80" s="2245"/>
      <c r="B80" s="2245"/>
      <c r="C80" s="2245"/>
      <c r="D80" s="2245"/>
      <c r="E80" s="2245"/>
      <c r="F80" s="2245"/>
      <c r="G80" s="2245"/>
      <c r="H80" s="2246"/>
      <c r="I80" s="2245"/>
      <c r="J80" s="2245"/>
      <c r="K80" s="2245"/>
      <c r="L80" s="2245"/>
      <c r="M80" s="2245"/>
      <c r="N80" s="2245"/>
      <c r="O80" s="1216"/>
      <c r="P80" s="1215"/>
      <c r="Q80" s="1215"/>
      <c r="R80" s="1215"/>
      <c r="S80" s="1215"/>
    </row>
    <row r="81" spans="1:19" x14ac:dyDescent="0.2">
      <c r="A81" s="2245"/>
      <c r="B81" s="2245"/>
      <c r="C81" s="2245"/>
      <c r="D81" s="2245"/>
      <c r="E81" s="2245"/>
      <c r="F81" s="2245"/>
      <c r="G81" s="2245"/>
      <c r="H81" s="2246"/>
      <c r="I81" s="2245"/>
      <c r="J81" s="2245"/>
      <c r="K81" s="2245"/>
      <c r="L81" s="2245"/>
      <c r="M81" s="2245"/>
      <c r="N81" s="2245"/>
      <c r="O81" s="1216"/>
      <c r="P81" s="1215"/>
      <c r="Q81" s="1215"/>
      <c r="R81" s="1215"/>
      <c r="S81" s="1215"/>
    </row>
    <row r="82" spans="1:19" ht="13.9" customHeight="1" x14ac:dyDescent="0.2">
      <c r="A82" s="2245"/>
      <c r="B82" s="2245"/>
      <c r="C82" s="2245"/>
      <c r="D82" s="2245"/>
      <c r="E82" s="2245"/>
      <c r="F82" s="2245"/>
      <c r="G82" s="2245"/>
      <c r="H82" s="2246"/>
      <c r="I82" s="2245"/>
      <c r="J82" s="2245"/>
      <c r="K82" s="2245"/>
      <c r="L82" s="2245"/>
      <c r="M82" s="2245"/>
      <c r="N82" s="2245"/>
      <c r="O82" s="1216"/>
      <c r="P82" s="1215"/>
      <c r="Q82" s="1215"/>
      <c r="R82" s="1215"/>
      <c r="S82" s="1215"/>
    </row>
    <row r="83" spans="1:19" x14ac:dyDescent="0.2">
      <c r="A83" s="2245"/>
      <c r="B83" s="2245"/>
      <c r="C83" s="2245"/>
      <c r="D83" s="2245"/>
      <c r="E83" s="2245"/>
      <c r="F83" s="2245"/>
      <c r="G83" s="2245"/>
      <c r="H83" s="2246"/>
      <c r="I83" s="2245"/>
      <c r="J83" s="2245"/>
      <c r="K83" s="2245"/>
      <c r="L83" s="2245"/>
      <c r="M83" s="2245"/>
      <c r="N83" s="2245"/>
      <c r="O83" s="1216"/>
      <c r="P83" s="1215"/>
      <c r="Q83" s="1215"/>
      <c r="R83" s="1215"/>
      <c r="S83" s="1215"/>
    </row>
    <row r="84" spans="1:19" x14ac:dyDescent="0.2">
      <c r="A84" s="1216"/>
      <c r="B84" s="1216"/>
      <c r="C84" s="1216"/>
      <c r="D84" s="1216"/>
      <c r="E84" s="1216"/>
      <c r="F84" s="1216"/>
      <c r="G84" s="1216"/>
      <c r="H84" s="2244"/>
      <c r="I84" s="1216"/>
      <c r="J84" s="1216"/>
      <c r="K84" s="1216"/>
      <c r="L84" s="1216"/>
      <c r="M84" s="1216"/>
      <c r="N84" s="1216"/>
      <c r="O84" s="1216"/>
      <c r="P84" s="1215"/>
      <c r="Q84" s="1215"/>
      <c r="R84" s="1215"/>
      <c r="S84" s="1215"/>
    </row>
    <row r="85" spans="1:19" x14ac:dyDescent="0.2">
      <c r="A85" s="1216"/>
      <c r="B85" s="1216"/>
      <c r="C85" s="1216"/>
      <c r="D85" s="1216"/>
      <c r="E85" s="1216"/>
      <c r="F85" s="1216"/>
      <c r="G85" s="1216"/>
      <c r="H85" s="2244"/>
      <c r="I85" s="1216"/>
      <c r="J85" s="1216"/>
      <c r="K85" s="1216"/>
      <c r="L85" s="1216"/>
      <c r="M85" s="1216"/>
      <c r="N85" s="1216"/>
      <c r="O85" s="1216"/>
      <c r="P85" s="1215"/>
      <c r="Q85" s="1215"/>
      <c r="R85" s="1215"/>
      <c r="S85" s="1215"/>
    </row>
    <row r="86" spans="1:19" x14ac:dyDescent="0.2">
      <c r="A86" s="1175"/>
      <c r="B86" s="1188"/>
      <c r="C86" s="1188"/>
      <c r="D86" s="1188"/>
      <c r="E86" s="1188"/>
      <c r="N86" s="1188"/>
      <c r="O86" s="1188"/>
      <c r="P86" s="1183"/>
      <c r="Q86" s="1183"/>
      <c r="R86" s="1183"/>
      <c r="S86" s="1183"/>
    </row>
    <row r="87" spans="1:19" ht="36" customHeight="1" thickBot="1" x14ac:dyDescent="0.25">
      <c r="A87" s="1175"/>
      <c r="B87" s="1188"/>
      <c r="C87" s="1188"/>
      <c r="D87" s="1188"/>
      <c r="E87" s="1188"/>
      <c r="F87" s="5624" t="s">
        <v>17</v>
      </c>
      <c r="G87" s="5624"/>
      <c r="H87" s="5624"/>
      <c r="I87" s="5624"/>
      <c r="J87" s="5624"/>
      <c r="K87" s="5624"/>
      <c r="L87" s="1214"/>
      <c r="M87" s="1214"/>
      <c r="N87" s="1213"/>
      <c r="O87" s="1213"/>
      <c r="P87" s="1183"/>
      <c r="Q87" s="1183"/>
      <c r="R87" s="1183"/>
      <c r="S87" s="1183"/>
    </row>
    <row r="88" spans="1:19" ht="91.5" customHeight="1" thickBot="1" x14ac:dyDescent="0.25">
      <c r="A88" s="1175"/>
      <c r="B88" s="1188"/>
      <c r="C88" s="1188"/>
      <c r="D88" s="1188"/>
      <c r="E88" s="1188"/>
      <c r="F88" s="1212"/>
      <c r="G88" s="1211"/>
      <c r="H88" s="2243"/>
      <c r="I88" s="1211"/>
      <c r="J88" s="605"/>
      <c r="K88" s="2242" t="s">
        <v>299</v>
      </c>
      <c r="L88" s="2241" t="s">
        <v>300</v>
      </c>
      <c r="M88" s="2240" t="s">
        <v>202</v>
      </c>
      <c r="N88" s="2239"/>
      <c r="O88" s="2239"/>
      <c r="P88" s="1183"/>
      <c r="Q88" s="1183"/>
      <c r="R88" s="1183"/>
      <c r="S88" s="1183"/>
    </row>
    <row r="89" spans="1:19" ht="13.5" thickBot="1" x14ac:dyDescent="0.25">
      <c r="A89" s="1175"/>
      <c r="B89" s="1188"/>
      <c r="C89" s="1188"/>
      <c r="D89" s="1188"/>
      <c r="E89" s="1188"/>
      <c r="F89" s="1204" t="s">
        <v>18</v>
      </c>
      <c r="G89" s="1203"/>
      <c r="H89" s="1203"/>
      <c r="I89" s="1203"/>
      <c r="J89" s="1202"/>
      <c r="K89" s="1176">
        <f>SUM(K90:K100)</f>
        <v>618.73</v>
      </c>
      <c r="L89" s="1176">
        <f>SUM(L90:L100)</f>
        <v>633.73</v>
      </c>
      <c r="M89" s="1176">
        <f>SUM(M90:M100)</f>
        <v>318.95</v>
      </c>
      <c r="N89" s="1201"/>
      <c r="O89" s="1175"/>
      <c r="P89" s="1183"/>
      <c r="Q89" s="1183"/>
      <c r="R89" s="1183"/>
      <c r="S89" s="1183"/>
    </row>
    <row r="90" spans="1:19" x14ac:dyDescent="0.2">
      <c r="A90" s="1175"/>
      <c r="B90" s="1188"/>
      <c r="C90" s="1188"/>
      <c r="D90" s="1188"/>
      <c r="E90" s="1188"/>
      <c r="F90" s="2229" t="s">
        <v>739</v>
      </c>
      <c r="G90" s="2228"/>
      <c r="H90" s="2228"/>
      <c r="I90" s="2228"/>
      <c r="J90" s="2227"/>
      <c r="K90" s="2238">
        <f>K60</f>
        <v>0</v>
      </c>
      <c r="L90" s="2238">
        <f>L60</f>
        <v>15</v>
      </c>
      <c r="M90" s="2238">
        <f>M60</f>
        <v>15</v>
      </c>
      <c r="N90" s="1175"/>
      <c r="O90" s="1175"/>
      <c r="P90" s="1183"/>
      <c r="Q90" s="1183"/>
      <c r="R90" s="1183"/>
      <c r="S90" s="1183"/>
    </row>
    <row r="91" spans="1:19" x14ac:dyDescent="0.2">
      <c r="A91" s="1175"/>
      <c r="B91" s="1188"/>
      <c r="C91" s="1188"/>
      <c r="D91" s="1188"/>
      <c r="E91" s="1188"/>
      <c r="F91" s="2229" t="s">
        <v>738</v>
      </c>
      <c r="G91" s="2228"/>
      <c r="H91" s="2228"/>
      <c r="I91" s="2228"/>
      <c r="J91" s="2227"/>
      <c r="K91" s="2220">
        <f>K11+K16+K22+K28+K34+K38+K44+K50+K54+K64+K68</f>
        <v>261</v>
      </c>
      <c r="L91" s="2220">
        <f>L11+L16+L22+L28+L34+L38+L44+L50+L54+L64+L68</f>
        <v>261</v>
      </c>
      <c r="M91" s="2220">
        <f>M11+M16+M22+M28+M34+M38+M44+M50+M54+M64+M68</f>
        <v>58.8</v>
      </c>
      <c r="N91" s="1175"/>
      <c r="O91" s="1175"/>
      <c r="P91" s="1183"/>
      <c r="Q91" s="1183"/>
      <c r="R91" s="1183"/>
      <c r="S91" s="1183"/>
    </row>
    <row r="92" spans="1:19" x14ac:dyDescent="0.2">
      <c r="A92" s="1175"/>
      <c r="B92" s="1188"/>
      <c r="C92" s="1188"/>
      <c r="D92" s="1188"/>
      <c r="E92" s="1188"/>
      <c r="F92" s="2229" t="s">
        <v>737</v>
      </c>
      <c r="G92" s="2228"/>
      <c r="H92" s="2228"/>
      <c r="I92" s="2228"/>
      <c r="J92" s="2227"/>
      <c r="K92" s="2220"/>
      <c r="L92" s="2220"/>
      <c r="M92" s="2220"/>
      <c r="N92" s="1175"/>
      <c r="O92" s="1175"/>
      <c r="P92" s="1183"/>
      <c r="Q92" s="1183"/>
      <c r="R92" s="1183"/>
      <c r="S92" s="1183"/>
    </row>
    <row r="93" spans="1:19" ht="28.5" customHeight="1" x14ac:dyDescent="0.2">
      <c r="A93" s="1175"/>
      <c r="B93" s="1188"/>
      <c r="C93" s="1188"/>
      <c r="D93" s="1188"/>
      <c r="E93" s="1188"/>
      <c r="F93" s="6252" t="s">
        <v>736</v>
      </c>
      <c r="G93" s="6253"/>
      <c r="H93" s="6253"/>
      <c r="I93" s="6253"/>
      <c r="J93" s="6254"/>
      <c r="K93" s="2220"/>
      <c r="L93" s="2220"/>
      <c r="M93" s="2220"/>
      <c r="N93" s="1175"/>
      <c r="O93" s="1175"/>
      <c r="P93" s="1183"/>
      <c r="Q93" s="1183"/>
      <c r="R93" s="1183"/>
      <c r="S93" s="1183"/>
    </row>
    <row r="94" spans="1:19" x14ac:dyDescent="0.2">
      <c r="A94" s="1175"/>
      <c r="B94" s="1188"/>
      <c r="C94" s="1188"/>
      <c r="D94" s="1188"/>
      <c r="E94" s="1188"/>
      <c r="F94" s="2237" t="s">
        <v>735</v>
      </c>
      <c r="G94" s="2236"/>
      <c r="H94" s="2236"/>
      <c r="I94" s="2236"/>
      <c r="J94" s="2235"/>
      <c r="K94" s="1607"/>
      <c r="L94" s="1607"/>
      <c r="M94" s="1607"/>
      <c r="N94" s="1175"/>
      <c r="O94" s="1175"/>
      <c r="P94" s="1183"/>
      <c r="Q94" s="1183"/>
      <c r="R94" s="1183"/>
      <c r="S94" s="1183"/>
    </row>
    <row r="95" spans="1:19" x14ac:dyDescent="0.2">
      <c r="A95" s="1175"/>
      <c r="B95" s="1188"/>
      <c r="C95" s="1188"/>
      <c r="D95" s="1188"/>
      <c r="E95" s="1188"/>
      <c r="F95" s="2234" t="s">
        <v>734</v>
      </c>
      <c r="G95" s="2233"/>
      <c r="H95" s="2232"/>
      <c r="I95" s="2231"/>
      <c r="J95" s="2230"/>
      <c r="K95" s="2220"/>
      <c r="L95" s="2220"/>
      <c r="M95" s="2220"/>
      <c r="N95" s="1175"/>
      <c r="O95" s="1175"/>
      <c r="P95" s="1183"/>
      <c r="Q95" s="1183"/>
      <c r="R95" s="1183"/>
      <c r="S95" s="1183"/>
    </row>
    <row r="96" spans="1:19" ht="28.5" customHeight="1" x14ac:dyDescent="0.2">
      <c r="A96" s="1175"/>
      <c r="B96" s="1188"/>
      <c r="C96" s="1188"/>
      <c r="D96" s="1188"/>
      <c r="E96" s="1188"/>
      <c r="F96" s="6252" t="s">
        <v>733</v>
      </c>
      <c r="G96" s="6253"/>
      <c r="H96" s="6253"/>
      <c r="I96" s="6253"/>
      <c r="J96" s="6254"/>
      <c r="K96" s="2220"/>
      <c r="L96" s="2220"/>
      <c r="M96" s="2220"/>
      <c r="N96" s="1175"/>
      <c r="O96" s="1175"/>
      <c r="P96" s="1189"/>
      <c r="Q96" s="1189"/>
      <c r="R96" s="1189"/>
      <c r="S96" s="1189"/>
    </row>
    <row r="97" spans="1:19" ht="27.75" customHeight="1" x14ac:dyDescent="0.2">
      <c r="A97" s="1175"/>
      <c r="B97" s="1188"/>
      <c r="C97" s="1188"/>
      <c r="D97" s="1188"/>
      <c r="E97" s="1188"/>
      <c r="F97" s="6252" t="s">
        <v>732</v>
      </c>
      <c r="G97" s="6253"/>
      <c r="H97" s="6253"/>
      <c r="I97" s="6253"/>
      <c r="J97" s="6254"/>
      <c r="K97" s="2226"/>
      <c r="L97" s="2226"/>
      <c r="M97" s="2220"/>
      <c r="N97" s="1175"/>
      <c r="O97" s="1175"/>
      <c r="P97" s="1183"/>
      <c r="Q97" s="1183"/>
      <c r="R97" s="1183"/>
      <c r="S97" s="1183"/>
    </row>
    <row r="98" spans="1:19" ht="25.5" x14ac:dyDescent="0.2">
      <c r="A98" s="1175"/>
      <c r="B98" s="1188"/>
      <c r="C98" s="1188"/>
      <c r="D98" s="1188"/>
      <c r="E98" s="1188"/>
      <c r="F98" s="2229" t="s">
        <v>731</v>
      </c>
      <c r="G98" s="2228"/>
      <c r="H98" s="2228"/>
      <c r="I98" s="2228"/>
      <c r="J98" s="2227"/>
      <c r="K98" s="2226"/>
      <c r="L98" s="2226"/>
      <c r="M98" s="2220"/>
      <c r="N98" s="1175"/>
      <c r="O98" s="1175"/>
      <c r="P98" s="1183"/>
      <c r="Q98" s="1183"/>
      <c r="R98" s="1183"/>
      <c r="S98" s="1183"/>
    </row>
    <row r="99" spans="1:19" x14ac:dyDescent="0.2">
      <c r="A99" s="1175"/>
      <c r="B99" s="1188"/>
      <c r="C99" s="1188"/>
      <c r="D99" s="1188"/>
      <c r="E99" s="1188"/>
      <c r="F99" s="2229" t="s">
        <v>730</v>
      </c>
      <c r="G99" s="2228"/>
      <c r="H99" s="2228"/>
      <c r="I99" s="2228"/>
      <c r="J99" s="2227"/>
      <c r="K99" s="2226"/>
      <c r="L99" s="2226"/>
      <c r="M99" s="2220"/>
      <c r="N99" s="1175"/>
      <c r="O99" s="1175"/>
      <c r="P99" s="1183"/>
      <c r="Q99" s="1183"/>
      <c r="R99" s="1183"/>
      <c r="S99" s="1183"/>
    </row>
    <row r="100" spans="1:19" ht="13.5" thickBot="1" x14ac:dyDescent="0.25">
      <c r="F100" s="1291" t="s">
        <v>729</v>
      </c>
      <c r="G100" s="2225"/>
      <c r="H100" s="2225"/>
      <c r="I100" s="2225"/>
      <c r="J100" s="2224"/>
      <c r="K100" s="1179">
        <f>K17+K29+K39+K45+K55+K69</f>
        <v>357.73</v>
      </c>
      <c r="L100" s="1179">
        <f>L17+L29+L39+L45+L55+L69</f>
        <v>357.73</v>
      </c>
      <c r="M100" s="1179">
        <f>M17+M29+M39+M45+M55+M69</f>
        <v>245.14999999999998</v>
      </c>
      <c r="N100" s="1175"/>
      <c r="O100" s="1175"/>
    </row>
    <row r="101" spans="1:19" ht="13.5" thickBot="1" x14ac:dyDescent="0.25">
      <c r="F101" s="1178" t="s">
        <v>19</v>
      </c>
      <c r="G101" s="1177"/>
      <c r="H101" s="1177"/>
      <c r="I101" s="1177"/>
      <c r="J101" s="1177"/>
      <c r="K101" s="1176">
        <v>0</v>
      </c>
      <c r="L101" s="1176">
        <v>0</v>
      </c>
      <c r="M101" s="1176">
        <v>0</v>
      </c>
      <c r="N101" s="1175"/>
      <c r="O101" s="1175"/>
    </row>
    <row r="102" spans="1:19" ht="13.5" customHeight="1" thickBot="1" x14ac:dyDescent="0.25">
      <c r="F102" s="1295" t="s">
        <v>728</v>
      </c>
      <c r="G102" s="2223"/>
      <c r="H102" s="2223"/>
      <c r="I102" s="2223"/>
      <c r="J102" s="2222"/>
      <c r="K102" s="1199"/>
      <c r="L102" s="2221"/>
      <c r="M102" s="2220"/>
    </row>
    <row r="103" spans="1:19" ht="13.5" thickBot="1" x14ac:dyDescent="0.25">
      <c r="F103" s="1168" t="s">
        <v>20</v>
      </c>
      <c r="G103" s="1167"/>
      <c r="H103" s="1167"/>
      <c r="I103" s="1167"/>
      <c r="J103" s="1166"/>
      <c r="K103" s="1165">
        <f>K89+K101</f>
        <v>618.73</v>
      </c>
      <c r="L103" s="1165">
        <f>L89+L101</f>
        <v>633.73</v>
      </c>
      <c r="M103" s="1165">
        <f>M89+M101</f>
        <v>318.95</v>
      </c>
    </row>
  </sheetData>
  <mergeCells count="212">
    <mergeCell ref="R64:S67"/>
    <mergeCell ref="R68:S68"/>
    <mergeCell ref="R50:S51"/>
    <mergeCell ref="R27:S27"/>
    <mergeCell ref="R12:S13"/>
    <mergeCell ref="R16:S16"/>
    <mergeCell ref="R17:S17"/>
    <mergeCell ref="R18:S18"/>
    <mergeCell ref="R22:S23"/>
    <mergeCell ref="R28:S33"/>
    <mergeCell ref="H5:H7"/>
    <mergeCell ref="G60:G63"/>
    <mergeCell ref="G54:G59"/>
    <mergeCell ref="H54:H59"/>
    <mergeCell ref="I54:I59"/>
    <mergeCell ref="F57:F59"/>
    <mergeCell ref="I60:I63"/>
    <mergeCell ref="H60:H63"/>
    <mergeCell ref="R38:S40"/>
    <mergeCell ref="R44:S49"/>
    <mergeCell ref="R54:S56"/>
    <mergeCell ref="R19:S21"/>
    <mergeCell ref="R24:S25"/>
    <mergeCell ref="N54:N55"/>
    <mergeCell ref="N50:N51"/>
    <mergeCell ref="N34:N35"/>
    <mergeCell ref="F38:F40"/>
    <mergeCell ref="N38:N40"/>
    <mergeCell ref="C10:S10"/>
    <mergeCell ref="R14:S15"/>
    <mergeCell ref="R11:S11"/>
    <mergeCell ref="R9:S9"/>
    <mergeCell ref="B8:S8"/>
    <mergeCell ref="D24:D25"/>
    <mergeCell ref="F19:F21"/>
    <mergeCell ref="I11:I15"/>
    <mergeCell ref="H11:H15"/>
    <mergeCell ref="G11:G15"/>
    <mergeCell ref="F34:F35"/>
    <mergeCell ref="G64:G67"/>
    <mergeCell ref="H64:H67"/>
    <mergeCell ref="I64:I67"/>
    <mergeCell ref="F24:F25"/>
    <mergeCell ref="H22:H25"/>
    <mergeCell ref="I22:I25"/>
    <mergeCell ref="G22:G25"/>
    <mergeCell ref="I16:I21"/>
    <mergeCell ref="H16:H21"/>
    <mergeCell ref="G16:G21"/>
    <mergeCell ref="A16:A18"/>
    <mergeCell ref="D14:D15"/>
    <mergeCell ref="B14:B15"/>
    <mergeCell ref="A14:A15"/>
    <mergeCell ref="B16:B18"/>
    <mergeCell ref="C16:C18"/>
    <mergeCell ref="F16:F18"/>
    <mergeCell ref="A11:A13"/>
    <mergeCell ref="B11:B13"/>
    <mergeCell ref="F14:F15"/>
    <mergeCell ref="F11:F13"/>
    <mergeCell ref="A22:A23"/>
    <mergeCell ref="B22:B23"/>
    <mergeCell ref="C22:C23"/>
    <mergeCell ref="F22:F23"/>
    <mergeCell ref="B19:B21"/>
    <mergeCell ref="A19:A21"/>
    <mergeCell ref="I34:I37"/>
    <mergeCell ref="I38:I43"/>
    <mergeCell ref="F47:F49"/>
    <mergeCell ref="I44:I49"/>
    <mergeCell ref="H44:H49"/>
    <mergeCell ref="G44:G49"/>
    <mergeCell ref="E24:E25"/>
    <mergeCell ref="D19:D21"/>
    <mergeCell ref="G34:G37"/>
    <mergeCell ref="G38:G43"/>
    <mergeCell ref="H34:H37"/>
    <mergeCell ref="H38:H43"/>
    <mergeCell ref="F28:F30"/>
    <mergeCell ref="E28:E33"/>
    <mergeCell ref="G28:G33"/>
    <mergeCell ref="H28:H33"/>
    <mergeCell ref="I28:I33"/>
    <mergeCell ref="F44:F46"/>
    <mergeCell ref="B24:B25"/>
    <mergeCell ref="A24:A25"/>
    <mergeCell ref="E60:E63"/>
    <mergeCell ref="E54:E59"/>
    <mergeCell ref="E51:E53"/>
    <mergeCell ref="E44:E49"/>
    <mergeCell ref="A62:A63"/>
    <mergeCell ref="B62:B63"/>
    <mergeCell ref="A44:A46"/>
    <mergeCell ref="B44:B46"/>
    <mergeCell ref="C44:C46"/>
    <mergeCell ref="A38:A40"/>
    <mergeCell ref="B38:B40"/>
    <mergeCell ref="C38:C40"/>
    <mergeCell ref="C47:C49"/>
    <mergeCell ref="A52:A53"/>
    <mergeCell ref="B52:B53"/>
    <mergeCell ref="C52:C53"/>
    <mergeCell ref="D31:D33"/>
    <mergeCell ref="E39:E43"/>
    <mergeCell ref="C34:C35"/>
    <mergeCell ref="C28:C30"/>
    <mergeCell ref="A57:A59"/>
    <mergeCell ref="B57:B59"/>
    <mergeCell ref="Q1:S1"/>
    <mergeCell ref="A2:S2"/>
    <mergeCell ref="A3:S3"/>
    <mergeCell ref="P6:P7"/>
    <mergeCell ref="R5:R7"/>
    <mergeCell ref="S5:S7"/>
    <mergeCell ref="K5:M5"/>
    <mergeCell ref="K6:K7"/>
    <mergeCell ref="L6:L7"/>
    <mergeCell ref="M6:M7"/>
    <mergeCell ref="I5:I7"/>
    <mergeCell ref="J5:J7"/>
    <mergeCell ref="A5:A7"/>
    <mergeCell ref="B5:B7"/>
    <mergeCell ref="C5:C7"/>
    <mergeCell ref="E5:E7"/>
    <mergeCell ref="O4:Q4"/>
    <mergeCell ref="D5:D7"/>
    <mergeCell ref="G5:G7"/>
    <mergeCell ref="N5:Q5"/>
    <mergeCell ref="Q6:Q7"/>
    <mergeCell ref="N6:N7"/>
    <mergeCell ref="O6:O7"/>
    <mergeCell ref="F5:F7"/>
    <mergeCell ref="A71:A73"/>
    <mergeCell ref="B71:B73"/>
    <mergeCell ref="C71:C73"/>
    <mergeCell ref="B64:B65"/>
    <mergeCell ref="C64:C65"/>
    <mergeCell ref="A64:A65"/>
    <mergeCell ref="C62:C63"/>
    <mergeCell ref="F60:F61"/>
    <mergeCell ref="G50:G53"/>
    <mergeCell ref="A66:A67"/>
    <mergeCell ref="B66:B67"/>
    <mergeCell ref="C66:C67"/>
    <mergeCell ref="F64:F65"/>
    <mergeCell ref="A68:A70"/>
    <mergeCell ref="B68:B70"/>
    <mergeCell ref="C68:C70"/>
    <mergeCell ref="F68:F70"/>
    <mergeCell ref="C50:C51"/>
    <mergeCell ref="F50:F51"/>
    <mergeCell ref="A60:A61"/>
    <mergeCell ref="B60:B61"/>
    <mergeCell ref="C60:C61"/>
    <mergeCell ref="E64:E67"/>
    <mergeCell ref="A54:A56"/>
    <mergeCell ref="C41:C43"/>
    <mergeCell ref="A47:A49"/>
    <mergeCell ref="B47:B49"/>
    <mergeCell ref="N60:N63"/>
    <mergeCell ref="R60:S63"/>
    <mergeCell ref="N26:S26"/>
    <mergeCell ref="R57:S59"/>
    <mergeCell ref="R52:S53"/>
    <mergeCell ref="R41:S43"/>
    <mergeCell ref="C26:I26"/>
    <mergeCell ref="H50:H53"/>
    <mergeCell ref="I50:I53"/>
    <mergeCell ref="A34:A35"/>
    <mergeCell ref="B34:B35"/>
    <mergeCell ref="B54:B56"/>
    <mergeCell ref="C54:C56"/>
    <mergeCell ref="F54:F56"/>
    <mergeCell ref="A50:A51"/>
    <mergeCell ref="B50:B51"/>
    <mergeCell ref="F52:F53"/>
    <mergeCell ref="F62:F63"/>
    <mergeCell ref="C57:C59"/>
    <mergeCell ref="E34:E37"/>
    <mergeCell ref="A28:A30"/>
    <mergeCell ref="B28:B30"/>
    <mergeCell ref="C74:I74"/>
    <mergeCell ref="C75:I75"/>
    <mergeCell ref="C76:I76"/>
    <mergeCell ref="F96:J96"/>
    <mergeCell ref="F97:J97"/>
    <mergeCell ref="F93:J93"/>
    <mergeCell ref="A77:J77"/>
    <mergeCell ref="A31:A33"/>
    <mergeCell ref="B31:B33"/>
    <mergeCell ref="C31:C33"/>
    <mergeCell ref="A36:A37"/>
    <mergeCell ref="D71:D73"/>
    <mergeCell ref="F66:F67"/>
    <mergeCell ref="F71:F73"/>
    <mergeCell ref="F31:F33"/>
    <mergeCell ref="F36:F37"/>
    <mergeCell ref="F41:F43"/>
    <mergeCell ref="E68:E73"/>
    <mergeCell ref="B36:B37"/>
    <mergeCell ref="C36:C37"/>
    <mergeCell ref="A41:A43"/>
    <mergeCell ref="B41:B43"/>
    <mergeCell ref="R69:S69"/>
    <mergeCell ref="R70:S73"/>
    <mergeCell ref="N74:S74"/>
    <mergeCell ref="N75:S75"/>
    <mergeCell ref="N77:S77"/>
    <mergeCell ref="F87:K87"/>
    <mergeCell ref="G68:G73"/>
    <mergeCell ref="H68:H73"/>
    <mergeCell ref="I68:I73"/>
  </mergeCells>
  <pageMargins left="0.70866141732283472" right="0.70866141732283472" top="0.74803149606299213" bottom="0.74803149606299213" header="0.31496062992125984" footer="0.31496062992125984"/>
  <pageSetup paperSize="9" scale="59" firstPageNumber="30"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70"/>
  <sheetViews>
    <sheetView zoomScale="80" zoomScaleNormal="80" zoomScaleSheetLayoutView="80" workbookViewId="0">
      <selection activeCell="F5" sqref="F5:F7"/>
    </sheetView>
  </sheetViews>
  <sheetFormatPr defaultRowHeight="12.75" x14ac:dyDescent="0.2"/>
  <cols>
    <col min="1" max="1" width="3.5703125" style="545" customWidth="1"/>
    <col min="2" max="2" width="3.28515625" style="545" customWidth="1"/>
    <col min="3" max="3" width="4.140625" style="545" customWidth="1"/>
    <col min="4" max="4" width="3.7109375" style="545" customWidth="1"/>
    <col min="5" max="5" width="3.42578125" style="545" customWidth="1"/>
    <col min="6" max="6" width="43.85546875" style="545" customWidth="1"/>
    <col min="7" max="7" width="5" style="545" customWidth="1"/>
    <col min="8" max="8" width="5" style="2397" customWidth="1"/>
    <col min="9" max="9" width="4.42578125" style="545" customWidth="1"/>
    <col min="10" max="10" width="7.28515625" style="545" customWidth="1"/>
    <col min="11" max="13" width="10" style="545" customWidth="1"/>
    <col min="14" max="14" width="41.28515625" style="545" customWidth="1"/>
    <col min="15" max="15" width="9.140625" style="545" customWidth="1"/>
    <col min="16" max="16" width="7.85546875" style="545" customWidth="1"/>
    <col min="17" max="17" width="8.5703125" style="545" customWidth="1"/>
    <col min="18" max="18" width="32.85546875" style="545" customWidth="1"/>
    <col min="19" max="19" width="48.28515625" style="545" customWidth="1"/>
    <col min="20" max="16384" width="9.140625" style="545"/>
  </cols>
  <sheetData>
    <row r="1" spans="1:27" ht="57.75" customHeight="1" x14ac:dyDescent="0.2">
      <c r="O1" s="517"/>
      <c r="P1" s="517"/>
      <c r="Q1" s="517"/>
      <c r="R1" s="6301" t="s">
        <v>1871</v>
      </c>
      <c r="S1" s="6301"/>
    </row>
    <row r="2" spans="1:27" ht="18.75" customHeight="1" x14ac:dyDescent="0.2">
      <c r="A2" s="6461" t="s">
        <v>1044</v>
      </c>
      <c r="B2" s="6461"/>
      <c r="C2" s="6461"/>
      <c r="D2" s="6461"/>
      <c r="E2" s="6461"/>
      <c r="F2" s="6461"/>
      <c r="G2" s="6461"/>
      <c r="H2" s="6461"/>
      <c r="I2" s="6461"/>
      <c r="J2" s="6461"/>
      <c r="K2" s="6461"/>
      <c r="L2" s="6461"/>
      <c r="M2" s="6461"/>
      <c r="N2" s="6461"/>
      <c r="O2" s="6461"/>
      <c r="P2" s="6461"/>
      <c r="Q2" s="6461"/>
      <c r="R2" s="6461"/>
      <c r="S2" s="6461"/>
    </row>
    <row r="3" spans="1:27" ht="16.5" customHeight="1" x14ac:dyDescent="0.2">
      <c r="A3" s="6303" t="s">
        <v>1043</v>
      </c>
      <c r="B3" s="6303"/>
      <c r="C3" s="6303"/>
      <c r="D3" s="6303"/>
      <c r="E3" s="6303"/>
      <c r="F3" s="6303"/>
      <c r="G3" s="6303"/>
      <c r="H3" s="6303"/>
      <c r="I3" s="6303"/>
      <c r="J3" s="6303"/>
      <c r="K3" s="6303"/>
      <c r="L3" s="6303"/>
      <c r="M3" s="6303"/>
      <c r="N3" s="6303"/>
      <c r="O3" s="6303"/>
      <c r="P3" s="6303"/>
      <c r="Q3" s="6303"/>
      <c r="R3" s="6303"/>
      <c r="S3" s="6303"/>
    </row>
    <row r="4" spans="1:27" ht="13.5" customHeight="1" thickBot="1" x14ac:dyDescent="0.25">
      <c r="A4" s="1162"/>
      <c r="B4" s="1162"/>
      <c r="C4" s="1162"/>
      <c r="D4" s="1162"/>
      <c r="E4" s="1162"/>
      <c r="F4" s="1162"/>
      <c r="G4" s="1162"/>
      <c r="H4" s="2395"/>
      <c r="I4" s="1162"/>
      <c r="J4" s="1162"/>
      <c r="K4" s="1162"/>
      <c r="L4" s="1162"/>
      <c r="M4" s="1162"/>
      <c r="N4" s="2538"/>
      <c r="O4" s="6404"/>
      <c r="P4" s="6404"/>
      <c r="Q4" s="2394"/>
      <c r="R4" s="6404" t="s">
        <v>932</v>
      </c>
      <c r="S4" s="6404"/>
    </row>
    <row r="5" spans="1:27" ht="28.9" customHeight="1" thickBot="1" x14ac:dyDescent="0.25">
      <c r="A5" s="5648" t="s">
        <v>0</v>
      </c>
      <c r="B5" s="5651" t="s">
        <v>1</v>
      </c>
      <c r="C5" s="5654" t="s">
        <v>2</v>
      </c>
      <c r="D5" s="5666" t="s">
        <v>138</v>
      </c>
      <c r="E5" s="5657" t="s">
        <v>298</v>
      </c>
      <c r="F5" s="5660" t="s">
        <v>15</v>
      </c>
      <c r="G5" s="5497" t="s">
        <v>2</v>
      </c>
      <c r="H5" s="5466" t="s">
        <v>4</v>
      </c>
      <c r="I5" s="6409" t="s">
        <v>142</v>
      </c>
      <c r="J5" s="5663" t="s">
        <v>5</v>
      </c>
      <c r="K5" s="6104" t="s">
        <v>190</v>
      </c>
      <c r="L5" s="6105"/>
      <c r="M5" s="6106"/>
      <c r="N5" s="6429" t="s">
        <v>726</v>
      </c>
      <c r="O5" s="6430"/>
      <c r="P5" s="6430"/>
      <c r="Q5" s="6431"/>
      <c r="R5" s="5816" t="s">
        <v>191</v>
      </c>
      <c r="S5" s="5816" t="s">
        <v>192</v>
      </c>
    </row>
    <row r="6" spans="1:27" ht="12.75" customHeight="1" x14ac:dyDescent="0.2">
      <c r="A6" s="5649"/>
      <c r="B6" s="5652"/>
      <c r="C6" s="5655"/>
      <c r="D6" s="5667"/>
      <c r="E6" s="5658"/>
      <c r="F6" s="5661"/>
      <c r="G6" s="5498"/>
      <c r="H6" s="5467"/>
      <c r="I6" s="6410"/>
      <c r="J6" s="5664"/>
      <c r="K6" s="6080" t="s">
        <v>200</v>
      </c>
      <c r="L6" s="6080" t="s">
        <v>201</v>
      </c>
      <c r="M6" s="6432" t="s">
        <v>202</v>
      </c>
      <c r="N6" s="5690" t="s">
        <v>15</v>
      </c>
      <c r="O6" s="6440" t="s">
        <v>600</v>
      </c>
      <c r="P6" s="6304" t="s">
        <v>137</v>
      </c>
      <c r="Q6" s="6304" t="s">
        <v>189</v>
      </c>
      <c r="R6" s="5817"/>
      <c r="S6" s="5817"/>
    </row>
    <row r="7" spans="1:27" ht="134.25" customHeight="1" thickBot="1" x14ac:dyDescent="0.25">
      <c r="A7" s="5650"/>
      <c r="B7" s="5653"/>
      <c r="C7" s="5656"/>
      <c r="D7" s="5668"/>
      <c r="E7" s="5659"/>
      <c r="F7" s="5662"/>
      <c r="G7" s="5499"/>
      <c r="H7" s="5468"/>
      <c r="I7" s="6411"/>
      <c r="J7" s="5665"/>
      <c r="K7" s="6081"/>
      <c r="L7" s="6081"/>
      <c r="M7" s="6433"/>
      <c r="N7" s="5691"/>
      <c r="O7" s="6441"/>
      <c r="P7" s="6305"/>
      <c r="Q7" s="6305"/>
      <c r="R7" s="5818"/>
      <c r="S7" s="5818"/>
    </row>
    <row r="8" spans="1:27" ht="33" customHeight="1" thickBot="1" x14ac:dyDescent="0.25">
      <c r="A8" s="1081" t="s">
        <v>8</v>
      </c>
      <c r="B8" s="6378" t="s">
        <v>1042</v>
      </c>
      <c r="C8" s="6379"/>
      <c r="D8" s="6379"/>
      <c r="E8" s="6379"/>
      <c r="F8" s="6379"/>
      <c r="G8" s="6379"/>
      <c r="H8" s="6379"/>
      <c r="I8" s="6379"/>
      <c r="J8" s="6379"/>
      <c r="K8" s="6379"/>
      <c r="L8" s="6379"/>
      <c r="M8" s="6380"/>
      <c r="N8" s="2537" t="s">
        <v>1041</v>
      </c>
      <c r="O8" s="2472" t="s">
        <v>243</v>
      </c>
      <c r="P8" s="2471"/>
      <c r="Q8" s="2471"/>
      <c r="R8" s="6474" t="s">
        <v>1040</v>
      </c>
      <c r="S8" s="6475"/>
    </row>
    <row r="9" spans="1:27" ht="19.5" customHeight="1" thickBot="1" x14ac:dyDescent="0.25">
      <c r="A9" s="5639" t="s">
        <v>8</v>
      </c>
      <c r="B9" s="5597" t="s">
        <v>8</v>
      </c>
      <c r="C9" s="6434" t="s">
        <v>1039</v>
      </c>
      <c r="D9" s="6435"/>
      <c r="E9" s="6435"/>
      <c r="F9" s="6435"/>
      <c r="G9" s="6435"/>
      <c r="H9" s="6435"/>
      <c r="I9" s="6435"/>
      <c r="J9" s="6435"/>
      <c r="K9" s="6435"/>
      <c r="L9" s="6435"/>
      <c r="M9" s="6436"/>
      <c r="N9" s="2536" t="s">
        <v>1038</v>
      </c>
      <c r="O9" s="2535" t="s">
        <v>1036</v>
      </c>
      <c r="P9" s="2531">
        <v>8200</v>
      </c>
      <c r="Q9" s="2530">
        <v>27926</v>
      </c>
      <c r="R9" s="6462" t="s">
        <v>896</v>
      </c>
      <c r="S9" s="6463"/>
      <c r="T9" s="2534"/>
      <c r="U9" s="549"/>
      <c r="V9" s="549"/>
      <c r="W9" s="2534"/>
      <c r="X9" s="2534"/>
      <c r="Y9" s="2534"/>
      <c r="Z9" s="2534"/>
      <c r="AA9" s="2534"/>
    </row>
    <row r="10" spans="1:27" ht="28.5" customHeight="1" thickBot="1" x14ac:dyDescent="0.25">
      <c r="A10" s="5630"/>
      <c r="B10" s="5598"/>
      <c r="C10" s="6437"/>
      <c r="D10" s="6438"/>
      <c r="E10" s="6438"/>
      <c r="F10" s="6438"/>
      <c r="G10" s="6438"/>
      <c r="H10" s="6438"/>
      <c r="I10" s="6438"/>
      <c r="J10" s="6438"/>
      <c r="K10" s="6438"/>
      <c r="L10" s="6438"/>
      <c r="M10" s="6439"/>
      <c r="N10" s="2533" t="s">
        <v>1037</v>
      </c>
      <c r="O10" s="2532" t="s">
        <v>1036</v>
      </c>
      <c r="P10" s="2531">
        <v>3000</v>
      </c>
      <c r="Q10" s="2530">
        <v>3533</v>
      </c>
      <c r="R10" s="6462" t="s">
        <v>1035</v>
      </c>
      <c r="S10" s="6463"/>
    </row>
    <row r="11" spans="1:27" ht="47.25" customHeight="1" x14ac:dyDescent="0.2">
      <c r="A11" s="6414" t="s">
        <v>8</v>
      </c>
      <c r="B11" s="6420" t="s">
        <v>8</v>
      </c>
      <c r="C11" s="5637" t="s">
        <v>8</v>
      </c>
      <c r="D11" s="5564" t="s">
        <v>1034</v>
      </c>
      <c r="E11" s="5582"/>
      <c r="F11" s="5583"/>
      <c r="G11" s="6296" t="s">
        <v>286</v>
      </c>
      <c r="H11" s="6426" t="s">
        <v>143</v>
      </c>
      <c r="I11" s="6406" t="s">
        <v>414</v>
      </c>
      <c r="J11" s="6413" t="s">
        <v>12</v>
      </c>
      <c r="K11" s="6405">
        <f>K14</f>
        <v>70</v>
      </c>
      <c r="L11" s="6405">
        <f>L14</f>
        <v>59.1</v>
      </c>
      <c r="M11" s="6405">
        <f>M14</f>
        <v>59.1</v>
      </c>
      <c r="N11" s="2513" t="s">
        <v>1033</v>
      </c>
      <c r="O11" s="2512" t="s">
        <v>243</v>
      </c>
      <c r="P11" s="2511">
        <v>2</v>
      </c>
      <c r="Q11" s="2511">
        <v>3</v>
      </c>
      <c r="R11" s="6478" t="s">
        <v>1032</v>
      </c>
      <c r="S11" s="6479"/>
      <c r="T11" s="2529"/>
      <c r="U11" s="1077"/>
    </row>
    <row r="12" spans="1:27" ht="61.5" customHeight="1" thickBot="1" x14ac:dyDescent="0.25">
      <c r="A12" s="6415"/>
      <c r="B12" s="6418"/>
      <c r="C12" s="5637"/>
      <c r="D12" s="5584"/>
      <c r="E12" s="5585"/>
      <c r="F12" s="5586"/>
      <c r="G12" s="6297"/>
      <c r="H12" s="6427"/>
      <c r="I12" s="6407"/>
      <c r="J12" s="6413"/>
      <c r="K12" s="6405"/>
      <c r="L12" s="6405"/>
      <c r="M12" s="6405"/>
      <c r="N12" s="2528" t="s">
        <v>1031</v>
      </c>
      <c r="O12" s="2527"/>
      <c r="P12" s="2526" t="s">
        <v>503</v>
      </c>
      <c r="Q12" s="2526" t="s">
        <v>503</v>
      </c>
      <c r="R12" s="6394" t="s">
        <v>1030</v>
      </c>
      <c r="S12" s="6395"/>
    </row>
    <row r="13" spans="1:27" ht="33" customHeight="1" thickBot="1" x14ac:dyDescent="0.25">
      <c r="A13" s="6416"/>
      <c r="B13" s="6419"/>
      <c r="C13" s="5638"/>
      <c r="D13" s="5587"/>
      <c r="E13" s="5588"/>
      <c r="F13" s="5589"/>
      <c r="G13" s="6297"/>
      <c r="H13" s="6427"/>
      <c r="I13" s="6407"/>
      <c r="J13" s="2447" t="s">
        <v>13</v>
      </c>
      <c r="K13" s="2525">
        <f>SUM(K11)</f>
        <v>70</v>
      </c>
      <c r="L13" s="2525">
        <f>SUM(L11)</f>
        <v>59.1</v>
      </c>
      <c r="M13" s="2525">
        <f>SUM(M11)</f>
        <v>59.1</v>
      </c>
      <c r="N13" s="2523"/>
      <c r="O13" s="2522"/>
      <c r="P13" s="2521"/>
      <c r="Q13" s="2521"/>
      <c r="R13" s="6451"/>
      <c r="S13" s="6452"/>
    </row>
    <row r="14" spans="1:27" ht="36" customHeight="1" thickBot="1" x14ac:dyDescent="0.25">
      <c r="A14" s="2520" t="s">
        <v>8</v>
      </c>
      <c r="B14" s="2519" t="s">
        <v>8</v>
      </c>
      <c r="C14" s="1569" t="s">
        <v>8</v>
      </c>
      <c r="D14" s="2524" t="s">
        <v>8</v>
      </c>
      <c r="E14" s="2486"/>
      <c r="F14" s="6265" t="s">
        <v>1029</v>
      </c>
      <c r="G14" s="6297"/>
      <c r="H14" s="6427"/>
      <c r="I14" s="6407"/>
      <c r="J14" s="864" t="s">
        <v>12</v>
      </c>
      <c r="K14" s="2485">
        <v>70</v>
      </c>
      <c r="L14" s="2485">
        <v>59.1</v>
      </c>
      <c r="M14" s="2485">
        <v>59.1</v>
      </c>
      <c r="N14" s="2523"/>
      <c r="O14" s="2522"/>
      <c r="P14" s="2521"/>
      <c r="Q14" s="2521"/>
      <c r="R14" s="6451"/>
      <c r="S14" s="6452"/>
    </row>
    <row r="15" spans="1:27" ht="32.25" customHeight="1" thickBot="1" x14ac:dyDescent="0.25">
      <c r="A15" s="2520"/>
      <c r="B15" s="2519"/>
      <c r="C15" s="1086"/>
      <c r="D15" s="1280"/>
      <c r="E15" s="2456"/>
      <c r="F15" s="6266"/>
      <c r="G15" s="6298"/>
      <c r="H15" s="6428"/>
      <c r="I15" s="6408"/>
      <c r="J15" s="2443" t="s">
        <v>13</v>
      </c>
      <c r="K15" s="2518">
        <f>SUM(K14)</f>
        <v>70</v>
      </c>
      <c r="L15" s="2518">
        <f>SUM(L14)</f>
        <v>59.1</v>
      </c>
      <c r="M15" s="2518">
        <f>SUM(M14)</f>
        <v>59.1</v>
      </c>
      <c r="N15" s="2517"/>
      <c r="O15" s="2516"/>
      <c r="P15" s="927"/>
      <c r="Q15" s="927"/>
      <c r="R15" s="6453"/>
      <c r="S15" s="6454"/>
    </row>
    <row r="16" spans="1:27" ht="76.5" customHeight="1" thickBot="1" x14ac:dyDescent="0.25">
      <c r="A16" s="6414" t="s">
        <v>8</v>
      </c>
      <c r="B16" s="6417" t="s">
        <v>8</v>
      </c>
      <c r="C16" s="5636" t="s">
        <v>9</v>
      </c>
      <c r="D16" s="5564" t="s">
        <v>1028</v>
      </c>
      <c r="E16" s="5582"/>
      <c r="F16" s="5583"/>
      <c r="G16" s="6241" t="s">
        <v>271</v>
      </c>
      <c r="H16" s="6426" t="s">
        <v>143</v>
      </c>
      <c r="I16" s="6406" t="s">
        <v>414</v>
      </c>
      <c r="J16" s="2434" t="s">
        <v>12</v>
      </c>
      <c r="K16" s="881">
        <f>K23</f>
        <v>50</v>
      </c>
      <c r="L16" s="881">
        <f>L23</f>
        <v>50</v>
      </c>
      <c r="M16" s="881">
        <f>M23</f>
        <v>39.11</v>
      </c>
      <c r="N16" s="2515" t="s">
        <v>1027</v>
      </c>
      <c r="O16" s="2501" t="s">
        <v>243</v>
      </c>
      <c r="P16" s="2500">
        <v>1</v>
      </c>
      <c r="Q16" s="2500">
        <v>6</v>
      </c>
      <c r="R16" s="6480" t="s">
        <v>1026</v>
      </c>
      <c r="S16" s="6481"/>
    </row>
    <row r="17" spans="1:24" ht="31.5" customHeight="1" x14ac:dyDescent="0.2">
      <c r="A17" s="6415"/>
      <c r="B17" s="6418"/>
      <c r="C17" s="5637"/>
      <c r="D17" s="5584"/>
      <c r="E17" s="5585"/>
      <c r="F17" s="5586"/>
      <c r="G17" s="6242"/>
      <c r="H17" s="6427"/>
      <c r="I17" s="6407"/>
      <c r="J17" s="2514"/>
      <c r="K17" s="2499"/>
      <c r="L17" s="2498"/>
      <c r="M17" s="2498"/>
      <c r="N17" s="2513" t="s">
        <v>1025</v>
      </c>
      <c r="O17" s="2512" t="s">
        <v>243</v>
      </c>
      <c r="P17" s="2511">
        <v>1</v>
      </c>
      <c r="Q17" s="2511">
        <v>2</v>
      </c>
      <c r="R17" s="6391" t="s">
        <v>1024</v>
      </c>
      <c r="S17" s="6392"/>
    </row>
    <row r="18" spans="1:24" ht="57.75" customHeight="1" thickBot="1" x14ac:dyDescent="0.25">
      <c r="A18" s="6415"/>
      <c r="B18" s="6418"/>
      <c r="C18" s="5637"/>
      <c r="D18" s="5584"/>
      <c r="E18" s="5585"/>
      <c r="F18" s="5586"/>
      <c r="G18" s="6242"/>
      <c r="H18" s="6427"/>
      <c r="I18" s="6407"/>
      <c r="J18" s="2510"/>
      <c r="K18" s="2509"/>
      <c r="L18" s="2508"/>
      <c r="M18" s="2508"/>
      <c r="N18" s="2507" t="s">
        <v>1023</v>
      </c>
      <c r="O18" s="2506" t="s">
        <v>243</v>
      </c>
      <c r="P18" s="2505">
        <v>1</v>
      </c>
      <c r="Q18" s="2505">
        <v>3</v>
      </c>
      <c r="R18" s="6444" t="s">
        <v>1022</v>
      </c>
      <c r="S18" s="6445"/>
    </row>
    <row r="19" spans="1:24" ht="55.5" customHeight="1" thickBot="1" x14ac:dyDescent="0.25">
      <c r="A19" s="6415"/>
      <c r="B19" s="6418"/>
      <c r="C19" s="5637"/>
      <c r="D19" s="5584"/>
      <c r="E19" s="5585"/>
      <c r="F19" s="5586"/>
      <c r="G19" s="6242"/>
      <c r="H19" s="6427"/>
      <c r="I19" s="6407"/>
      <c r="J19" s="2504"/>
      <c r="K19" s="2503"/>
      <c r="L19" s="2502"/>
      <c r="M19" s="2502"/>
      <c r="N19" s="1531" t="s">
        <v>1021</v>
      </c>
      <c r="O19" s="2501" t="s">
        <v>243</v>
      </c>
      <c r="P19" s="2500">
        <v>1</v>
      </c>
      <c r="Q19" s="2500">
        <v>4</v>
      </c>
      <c r="R19" s="6480" t="s">
        <v>1020</v>
      </c>
      <c r="S19" s="6481"/>
    </row>
    <row r="20" spans="1:24" ht="16.899999999999999" customHeight="1" x14ac:dyDescent="0.2">
      <c r="A20" s="6415"/>
      <c r="B20" s="6418"/>
      <c r="C20" s="5637"/>
      <c r="D20" s="5584"/>
      <c r="E20" s="5585"/>
      <c r="F20" s="5586"/>
      <c r="G20" s="6242"/>
      <c r="H20" s="6427"/>
      <c r="I20" s="6407"/>
      <c r="J20" s="2497"/>
      <c r="K20" s="2499"/>
      <c r="L20" s="2498"/>
      <c r="M20" s="2498"/>
      <c r="N20" s="1436" t="s">
        <v>1019</v>
      </c>
      <c r="O20" s="2494" t="s">
        <v>243</v>
      </c>
      <c r="P20" s="2493">
        <v>0</v>
      </c>
      <c r="Q20" s="2493">
        <v>0</v>
      </c>
      <c r="R20" s="6466"/>
      <c r="S20" s="6467"/>
    </row>
    <row r="21" spans="1:24" ht="53.45" customHeight="1" thickBot="1" x14ac:dyDescent="0.25">
      <c r="A21" s="6415"/>
      <c r="B21" s="6418"/>
      <c r="C21" s="5637"/>
      <c r="D21" s="5584"/>
      <c r="E21" s="5585"/>
      <c r="F21" s="5586"/>
      <c r="G21" s="6242"/>
      <c r="H21" s="6427"/>
      <c r="I21" s="6407"/>
      <c r="J21" s="2497"/>
      <c r="K21" s="2496"/>
      <c r="L21" s="2495"/>
      <c r="M21" s="2495"/>
      <c r="N21" s="1436" t="s">
        <v>1018</v>
      </c>
      <c r="O21" s="2494" t="s">
        <v>243</v>
      </c>
      <c r="P21" s="2493">
        <v>0</v>
      </c>
      <c r="Q21" s="952">
        <v>3</v>
      </c>
      <c r="R21" s="6482" t="s">
        <v>1017</v>
      </c>
      <c r="S21" s="6483"/>
      <c r="T21" s="2492"/>
      <c r="U21" s="2491"/>
      <c r="V21" s="2491"/>
      <c r="W21" s="2491"/>
      <c r="X21" s="2491"/>
    </row>
    <row r="22" spans="1:24" ht="21.75" customHeight="1" thickBot="1" x14ac:dyDescent="0.25">
      <c r="A22" s="6416"/>
      <c r="B22" s="6419"/>
      <c r="C22" s="5638"/>
      <c r="D22" s="5587"/>
      <c r="E22" s="5588"/>
      <c r="F22" s="5589"/>
      <c r="G22" s="6242"/>
      <c r="H22" s="6427"/>
      <c r="I22" s="6407"/>
      <c r="J22" s="2447" t="s">
        <v>13</v>
      </c>
      <c r="K22" s="1359">
        <f>SUM(K16:K21)</f>
        <v>50</v>
      </c>
      <c r="L22" s="1359">
        <f>SUM(L16:L21)</f>
        <v>50</v>
      </c>
      <c r="M22" s="1359">
        <f>SUM(M16:M21)</f>
        <v>39.11</v>
      </c>
      <c r="N22" s="2490"/>
      <c r="O22" s="2489"/>
      <c r="P22" s="2488"/>
      <c r="Q22" s="2488"/>
      <c r="R22" s="6468"/>
      <c r="S22" s="6469"/>
    </row>
    <row r="23" spans="1:24" ht="34.5" customHeight="1" thickBot="1" x14ac:dyDescent="0.25">
      <c r="A23" s="6421" t="s">
        <v>8</v>
      </c>
      <c r="B23" s="6402" t="s">
        <v>8</v>
      </c>
      <c r="C23" s="5599" t="s">
        <v>9</v>
      </c>
      <c r="D23" s="2487" t="s">
        <v>8</v>
      </c>
      <c r="E23" s="2486"/>
      <c r="F23" s="6265" t="s">
        <v>1016</v>
      </c>
      <c r="G23" s="6242"/>
      <c r="H23" s="6427"/>
      <c r="I23" s="6407"/>
      <c r="J23" s="1350" t="s">
        <v>12</v>
      </c>
      <c r="K23" s="2485">
        <v>50</v>
      </c>
      <c r="L23" s="2485">
        <v>50</v>
      </c>
      <c r="M23" s="2485">
        <v>39.11</v>
      </c>
      <c r="N23" s="2484"/>
      <c r="O23" s="2483"/>
      <c r="P23" s="2482"/>
      <c r="Q23" s="2482"/>
      <c r="R23" s="6470"/>
      <c r="S23" s="6471"/>
    </row>
    <row r="24" spans="1:24" ht="51.75" customHeight="1" thickBot="1" x14ac:dyDescent="0.25">
      <c r="A24" s="6422"/>
      <c r="B24" s="6403"/>
      <c r="C24" s="5601"/>
      <c r="D24" s="1450"/>
      <c r="E24" s="2456"/>
      <c r="F24" s="6266"/>
      <c r="G24" s="6243"/>
      <c r="H24" s="6428"/>
      <c r="I24" s="6408"/>
      <c r="J24" s="2481" t="s">
        <v>13</v>
      </c>
      <c r="K24" s="2480">
        <f>SUM(K23)</f>
        <v>50</v>
      </c>
      <c r="L24" s="2480">
        <f>SUM(L23)</f>
        <v>50</v>
      </c>
      <c r="M24" s="2480">
        <f>SUM(M23)</f>
        <v>39.11</v>
      </c>
      <c r="N24" s="2479"/>
      <c r="O24" s="2478"/>
      <c r="P24" s="2477"/>
      <c r="Q24" s="2477"/>
      <c r="R24" s="6472"/>
      <c r="S24" s="6473"/>
    </row>
    <row r="25" spans="1:24" ht="24" customHeight="1" thickBot="1" x14ac:dyDescent="0.25">
      <c r="A25" s="1494" t="s">
        <v>8</v>
      </c>
      <c r="B25" s="1009" t="s">
        <v>8</v>
      </c>
      <c r="C25" s="5644" t="s">
        <v>221</v>
      </c>
      <c r="D25" s="5645"/>
      <c r="E25" s="5645"/>
      <c r="F25" s="5645"/>
      <c r="G25" s="5645"/>
      <c r="H25" s="5645"/>
      <c r="I25" s="5646"/>
      <c r="J25" s="2408" t="s">
        <v>13</v>
      </c>
      <c r="K25" s="2407">
        <f>K13+K22</f>
        <v>120</v>
      </c>
      <c r="L25" s="2407">
        <f>L13+L22</f>
        <v>109.1</v>
      </c>
      <c r="M25" s="2407">
        <f>M13+M22</f>
        <v>98.210000000000008</v>
      </c>
      <c r="N25" s="2476"/>
      <c r="O25" s="2439"/>
      <c r="P25" s="2438"/>
      <c r="Q25" s="2439"/>
      <c r="R25" s="2476"/>
      <c r="S25" s="2438"/>
    </row>
    <row r="26" spans="1:24" ht="20.45" customHeight="1" thickBot="1" x14ac:dyDescent="0.25">
      <c r="A26" s="822" t="s">
        <v>8</v>
      </c>
      <c r="B26" s="5491" t="s">
        <v>220</v>
      </c>
      <c r="C26" s="5492"/>
      <c r="D26" s="5492"/>
      <c r="E26" s="5492"/>
      <c r="F26" s="5492"/>
      <c r="G26" s="5492"/>
      <c r="H26" s="5492"/>
      <c r="I26" s="5493"/>
      <c r="J26" s="1221" t="s">
        <v>13</v>
      </c>
      <c r="K26" s="1310">
        <f>K25*1</f>
        <v>120</v>
      </c>
      <c r="L26" s="1310">
        <f>L25*1</f>
        <v>109.1</v>
      </c>
      <c r="M26" s="1310">
        <f>M25*1</f>
        <v>98.210000000000008</v>
      </c>
      <c r="N26" s="1307"/>
      <c r="O26" s="1307"/>
      <c r="P26" s="2475"/>
      <c r="Q26" s="1307"/>
      <c r="R26" s="1490"/>
      <c r="S26" s="2474"/>
    </row>
    <row r="27" spans="1:24" ht="93" customHeight="1" thickBot="1" x14ac:dyDescent="0.25">
      <c r="A27" s="1010" t="s">
        <v>9</v>
      </c>
      <c r="B27" s="6423" t="s">
        <v>1015</v>
      </c>
      <c r="C27" s="6424"/>
      <c r="D27" s="6424"/>
      <c r="E27" s="6424"/>
      <c r="F27" s="6424"/>
      <c r="G27" s="6424"/>
      <c r="H27" s="6424"/>
      <c r="I27" s="6424"/>
      <c r="J27" s="6424"/>
      <c r="K27" s="6424"/>
      <c r="L27" s="6424"/>
      <c r="M27" s="6425"/>
      <c r="N27" s="2473" t="s">
        <v>1014</v>
      </c>
      <c r="O27" s="2472" t="s">
        <v>228</v>
      </c>
      <c r="P27" s="2471" t="s">
        <v>1013</v>
      </c>
      <c r="Q27" s="2470" t="s">
        <v>1012</v>
      </c>
      <c r="R27" s="6449" t="s">
        <v>1011</v>
      </c>
      <c r="S27" s="6450"/>
    </row>
    <row r="28" spans="1:24" ht="35.25" customHeight="1" thickBot="1" x14ac:dyDescent="0.25">
      <c r="A28" s="1091" t="s">
        <v>9</v>
      </c>
      <c r="B28" s="1090" t="s">
        <v>8</v>
      </c>
      <c r="C28" s="1576" t="s">
        <v>1010</v>
      </c>
      <c r="D28" s="754"/>
      <c r="E28" s="754"/>
      <c r="F28" s="754"/>
      <c r="G28" s="754"/>
      <c r="H28" s="2437"/>
      <c r="I28" s="754"/>
      <c r="J28" s="754"/>
      <c r="K28" s="754"/>
      <c r="L28" s="754"/>
      <c r="M28" s="754"/>
      <c r="N28" s="754"/>
      <c r="O28" s="754"/>
      <c r="P28" s="753"/>
      <c r="Q28" s="754"/>
      <c r="R28" s="6446"/>
      <c r="S28" s="6448"/>
    </row>
    <row r="29" spans="1:24" ht="53.25" customHeight="1" thickBot="1" x14ac:dyDescent="0.25">
      <c r="A29" s="6421" t="s">
        <v>9</v>
      </c>
      <c r="B29" s="6402" t="s">
        <v>8</v>
      </c>
      <c r="C29" s="5599" t="s">
        <v>8</v>
      </c>
      <c r="D29" s="5564" t="s">
        <v>1007</v>
      </c>
      <c r="E29" s="5582"/>
      <c r="F29" s="5583"/>
      <c r="G29" s="6296" t="s">
        <v>560</v>
      </c>
      <c r="H29" s="6399" t="s">
        <v>143</v>
      </c>
      <c r="I29" s="6406" t="s">
        <v>414</v>
      </c>
      <c r="J29" s="2463" t="s">
        <v>12</v>
      </c>
      <c r="K29" s="2462">
        <f>K31</f>
        <v>35</v>
      </c>
      <c r="L29" s="2462">
        <f>L31</f>
        <v>25.4</v>
      </c>
      <c r="M29" s="2462">
        <f>M31</f>
        <v>21.15</v>
      </c>
      <c r="N29" s="2465" t="s">
        <v>1009</v>
      </c>
      <c r="O29" s="2460"/>
      <c r="P29" s="2464" t="s">
        <v>503</v>
      </c>
      <c r="Q29" s="2464" t="s">
        <v>503</v>
      </c>
      <c r="R29" s="6350" t="s">
        <v>1008</v>
      </c>
      <c r="S29" s="6351"/>
    </row>
    <row r="30" spans="1:24" ht="26.25" customHeight="1" thickBot="1" x14ac:dyDescent="0.25">
      <c r="A30" s="6422"/>
      <c r="B30" s="6403"/>
      <c r="C30" s="5601"/>
      <c r="D30" s="5584"/>
      <c r="E30" s="5585"/>
      <c r="F30" s="5586"/>
      <c r="G30" s="6297"/>
      <c r="H30" s="6400"/>
      <c r="I30" s="6407"/>
      <c r="J30" s="2447" t="s">
        <v>13</v>
      </c>
      <c r="K30" s="2469">
        <f>SUM(K29)</f>
        <v>35</v>
      </c>
      <c r="L30" s="2469">
        <f>SUM(L29)</f>
        <v>25.4</v>
      </c>
      <c r="M30" s="2469">
        <f>SUM(M29)</f>
        <v>21.15</v>
      </c>
      <c r="N30" s="2465"/>
      <c r="O30" s="2460"/>
      <c r="P30" s="2464"/>
      <c r="Q30" s="2464"/>
      <c r="R30" s="6352"/>
      <c r="S30" s="6353"/>
    </row>
    <row r="31" spans="1:24" ht="31.5" customHeight="1" thickBot="1" x14ac:dyDescent="0.25">
      <c r="A31" s="6421" t="s">
        <v>9</v>
      </c>
      <c r="B31" s="6402" t="s">
        <v>8</v>
      </c>
      <c r="C31" s="5599" t="s">
        <v>8</v>
      </c>
      <c r="D31" s="6412" t="s">
        <v>8</v>
      </c>
      <c r="E31" s="2458"/>
      <c r="F31" s="6264" t="s">
        <v>1007</v>
      </c>
      <c r="G31" s="6297"/>
      <c r="H31" s="6400"/>
      <c r="I31" s="6407"/>
      <c r="J31" s="859" t="s">
        <v>12</v>
      </c>
      <c r="K31" s="2468">
        <v>35</v>
      </c>
      <c r="L31" s="2467">
        <v>25.4</v>
      </c>
      <c r="M31" s="2467">
        <v>21.15</v>
      </c>
      <c r="N31" s="2465"/>
      <c r="O31" s="2460"/>
      <c r="P31" s="2464"/>
      <c r="Q31" s="2464"/>
      <c r="R31" s="6352"/>
      <c r="S31" s="6353"/>
    </row>
    <row r="32" spans="1:24" ht="101.25" customHeight="1" thickBot="1" x14ac:dyDescent="0.25">
      <c r="A32" s="6422"/>
      <c r="B32" s="6403"/>
      <c r="C32" s="5601"/>
      <c r="D32" s="6398"/>
      <c r="E32" s="2456"/>
      <c r="F32" s="6266"/>
      <c r="G32" s="6298"/>
      <c r="H32" s="6401"/>
      <c r="I32" s="6408"/>
      <c r="J32" s="2443" t="s">
        <v>13</v>
      </c>
      <c r="K32" s="2466">
        <f>SUM(K31)</f>
        <v>35</v>
      </c>
      <c r="L32" s="2466">
        <f>SUM(L31)</f>
        <v>25.4</v>
      </c>
      <c r="M32" s="2466">
        <f>SUM(M31)</f>
        <v>21.15</v>
      </c>
      <c r="N32" s="2465"/>
      <c r="O32" s="2460"/>
      <c r="P32" s="2464"/>
      <c r="Q32" s="2464"/>
      <c r="R32" s="6354"/>
      <c r="S32" s="6355"/>
    </row>
    <row r="33" spans="1:19" ht="44.25" customHeight="1" thickBot="1" x14ac:dyDescent="0.25">
      <c r="A33" s="6421" t="s">
        <v>9</v>
      </c>
      <c r="B33" s="6402" t="s">
        <v>8</v>
      </c>
      <c r="C33" s="5599" t="s">
        <v>9</v>
      </c>
      <c r="D33" s="5564" t="s">
        <v>1006</v>
      </c>
      <c r="E33" s="5582"/>
      <c r="F33" s="5583"/>
      <c r="G33" s="6296" t="s">
        <v>547</v>
      </c>
      <c r="H33" s="6399" t="s">
        <v>143</v>
      </c>
      <c r="I33" s="6406" t="s">
        <v>414</v>
      </c>
      <c r="J33" s="2463" t="s">
        <v>12</v>
      </c>
      <c r="K33" s="2462">
        <f>K35</f>
        <v>36.5</v>
      </c>
      <c r="L33" s="2462">
        <f>L35</f>
        <v>57</v>
      </c>
      <c r="M33" s="2462">
        <f>M35</f>
        <v>56.12</v>
      </c>
      <c r="N33" s="2461" t="s">
        <v>1005</v>
      </c>
      <c r="O33" s="2460"/>
      <c r="P33" s="2459" t="s">
        <v>503</v>
      </c>
      <c r="Q33" s="2459" t="s">
        <v>503</v>
      </c>
      <c r="R33" s="6455" t="s">
        <v>1004</v>
      </c>
      <c r="S33" s="6456"/>
    </row>
    <row r="34" spans="1:19" ht="18.75" customHeight="1" thickBot="1" x14ac:dyDescent="0.25">
      <c r="A34" s="6422"/>
      <c r="B34" s="6403"/>
      <c r="C34" s="5601"/>
      <c r="D34" s="5584"/>
      <c r="E34" s="5585"/>
      <c r="F34" s="5586"/>
      <c r="G34" s="6297"/>
      <c r="H34" s="6400"/>
      <c r="I34" s="6407"/>
      <c r="J34" s="2447" t="s">
        <v>13</v>
      </c>
      <c r="K34" s="2430">
        <f>SUM(K33)</f>
        <v>36.5</v>
      </c>
      <c r="L34" s="2430">
        <f>SUM(L33)</f>
        <v>57</v>
      </c>
      <c r="M34" s="2430">
        <f>SUM(M33)</f>
        <v>56.12</v>
      </c>
      <c r="N34" s="2454"/>
      <c r="O34" s="2453"/>
      <c r="P34" s="2452"/>
      <c r="Q34" s="2452"/>
      <c r="R34" s="6457"/>
      <c r="S34" s="6458"/>
    </row>
    <row r="35" spans="1:19" ht="21" customHeight="1" thickBot="1" x14ac:dyDescent="0.25">
      <c r="A35" s="6421" t="s">
        <v>9</v>
      </c>
      <c r="B35" s="6402" t="s">
        <v>8</v>
      </c>
      <c r="C35" s="5599" t="s">
        <v>9</v>
      </c>
      <c r="D35" s="6412" t="s">
        <v>8</v>
      </c>
      <c r="E35" s="2458"/>
      <c r="F35" s="6264" t="s">
        <v>1003</v>
      </c>
      <c r="G35" s="6297"/>
      <c r="H35" s="6400"/>
      <c r="I35" s="6407"/>
      <c r="J35" s="859" t="s">
        <v>12</v>
      </c>
      <c r="K35" s="2455">
        <v>36.5</v>
      </c>
      <c r="L35" s="2457">
        <v>57</v>
      </c>
      <c r="M35" s="2457">
        <v>56.12</v>
      </c>
      <c r="N35" s="2454"/>
      <c r="O35" s="2453"/>
      <c r="P35" s="2452"/>
      <c r="Q35" s="2452"/>
      <c r="R35" s="6457"/>
      <c r="S35" s="6458"/>
    </row>
    <row r="36" spans="1:19" ht="21" customHeight="1" thickBot="1" x14ac:dyDescent="0.25">
      <c r="A36" s="6422"/>
      <c r="B36" s="6403"/>
      <c r="C36" s="5601"/>
      <c r="D36" s="6398"/>
      <c r="E36" s="2456"/>
      <c r="F36" s="6266"/>
      <c r="G36" s="6298"/>
      <c r="H36" s="6401"/>
      <c r="I36" s="6408"/>
      <c r="J36" s="2443" t="s">
        <v>13</v>
      </c>
      <c r="K36" s="2455">
        <f>SUM(K35)</f>
        <v>36.5</v>
      </c>
      <c r="L36" s="2455">
        <f>SUM(L35)</f>
        <v>57</v>
      </c>
      <c r="M36" s="2455">
        <f>SUM(M35)</f>
        <v>56.12</v>
      </c>
      <c r="N36" s="2454"/>
      <c r="O36" s="2453"/>
      <c r="P36" s="2452"/>
      <c r="Q36" s="2452"/>
      <c r="R36" s="6459"/>
      <c r="S36" s="6460"/>
    </row>
    <row r="37" spans="1:19" ht="22.5" customHeight="1" thickBot="1" x14ac:dyDescent="0.25">
      <c r="A37" s="5639" t="s">
        <v>9</v>
      </c>
      <c r="B37" s="5389" t="s">
        <v>8</v>
      </c>
      <c r="C37" s="2444" t="s">
        <v>10</v>
      </c>
      <c r="D37" s="5564" t="s">
        <v>1002</v>
      </c>
      <c r="E37" s="5582"/>
      <c r="F37" s="5583"/>
      <c r="G37" s="6296" t="s">
        <v>663</v>
      </c>
      <c r="H37" s="5278" t="s">
        <v>143</v>
      </c>
      <c r="I37" s="5256" t="s">
        <v>414</v>
      </c>
      <c r="J37" s="2451" t="s">
        <v>12</v>
      </c>
      <c r="K37" s="2450">
        <f>K39</f>
        <v>15</v>
      </c>
      <c r="L37" s="2450">
        <f>L39</f>
        <v>15</v>
      </c>
      <c r="M37" s="2450">
        <f>M39</f>
        <v>14.9</v>
      </c>
      <c r="N37" s="2449" t="s">
        <v>1001</v>
      </c>
      <c r="O37" s="1403"/>
      <c r="P37" s="2448" t="s">
        <v>503</v>
      </c>
      <c r="Q37" s="2448" t="s">
        <v>503</v>
      </c>
      <c r="R37" s="6350" t="s">
        <v>1000</v>
      </c>
      <c r="S37" s="6351"/>
    </row>
    <row r="38" spans="1:19" ht="24.6" customHeight="1" thickBot="1" x14ac:dyDescent="0.25">
      <c r="A38" s="5630"/>
      <c r="B38" s="5391"/>
      <c r="C38" s="1231"/>
      <c r="D38" s="5587"/>
      <c r="E38" s="5588"/>
      <c r="F38" s="5589"/>
      <c r="G38" s="6297"/>
      <c r="H38" s="5279"/>
      <c r="I38" s="5257"/>
      <c r="J38" s="2447" t="s">
        <v>13</v>
      </c>
      <c r="K38" s="2446">
        <f>SUM(K37)</f>
        <v>15</v>
      </c>
      <c r="L38" s="2446">
        <f>SUM(L37)</f>
        <v>15</v>
      </c>
      <c r="M38" s="2446">
        <f>SUM(M37)</f>
        <v>14.9</v>
      </c>
      <c r="N38" s="2410"/>
      <c r="O38" s="2445"/>
      <c r="P38" s="1511"/>
      <c r="Q38" s="1511"/>
      <c r="R38" s="6352"/>
      <c r="S38" s="6353"/>
    </row>
    <row r="39" spans="1:19" ht="16.5" customHeight="1" thickBot="1" x14ac:dyDescent="0.25">
      <c r="A39" s="5639" t="s">
        <v>9</v>
      </c>
      <c r="B39" s="5389" t="s">
        <v>8</v>
      </c>
      <c r="C39" s="2444" t="s">
        <v>10</v>
      </c>
      <c r="D39" s="6397" t="s">
        <v>8</v>
      </c>
      <c r="E39" s="2418"/>
      <c r="F39" s="6268" t="s">
        <v>999</v>
      </c>
      <c r="G39" s="6297"/>
      <c r="H39" s="5279"/>
      <c r="I39" s="5257"/>
      <c r="J39" s="1350" t="s">
        <v>12</v>
      </c>
      <c r="K39" s="2442">
        <v>15</v>
      </c>
      <c r="L39" s="2442">
        <v>15</v>
      </c>
      <c r="M39" s="2442">
        <v>14.9</v>
      </c>
      <c r="N39" s="2410"/>
      <c r="O39" s="2440"/>
      <c r="P39" s="1511"/>
      <c r="Q39" s="1511"/>
      <c r="R39" s="6352"/>
      <c r="S39" s="6353"/>
    </row>
    <row r="40" spans="1:19" ht="15.75" customHeight="1" thickBot="1" x14ac:dyDescent="0.25">
      <c r="A40" s="5630"/>
      <c r="B40" s="5391"/>
      <c r="C40" s="1231"/>
      <c r="D40" s="6398"/>
      <c r="E40" s="2412"/>
      <c r="F40" s="6269"/>
      <c r="G40" s="6298"/>
      <c r="H40" s="5280"/>
      <c r="I40" s="5258"/>
      <c r="J40" s="2443" t="s">
        <v>13</v>
      </c>
      <c r="K40" s="2442">
        <f>SUM(K39)</f>
        <v>15</v>
      </c>
      <c r="L40" s="2442">
        <f>SUM(L39)</f>
        <v>15</v>
      </c>
      <c r="M40" s="2442">
        <f>SUM(M39)</f>
        <v>14.9</v>
      </c>
      <c r="N40" s="2441"/>
      <c r="O40" s="2440"/>
      <c r="P40" s="1511"/>
      <c r="Q40" s="1511"/>
      <c r="R40" s="6354"/>
      <c r="S40" s="6355"/>
    </row>
    <row r="41" spans="1:19" ht="21" customHeight="1" thickBot="1" x14ac:dyDescent="0.25">
      <c r="A41" s="1494" t="s">
        <v>8</v>
      </c>
      <c r="B41" s="1009" t="s">
        <v>9</v>
      </c>
      <c r="C41" s="5644" t="s">
        <v>221</v>
      </c>
      <c r="D41" s="5645"/>
      <c r="E41" s="5645"/>
      <c r="F41" s="5645"/>
      <c r="G41" s="5645"/>
      <c r="H41" s="5645"/>
      <c r="I41" s="5646"/>
      <c r="J41" s="2408" t="s">
        <v>13</v>
      </c>
      <c r="K41" s="2407">
        <f>K30+K34+K38</f>
        <v>86.5</v>
      </c>
      <c r="L41" s="2407">
        <f>L30+L34+L38</f>
        <v>97.4</v>
      </c>
      <c r="M41" s="2407">
        <f>M30+M34+M38</f>
        <v>92.17</v>
      </c>
      <c r="N41" s="2439"/>
      <c r="O41" s="2439"/>
      <c r="P41" s="2438"/>
      <c r="Q41" s="5287"/>
      <c r="R41" s="5288"/>
      <c r="S41" s="5289"/>
    </row>
    <row r="42" spans="1:19" ht="28.9" customHeight="1" thickBot="1" x14ac:dyDescent="0.25">
      <c r="A42" s="1091" t="s">
        <v>9</v>
      </c>
      <c r="B42" s="1090" t="s">
        <v>9</v>
      </c>
      <c r="C42" s="1576" t="s">
        <v>998</v>
      </c>
      <c r="D42" s="754"/>
      <c r="E42" s="754"/>
      <c r="F42" s="754"/>
      <c r="G42" s="754"/>
      <c r="H42" s="2437"/>
      <c r="I42" s="754"/>
      <c r="J42" s="754"/>
      <c r="K42" s="754"/>
      <c r="L42" s="754"/>
      <c r="M42" s="753"/>
      <c r="N42" s="754"/>
      <c r="O42" s="2436"/>
      <c r="P42" s="2435"/>
      <c r="Q42" s="6446"/>
      <c r="R42" s="6447"/>
      <c r="S42" s="6448"/>
    </row>
    <row r="43" spans="1:19" ht="62.25" customHeight="1" thickBot="1" x14ac:dyDescent="0.25">
      <c r="A43" s="5631" t="s">
        <v>9</v>
      </c>
      <c r="B43" s="5634" t="s">
        <v>9</v>
      </c>
      <c r="C43" s="5636" t="s">
        <v>8</v>
      </c>
      <c r="D43" s="5564" t="s">
        <v>997</v>
      </c>
      <c r="E43" s="5582"/>
      <c r="F43" s="5583"/>
      <c r="G43" s="6296" t="s">
        <v>881</v>
      </c>
      <c r="H43" s="6347" t="s">
        <v>143</v>
      </c>
      <c r="I43" s="5256" t="s">
        <v>168</v>
      </c>
      <c r="J43" s="2434" t="s">
        <v>12</v>
      </c>
      <c r="K43" s="2430">
        <f>K47</f>
        <v>80</v>
      </c>
      <c r="L43" s="2430">
        <f>L47</f>
        <v>64</v>
      </c>
      <c r="M43" s="2430">
        <f>M47</f>
        <v>62.12</v>
      </c>
      <c r="N43" s="2433" t="s">
        <v>996</v>
      </c>
      <c r="O43" s="2432" t="s">
        <v>243</v>
      </c>
      <c r="P43" s="2431">
        <v>3</v>
      </c>
      <c r="Q43" s="2431">
        <v>3</v>
      </c>
      <c r="R43" s="6276" t="s">
        <v>995</v>
      </c>
      <c r="S43" s="5708"/>
    </row>
    <row r="44" spans="1:19" ht="135" customHeight="1" x14ac:dyDescent="0.2">
      <c r="A44" s="5632"/>
      <c r="B44" s="5390"/>
      <c r="C44" s="5637"/>
      <c r="D44" s="5584"/>
      <c r="E44" s="5585"/>
      <c r="F44" s="5586"/>
      <c r="G44" s="6297"/>
      <c r="H44" s="6348"/>
      <c r="I44" s="5257"/>
      <c r="J44" s="2425"/>
      <c r="K44" s="2430"/>
      <c r="L44" s="2429"/>
      <c r="M44" s="2429"/>
      <c r="N44" s="2428" t="s">
        <v>994</v>
      </c>
      <c r="O44" s="2427" t="s">
        <v>243</v>
      </c>
      <c r="P44" s="2426">
        <v>2</v>
      </c>
      <c r="Q44" s="2426">
        <v>2</v>
      </c>
      <c r="R44" s="6476" t="s">
        <v>993</v>
      </c>
      <c r="S44" s="6477"/>
    </row>
    <row r="45" spans="1:19" ht="132.75" customHeight="1" x14ac:dyDescent="0.2">
      <c r="A45" s="5632"/>
      <c r="B45" s="5390"/>
      <c r="C45" s="5637"/>
      <c r="D45" s="5584"/>
      <c r="E45" s="5585"/>
      <c r="F45" s="5586"/>
      <c r="G45" s="6297"/>
      <c r="H45" s="6348"/>
      <c r="I45" s="5257"/>
      <c r="J45" s="2425"/>
      <c r="K45" s="2269"/>
      <c r="L45" s="2386"/>
      <c r="M45" s="2386"/>
      <c r="N45" s="2424" t="s">
        <v>992</v>
      </c>
      <c r="O45" s="2423"/>
      <c r="P45" s="2422" t="s">
        <v>503</v>
      </c>
      <c r="Q45" s="2422" t="s">
        <v>503</v>
      </c>
      <c r="R45" s="6252" t="s">
        <v>991</v>
      </c>
      <c r="S45" s="6254"/>
    </row>
    <row r="46" spans="1:19" ht="27.75" customHeight="1" thickBot="1" x14ac:dyDescent="0.25">
      <c r="A46" s="5633"/>
      <c r="B46" s="5635"/>
      <c r="C46" s="5638"/>
      <c r="D46" s="5587"/>
      <c r="E46" s="5588"/>
      <c r="F46" s="5589"/>
      <c r="G46" s="6297"/>
      <c r="H46" s="6348"/>
      <c r="I46" s="5257"/>
      <c r="J46" s="2421" t="s">
        <v>13</v>
      </c>
      <c r="K46" s="1359">
        <f>SUM(K43:K45)</f>
        <v>80</v>
      </c>
      <c r="L46" s="1359">
        <f>SUM(L43:L45)</f>
        <v>64</v>
      </c>
      <c r="M46" s="1359">
        <f>SUM(M43:M45)</f>
        <v>62.12</v>
      </c>
      <c r="N46" s="2420"/>
      <c r="O46" s="2419"/>
      <c r="P46" s="2311"/>
      <c r="Q46" s="2311"/>
      <c r="R46" s="6442"/>
      <c r="S46" s="6443"/>
    </row>
    <row r="47" spans="1:19" ht="61.5" customHeight="1" thickBot="1" x14ac:dyDescent="0.25">
      <c r="A47" s="5639" t="s">
        <v>9</v>
      </c>
      <c r="B47" s="5389" t="s">
        <v>9</v>
      </c>
      <c r="C47" s="5599" t="s">
        <v>8</v>
      </c>
      <c r="D47" s="5621" t="s">
        <v>8</v>
      </c>
      <c r="E47" s="2418"/>
      <c r="F47" s="6264" t="s">
        <v>990</v>
      </c>
      <c r="G47" s="6297"/>
      <c r="H47" s="6348"/>
      <c r="I47" s="5257"/>
      <c r="J47" s="1350" t="s">
        <v>12</v>
      </c>
      <c r="K47" s="2417">
        <v>80</v>
      </c>
      <c r="L47" s="2416">
        <v>64</v>
      </c>
      <c r="M47" s="2416">
        <v>62.12</v>
      </c>
      <c r="N47" s="2415"/>
      <c r="O47" s="2414"/>
      <c r="P47" s="2413"/>
      <c r="Q47" s="2413"/>
      <c r="R47" s="6464"/>
      <c r="S47" s="6465"/>
    </row>
    <row r="48" spans="1:19" ht="13.5" thickBot="1" x14ac:dyDescent="0.25">
      <c r="A48" s="5630"/>
      <c r="B48" s="5391"/>
      <c r="C48" s="5601"/>
      <c r="D48" s="5623"/>
      <c r="E48" s="2412"/>
      <c r="F48" s="6266"/>
      <c r="G48" s="6298"/>
      <c r="H48" s="6349"/>
      <c r="I48" s="5258"/>
      <c r="J48" s="2411" t="s">
        <v>13</v>
      </c>
      <c r="K48" s="1317">
        <f>SUM(K47)</f>
        <v>80</v>
      </c>
      <c r="L48" s="1317">
        <f>SUM(L47)</f>
        <v>64</v>
      </c>
      <c r="M48" s="1317">
        <f>SUM(M47)</f>
        <v>62.12</v>
      </c>
      <c r="N48" s="2410"/>
      <c r="O48" s="2409"/>
      <c r="P48" s="1511"/>
      <c r="Q48" s="1511"/>
      <c r="R48" s="6364"/>
      <c r="S48" s="6365"/>
    </row>
    <row r="49" spans="1:19" ht="13.5" customHeight="1" thickBot="1" x14ac:dyDescent="0.25">
      <c r="A49" s="1494" t="s">
        <v>9</v>
      </c>
      <c r="B49" s="1009" t="s">
        <v>8</v>
      </c>
      <c r="C49" s="5644" t="s">
        <v>221</v>
      </c>
      <c r="D49" s="5645"/>
      <c r="E49" s="5645"/>
      <c r="F49" s="5645"/>
      <c r="G49" s="5645"/>
      <c r="H49" s="5645"/>
      <c r="I49" s="5646"/>
      <c r="J49" s="2408" t="s">
        <v>13</v>
      </c>
      <c r="K49" s="2407">
        <f>K46</f>
        <v>80</v>
      </c>
      <c r="L49" s="2407">
        <f>L46</f>
        <v>64</v>
      </c>
      <c r="M49" s="2407">
        <f>M46</f>
        <v>62.12</v>
      </c>
      <c r="N49" s="5287"/>
      <c r="O49" s="5288"/>
      <c r="P49" s="5288"/>
      <c r="Q49" s="5288"/>
      <c r="R49" s="5288"/>
      <c r="S49" s="5289"/>
    </row>
    <row r="50" spans="1:19" ht="13.5" customHeight="1" thickBot="1" x14ac:dyDescent="0.25">
      <c r="A50" s="822" t="s">
        <v>9</v>
      </c>
      <c r="B50" s="5491" t="s">
        <v>220</v>
      </c>
      <c r="C50" s="5492"/>
      <c r="D50" s="5492"/>
      <c r="E50" s="5492"/>
      <c r="F50" s="5492"/>
      <c r="G50" s="5492"/>
      <c r="H50" s="5492"/>
      <c r="I50" s="5493"/>
      <c r="J50" s="1221" t="s">
        <v>13</v>
      </c>
      <c r="K50" s="1310">
        <f>K49+K41</f>
        <v>166.5</v>
      </c>
      <c r="L50" s="1310">
        <f>L49+L41</f>
        <v>161.4</v>
      </c>
      <c r="M50" s="1310">
        <f>M49+M41</f>
        <v>154.29</v>
      </c>
      <c r="N50" s="6235"/>
      <c r="O50" s="6236"/>
      <c r="P50" s="6236"/>
      <c r="Q50" s="6236"/>
      <c r="R50" s="6236"/>
      <c r="S50" s="6237"/>
    </row>
    <row r="51" spans="1:19" ht="13.5" thickBot="1" x14ac:dyDescent="0.25">
      <c r="A51" s="5726" t="s">
        <v>218</v>
      </c>
      <c r="B51" s="5727"/>
      <c r="C51" s="5727"/>
      <c r="D51" s="5727"/>
      <c r="E51" s="5727"/>
      <c r="F51" s="5727"/>
      <c r="G51" s="5727"/>
      <c r="H51" s="5727"/>
      <c r="I51" s="5727"/>
      <c r="J51" s="5728"/>
      <c r="K51" s="2248">
        <f>K50+K26</f>
        <v>286.5</v>
      </c>
      <c r="L51" s="2248">
        <f>L50+L26</f>
        <v>270.5</v>
      </c>
      <c r="M51" s="2248">
        <f>M50+M26</f>
        <v>252.5</v>
      </c>
      <c r="N51" s="6238"/>
      <c r="O51" s="6239"/>
      <c r="P51" s="6239"/>
      <c r="Q51" s="6239"/>
      <c r="R51" s="6239"/>
      <c r="S51" s="6240"/>
    </row>
    <row r="52" spans="1:19" x14ac:dyDescent="0.2">
      <c r="A52" s="1217" t="s">
        <v>609</v>
      </c>
      <c r="B52" s="1217"/>
      <c r="C52" s="1217"/>
      <c r="D52" s="1217"/>
      <c r="E52" s="1217"/>
      <c r="F52" s="1217"/>
      <c r="G52" s="1217"/>
      <c r="H52" s="2406"/>
      <c r="I52" s="1217"/>
      <c r="J52" s="1217"/>
      <c r="K52" s="1217"/>
      <c r="L52" s="1217"/>
      <c r="M52" s="1217"/>
      <c r="N52" s="1217"/>
      <c r="O52" s="1216"/>
      <c r="P52" s="1215"/>
      <c r="Q52" s="1215"/>
      <c r="R52" s="1215"/>
      <c r="S52" s="1215"/>
    </row>
    <row r="53" spans="1:19" ht="24.75" customHeight="1" x14ac:dyDescent="0.2"/>
    <row r="54" spans="1:19" ht="16.5" thickBot="1" x14ac:dyDescent="0.25">
      <c r="F54" s="5624" t="s">
        <v>17</v>
      </c>
      <c r="G54" s="5624"/>
      <c r="H54" s="5624"/>
      <c r="I54" s="5624"/>
      <c r="J54" s="5624"/>
      <c r="K54" s="5624"/>
      <c r="L54" s="1214"/>
      <c r="M54" s="1214"/>
    </row>
    <row r="55" spans="1:19" ht="82.5" customHeight="1" thickBot="1" x14ac:dyDescent="0.25">
      <c r="F55" s="1212"/>
      <c r="G55" s="1211"/>
      <c r="H55" s="2243"/>
      <c r="I55" s="1211"/>
      <c r="J55" s="605"/>
      <c r="K55" s="2405" t="s">
        <v>299</v>
      </c>
      <c r="L55" s="1611" t="s">
        <v>300</v>
      </c>
      <c r="M55" s="2404" t="s">
        <v>202</v>
      </c>
      <c r="N55" s="2403"/>
      <c r="O55" s="2403"/>
    </row>
    <row r="56" spans="1:19" ht="13.5" thickBot="1" x14ac:dyDescent="0.25">
      <c r="F56" s="1204" t="s">
        <v>18</v>
      </c>
      <c r="G56" s="1203"/>
      <c r="H56" s="1203"/>
      <c r="I56" s="1203"/>
      <c r="J56" s="1202"/>
      <c r="K56" s="1176">
        <f>SUM(K57:K67)</f>
        <v>286.5</v>
      </c>
      <c r="L56" s="1176">
        <f>SUM(L57:L67)</f>
        <v>270.5</v>
      </c>
      <c r="M56" s="1176">
        <f>SUM(M57:M67)</f>
        <v>252.50000000000003</v>
      </c>
    </row>
    <row r="57" spans="1:19" x14ac:dyDescent="0.2">
      <c r="F57" s="1187" t="s">
        <v>215</v>
      </c>
      <c r="G57" s="1185"/>
      <c r="H57" s="1185"/>
      <c r="I57" s="1185"/>
      <c r="J57" s="1186"/>
      <c r="K57" s="1199">
        <f>K11+K16+K29+K33+K37+K43</f>
        <v>286.5</v>
      </c>
      <c r="L57" s="1199">
        <f>L11+L16+L29+L33+L37+L43</f>
        <v>270.5</v>
      </c>
      <c r="M57" s="1199">
        <f>M11+M16+M29+M33+M37+M43</f>
        <v>252.50000000000003</v>
      </c>
    </row>
    <row r="58" spans="1:19" x14ac:dyDescent="0.2">
      <c r="F58" s="1187" t="s">
        <v>608</v>
      </c>
      <c r="G58" s="1185"/>
      <c r="H58" s="1185"/>
      <c r="I58" s="1185"/>
      <c r="J58" s="1186"/>
      <c r="K58" s="2220"/>
      <c r="L58" s="2220"/>
      <c r="M58" s="2220"/>
    </row>
    <row r="59" spans="1:19" x14ac:dyDescent="0.2">
      <c r="F59" s="1187" t="s">
        <v>213</v>
      </c>
      <c r="G59" s="1185"/>
      <c r="H59" s="1185"/>
      <c r="I59" s="1185"/>
      <c r="J59" s="1186"/>
      <c r="K59" s="2220"/>
      <c r="L59" s="2220"/>
      <c r="M59" s="2220"/>
    </row>
    <row r="60" spans="1:19" ht="26.45" customHeight="1" x14ac:dyDescent="0.2">
      <c r="F60" s="5618" t="s">
        <v>212</v>
      </c>
      <c r="G60" s="5619"/>
      <c r="H60" s="5619"/>
      <c r="I60" s="5619"/>
      <c r="J60" s="5620"/>
      <c r="K60" s="2220"/>
      <c r="L60" s="2220"/>
      <c r="M60" s="2220"/>
    </row>
    <row r="61" spans="1:19" x14ac:dyDescent="0.2">
      <c r="F61" s="1198" t="s">
        <v>211</v>
      </c>
      <c r="G61" s="1196"/>
      <c r="H61" s="1196"/>
      <c r="I61" s="1196"/>
      <c r="J61" s="1197"/>
      <c r="K61" s="1607"/>
      <c r="L61" s="1607"/>
      <c r="M61" s="1607"/>
    </row>
    <row r="62" spans="1:19" x14ac:dyDescent="0.2">
      <c r="F62" s="1194" t="s">
        <v>210</v>
      </c>
      <c r="G62" s="1191"/>
      <c r="H62" s="2402"/>
      <c r="I62" s="1191"/>
      <c r="J62" s="1192"/>
      <c r="K62" s="2220"/>
      <c r="L62" s="2220"/>
      <c r="M62" s="2220"/>
    </row>
    <row r="63" spans="1:19" ht="24" customHeight="1" x14ac:dyDescent="0.2">
      <c r="F63" s="5618" t="s">
        <v>209</v>
      </c>
      <c r="G63" s="5619"/>
      <c r="H63" s="5619"/>
      <c r="I63" s="5619"/>
      <c r="J63" s="5620"/>
      <c r="K63" s="2220"/>
      <c r="L63" s="2220"/>
      <c r="M63" s="2220"/>
    </row>
    <row r="64" spans="1:19" ht="27" customHeight="1" x14ac:dyDescent="0.2">
      <c r="F64" s="5618" t="s">
        <v>607</v>
      </c>
      <c r="G64" s="5619"/>
      <c r="H64" s="5619"/>
      <c r="I64" s="5619"/>
      <c r="J64" s="5620"/>
      <c r="K64" s="2226"/>
      <c r="L64" s="2226"/>
      <c r="M64" s="2226"/>
    </row>
    <row r="65" spans="6:13" x14ac:dyDescent="0.2">
      <c r="F65" s="1187" t="s">
        <v>207</v>
      </c>
      <c r="G65" s="1185"/>
      <c r="H65" s="1185"/>
      <c r="I65" s="1185"/>
      <c r="J65" s="1186"/>
      <c r="K65" s="2226"/>
      <c r="L65" s="2226"/>
      <c r="M65" s="2226"/>
    </row>
    <row r="66" spans="6:13" x14ac:dyDescent="0.2">
      <c r="F66" s="2401" t="s">
        <v>206</v>
      </c>
      <c r="G66" s="2400"/>
      <c r="H66" s="2400"/>
      <c r="I66" s="2400"/>
      <c r="J66" s="2399"/>
      <c r="K66" s="2226"/>
      <c r="L66" s="2226"/>
      <c r="M66" s="2226"/>
    </row>
    <row r="67" spans="6:13" ht="13.5" thickBot="1" x14ac:dyDescent="0.25">
      <c r="F67" s="1182" t="s">
        <v>606</v>
      </c>
      <c r="G67" s="1181"/>
      <c r="H67" s="1181"/>
      <c r="I67" s="1181"/>
      <c r="J67" s="1180"/>
      <c r="K67" s="1179"/>
      <c r="L67" s="1179"/>
      <c r="M67" s="1179"/>
    </row>
    <row r="68" spans="6:13" ht="13.5" thickBot="1" x14ac:dyDescent="0.25">
      <c r="F68" s="1178" t="s">
        <v>19</v>
      </c>
      <c r="G68" s="1177"/>
      <c r="H68" s="1177"/>
      <c r="I68" s="1177"/>
      <c r="J68" s="1177"/>
      <c r="K68" s="1176">
        <v>0</v>
      </c>
      <c r="L68" s="1176">
        <v>0</v>
      </c>
      <c r="M68" s="1176">
        <v>0</v>
      </c>
    </row>
    <row r="69" spans="6:13" ht="13.5" customHeight="1" thickBot="1" x14ac:dyDescent="0.25">
      <c r="F69" s="1174" t="s">
        <v>605</v>
      </c>
      <c r="G69" s="1173"/>
      <c r="H69" s="1173"/>
      <c r="I69" s="1173"/>
      <c r="J69" s="1172"/>
      <c r="K69" s="1199"/>
      <c r="L69" s="2221"/>
      <c r="M69" s="2398"/>
    </row>
    <row r="70" spans="6:13" ht="13.5" thickBot="1" x14ac:dyDescent="0.25">
      <c r="F70" s="1168" t="s">
        <v>20</v>
      </c>
      <c r="G70" s="1167"/>
      <c r="H70" s="1167"/>
      <c r="I70" s="1167"/>
      <c r="J70" s="1166"/>
      <c r="K70" s="1165">
        <f>K56+K68</f>
        <v>286.5</v>
      </c>
      <c r="L70" s="1165">
        <f>L56+L68</f>
        <v>270.5</v>
      </c>
      <c r="M70" s="1165">
        <f>M56+M68</f>
        <v>252.50000000000003</v>
      </c>
    </row>
  </sheetData>
  <mergeCells count="142">
    <mergeCell ref="N50:S50"/>
    <mergeCell ref="N51:S51"/>
    <mergeCell ref="A2:S2"/>
    <mergeCell ref="A3:S3"/>
    <mergeCell ref="R45:S45"/>
    <mergeCell ref="R9:S9"/>
    <mergeCell ref="R10:S10"/>
    <mergeCell ref="R13:S13"/>
    <mergeCell ref="R47:S47"/>
    <mergeCell ref="R28:S28"/>
    <mergeCell ref="R20:S20"/>
    <mergeCell ref="R22:S23"/>
    <mergeCell ref="R24:S24"/>
    <mergeCell ref="R8:S8"/>
    <mergeCell ref="R44:S44"/>
    <mergeCell ref="R48:S48"/>
    <mergeCell ref="N49:S49"/>
    <mergeCell ref="R43:S43"/>
    <mergeCell ref="R11:S11"/>
    <mergeCell ref="R12:S12"/>
    <mergeCell ref="R16:S16"/>
    <mergeCell ref="R21:S21"/>
    <mergeCell ref="R19:S19"/>
    <mergeCell ref="G16:G24"/>
    <mergeCell ref="R1:S1"/>
    <mergeCell ref="R4:S4"/>
    <mergeCell ref="R46:S46"/>
    <mergeCell ref="R18:S18"/>
    <mergeCell ref="R17:S17"/>
    <mergeCell ref="Q42:S42"/>
    <mergeCell ref="Q41:S41"/>
    <mergeCell ref="R27:S27"/>
    <mergeCell ref="Q6:Q7"/>
    <mergeCell ref="R37:S40"/>
    <mergeCell ref="S5:S7"/>
    <mergeCell ref="R5:R7"/>
    <mergeCell ref="R14:S14"/>
    <mergeCell ref="R15:S15"/>
    <mergeCell ref="R29:S32"/>
    <mergeCell ref="R33:S36"/>
    <mergeCell ref="H16:H24"/>
    <mergeCell ref="I16:I24"/>
    <mergeCell ref="B8:M8"/>
    <mergeCell ref="C9:M10"/>
    <mergeCell ref="G11:G15"/>
    <mergeCell ref="B23:B24"/>
    <mergeCell ref="P6:P7"/>
    <mergeCell ref="N6:N7"/>
    <mergeCell ref="O6:O7"/>
    <mergeCell ref="L11:L12"/>
    <mergeCell ref="M11:M12"/>
    <mergeCell ref="H11:H15"/>
    <mergeCell ref="I11:I15"/>
    <mergeCell ref="D11:F13"/>
    <mergeCell ref="G5:G7"/>
    <mergeCell ref="D5:D7"/>
    <mergeCell ref="F14:F15"/>
    <mergeCell ref="N5:Q5"/>
    <mergeCell ref="K5:M5"/>
    <mergeCell ref="K6:K7"/>
    <mergeCell ref="L6:L7"/>
    <mergeCell ref="M6:M7"/>
    <mergeCell ref="C25:I25"/>
    <mergeCell ref="H37:H40"/>
    <mergeCell ref="H43:H48"/>
    <mergeCell ref="A47:A48"/>
    <mergeCell ref="F47:F48"/>
    <mergeCell ref="G43:G48"/>
    <mergeCell ref="A29:A30"/>
    <mergeCell ref="C31:C32"/>
    <mergeCell ref="B31:B32"/>
    <mergeCell ref="A31:A32"/>
    <mergeCell ref="A43:A46"/>
    <mergeCell ref="A37:A38"/>
    <mergeCell ref="A39:A40"/>
    <mergeCell ref="B26:I26"/>
    <mergeCell ref="G37:G40"/>
    <mergeCell ref="B27:M27"/>
    <mergeCell ref="B29:B30"/>
    <mergeCell ref="A33:A34"/>
    <mergeCell ref="A35:A36"/>
    <mergeCell ref="D43:F46"/>
    <mergeCell ref="D37:F38"/>
    <mergeCell ref="D33:F34"/>
    <mergeCell ref="D29:F30"/>
    <mergeCell ref="A5:A7"/>
    <mergeCell ref="A16:A22"/>
    <mergeCell ref="B16:B22"/>
    <mergeCell ref="B9:B10"/>
    <mergeCell ref="D16:F22"/>
    <mergeCell ref="A11:A13"/>
    <mergeCell ref="B11:B13"/>
    <mergeCell ref="C11:C13"/>
    <mergeCell ref="F23:F24"/>
    <mergeCell ref="C23:C24"/>
    <mergeCell ref="B5:B7"/>
    <mergeCell ref="A23:A24"/>
    <mergeCell ref="C16:C22"/>
    <mergeCell ref="O4:P4"/>
    <mergeCell ref="A9:A10"/>
    <mergeCell ref="J5:J7"/>
    <mergeCell ref="K11:K12"/>
    <mergeCell ref="F63:J63"/>
    <mergeCell ref="F64:J64"/>
    <mergeCell ref="C29:C30"/>
    <mergeCell ref="I29:I32"/>
    <mergeCell ref="I33:I36"/>
    <mergeCell ref="C5:C7"/>
    <mergeCell ref="E5:E7"/>
    <mergeCell ref="F5:F7"/>
    <mergeCell ref="H5:H7"/>
    <mergeCell ref="I5:I7"/>
    <mergeCell ref="D35:D36"/>
    <mergeCell ref="C41:I41"/>
    <mergeCell ref="C35:C36"/>
    <mergeCell ref="J11:J12"/>
    <mergeCell ref="C47:C48"/>
    <mergeCell ref="C49:I49"/>
    <mergeCell ref="F35:F36"/>
    <mergeCell ref="D31:D32"/>
    <mergeCell ref="C43:C46"/>
    <mergeCell ref="D47:D48"/>
    <mergeCell ref="A51:J51"/>
    <mergeCell ref="F39:F40"/>
    <mergeCell ref="D39:D40"/>
    <mergeCell ref="B43:B46"/>
    <mergeCell ref="F60:J60"/>
    <mergeCell ref="F54:K54"/>
    <mergeCell ref="I43:I48"/>
    <mergeCell ref="G29:G32"/>
    <mergeCell ref="G33:G36"/>
    <mergeCell ref="I37:I40"/>
    <mergeCell ref="H29:H32"/>
    <mergeCell ref="H33:H36"/>
    <mergeCell ref="F31:F32"/>
    <mergeCell ref="B50:I50"/>
    <mergeCell ref="B37:B38"/>
    <mergeCell ref="B39:B40"/>
    <mergeCell ref="B33:B34"/>
    <mergeCell ref="B35:B36"/>
    <mergeCell ref="B47:B48"/>
    <mergeCell ref="C33:C34"/>
  </mergeCells>
  <pageMargins left="0.70866141732283472" right="0.70866141732283472" top="0.74803149606299213" bottom="0.74803149606299213" header="0.31496062992125984" footer="0.31496062992125984"/>
  <pageSetup paperSize="9" scale="50" firstPageNumber="33" fitToHeight="0" orientation="landscape" useFirstPageNumber="1" verticalDpi="0"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3"/>
  <sheetViews>
    <sheetView view="pageBreakPreview" zoomScale="90" zoomScaleNormal="80" zoomScaleSheetLayoutView="90" workbookViewId="0">
      <selection activeCell="R11" sqref="R11:S11"/>
    </sheetView>
  </sheetViews>
  <sheetFormatPr defaultRowHeight="12.75" x14ac:dyDescent="0.2"/>
  <cols>
    <col min="1" max="1" width="3.5703125" style="1594" customWidth="1"/>
    <col min="2" max="2" width="4.28515625" style="1594" customWidth="1"/>
    <col min="3" max="4" width="3.7109375" style="1594" customWidth="1"/>
    <col min="5" max="5" width="3.28515625" style="1594" customWidth="1"/>
    <col min="6" max="6" width="39.28515625" style="1594" customWidth="1"/>
    <col min="7" max="7" width="8.28515625" style="1594" customWidth="1"/>
    <col min="8" max="8" width="5.5703125" style="2540" customWidth="1"/>
    <col min="9" max="9" width="4.42578125" style="1594" customWidth="1"/>
    <col min="10" max="10" width="7.28515625" style="1594" customWidth="1"/>
    <col min="11" max="13" width="10" style="1594" customWidth="1"/>
    <col min="14" max="14" width="32.7109375" style="2539" customWidth="1"/>
    <col min="15" max="15" width="9.140625" style="1594" customWidth="1"/>
    <col min="16" max="17" width="10.42578125" style="1594" customWidth="1"/>
    <col min="18" max="18" width="40" style="1594" customWidth="1"/>
    <col min="19" max="19" width="22.85546875" style="1594" customWidth="1"/>
    <col min="20" max="23" width="9.140625" style="1594" hidden="1" customWidth="1"/>
    <col min="24" max="24" width="2" style="1594" hidden="1" customWidth="1"/>
    <col min="25" max="25" width="0.140625" style="1594" hidden="1" customWidth="1"/>
    <col min="26" max="30" width="9.140625" style="1594" hidden="1" customWidth="1"/>
    <col min="31" max="31" width="0.28515625" style="1594" customWidth="1"/>
    <col min="32" max="33" width="9.140625" style="1594" hidden="1" customWidth="1"/>
    <col min="34" max="16384" width="9.140625" style="1594"/>
  </cols>
  <sheetData>
    <row r="1" spans="1:35" ht="68.25" customHeight="1" x14ac:dyDescent="0.2">
      <c r="N1" s="517"/>
      <c r="O1" s="517"/>
      <c r="Q1" s="2712"/>
      <c r="R1" s="4912" t="s">
        <v>1869</v>
      </c>
      <c r="S1" s="6301"/>
      <c r="T1" s="6301"/>
      <c r="V1" s="6587"/>
      <c r="W1" s="6587"/>
      <c r="X1" s="6587"/>
      <c r="Y1" s="6587"/>
      <c r="AF1" s="6585"/>
      <c r="AG1" s="6585"/>
      <c r="AH1" s="6585"/>
      <c r="AI1" s="6585"/>
    </row>
    <row r="2" spans="1:35" ht="15.75" customHeight="1" x14ac:dyDescent="0.2">
      <c r="A2" s="6586" t="s">
        <v>1070</v>
      </c>
      <c r="B2" s="6586"/>
      <c r="C2" s="6586"/>
      <c r="D2" s="6586"/>
      <c r="E2" s="6586"/>
      <c r="F2" s="6586"/>
      <c r="G2" s="6586"/>
      <c r="H2" s="6586"/>
      <c r="I2" s="6586"/>
      <c r="J2" s="6586"/>
      <c r="K2" s="6586"/>
      <c r="L2" s="6586"/>
      <c r="M2" s="6586"/>
      <c r="N2" s="6586"/>
      <c r="O2" s="6586"/>
      <c r="P2" s="6586"/>
      <c r="Q2" s="6586"/>
      <c r="R2" s="6586"/>
      <c r="S2" s="6586"/>
      <c r="T2" s="2711"/>
      <c r="V2" s="517"/>
      <c r="W2" s="517"/>
      <c r="X2" s="517"/>
      <c r="Y2" s="517"/>
      <c r="AF2" s="6585"/>
      <c r="AG2" s="6585"/>
      <c r="AH2" s="6585"/>
      <c r="AI2" s="6585"/>
    </row>
    <row r="3" spans="1:35" ht="13.9" customHeight="1" x14ac:dyDescent="0.2">
      <c r="A3" s="6612" t="s">
        <v>1069</v>
      </c>
      <c r="B3" s="6612"/>
      <c r="C3" s="6612"/>
      <c r="D3" s="6612"/>
      <c r="E3" s="6612"/>
      <c r="F3" s="6612"/>
      <c r="G3" s="6612"/>
      <c r="H3" s="6612"/>
      <c r="I3" s="6612"/>
      <c r="J3" s="6612"/>
      <c r="K3" s="6612"/>
      <c r="L3" s="6612"/>
      <c r="M3" s="6612"/>
      <c r="N3" s="6612"/>
      <c r="O3" s="6612"/>
      <c r="P3" s="6612"/>
      <c r="Q3" s="6612"/>
      <c r="R3" s="6612"/>
      <c r="S3" s="6612"/>
      <c r="V3" s="517"/>
      <c r="W3" s="517"/>
      <c r="X3" s="517"/>
      <c r="Y3" s="517"/>
      <c r="AF3" s="6585"/>
      <c r="AG3" s="6585"/>
      <c r="AH3" s="6585"/>
      <c r="AI3" s="6585"/>
    </row>
    <row r="4" spans="1:35" ht="12.75" customHeight="1" thickBot="1" x14ac:dyDescent="0.25">
      <c r="A4" s="1838"/>
      <c r="B4" s="1838"/>
      <c r="C4" s="1838"/>
      <c r="D4" s="1838"/>
      <c r="E4" s="1838"/>
      <c r="F4" s="1838"/>
      <c r="G4" s="1838"/>
      <c r="H4" s="2710"/>
      <c r="I4" s="1838"/>
      <c r="J4" s="1838"/>
      <c r="K4" s="1838"/>
      <c r="L4" s="1838"/>
      <c r="M4" s="1838"/>
      <c r="N4" s="1839"/>
      <c r="R4" s="2709" t="s">
        <v>932</v>
      </c>
      <c r="S4" s="2709"/>
      <c r="T4" s="2708"/>
    </row>
    <row r="5" spans="1:35" ht="27.75" customHeight="1" thickBot="1" x14ac:dyDescent="0.25">
      <c r="A5" s="6577" t="s">
        <v>0</v>
      </c>
      <c r="B5" s="6580" t="s">
        <v>1</v>
      </c>
      <c r="C5" s="6601" t="s">
        <v>2</v>
      </c>
      <c r="D5" s="6593" t="s">
        <v>138</v>
      </c>
      <c r="E5" s="6570" t="s">
        <v>298</v>
      </c>
      <c r="F5" s="6573" t="s">
        <v>15</v>
      </c>
      <c r="G5" s="6596" t="s">
        <v>2</v>
      </c>
      <c r="H5" s="6607" t="s">
        <v>4</v>
      </c>
      <c r="I5" s="6570" t="s">
        <v>142</v>
      </c>
      <c r="J5" s="6607" t="s">
        <v>5</v>
      </c>
      <c r="K5" s="6104" t="s">
        <v>190</v>
      </c>
      <c r="L5" s="6105"/>
      <c r="M5" s="6106"/>
      <c r="N5" s="6588" t="s">
        <v>726</v>
      </c>
      <c r="O5" s="6589"/>
      <c r="P5" s="6589"/>
      <c r="Q5" s="6590"/>
      <c r="R5" s="6556" t="s">
        <v>191</v>
      </c>
      <c r="S5" s="6559" t="s">
        <v>192</v>
      </c>
    </row>
    <row r="6" spans="1:35" ht="12.75" customHeight="1" x14ac:dyDescent="0.2">
      <c r="A6" s="6578"/>
      <c r="B6" s="6581"/>
      <c r="C6" s="6602"/>
      <c r="D6" s="6594"/>
      <c r="E6" s="6571"/>
      <c r="F6" s="6574"/>
      <c r="G6" s="6597"/>
      <c r="H6" s="6608"/>
      <c r="I6" s="6571"/>
      <c r="J6" s="6608"/>
      <c r="K6" s="6080" t="s">
        <v>200</v>
      </c>
      <c r="L6" s="6080" t="s">
        <v>201</v>
      </c>
      <c r="M6" s="6432" t="s">
        <v>202</v>
      </c>
      <c r="N6" s="6610" t="s">
        <v>15</v>
      </c>
      <c r="O6" s="6605" t="s">
        <v>136</v>
      </c>
      <c r="P6" s="6599" t="s">
        <v>137</v>
      </c>
      <c r="Q6" s="6591" t="s">
        <v>189</v>
      </c>
      <c r="R6" s="6557"/>
      <c r="S6" s="6560"/>
    </row>
    <row r="7" spans="1:35" ht="162.6" customHeight="1" thickBot="1" x14ac:dyDescent="0.25">
      <c r="A7" s="6579"/>
      <c r="B7" s="6582"/>
      <c r="C7" s="6603"/>
      <c r="D7" s="6595"/>
      <c r="E7" s="6572"/>
      <c r="F7" s="6575"/>
      <c r="G7" s="6598"/>
      <c r="H7" s="6609"/>
      <c r="I7" s="6572"/>
      <c r="J7" s="6609"/>
      <c r="K7" s="6081"/>
      <c r="L7" s="6081"/>
      <c r="M7" s="6433"/>
      <c r="N7" s="6611"/>
      <c r="O7" s="6606"/>
      <c r="P7" s="6600"/>
      <c r="Q7" s="6592"/>
      <c r="R7" s="6558"/>
      <c r="S7" s="6561"/>
    </row>
    <row r="8" spans="1:35" ht="16.149999999999999" customHeight="1" thickBot="1" x14ac:dyDescent="0.25">
      <c r="A8" s="1837" t="s">
        <v>8</v>
      </c>
      <c r="B8" s="1836" t="s">
        <v>1068</v>
      </c>
      <c r="C8" s="1835"/>
      <c r="D8" s="1835"/>
      <c r="E8" s="1835"/>
      <c r="F8" s="1835"/>
      <c r="G8" s="1835"/>
      <c r="H8" s="1835"/>
      <c r="I8" s="1835"/>
      <c r="J8" s="1835"/>
      <c r="K8" s="1835"/>
      <c r="L8" s="1835"/>
      <c r="M8" s="1835"/>
      <c r="N8" s="1835"/>
      <c r="O8" s="1835"/>
      <c r="P8" s="2707"/>
      <c r="Q8" s="1834"/>
      <c r="R8" s="1836"/>
      <c r="S8" s="1834"/>
    </row>
    <row r="9" spans="1:35" ht="54" customHeight="1" thickBot="1" x14ac:dyDescent="0.25">
      <c r="A9" s="2706"/>
      <c r="B9" s="6553"/>
      <c r="C9" s="6554"/>
      <c r="D9" s="6554"/>
      <c r="E9" s="6554"/>
      <c r="F9" s="6554"/>
      <c r="G9" s="6554"/>
      <c r="H9" s="6554"/>
      <c r="I9" s="6554"/>
      <c r="J9" s="6554"/>
      <c r="K9" s="6554"/>
      <c r="L9" s="6554"/>
      <c r="M9" s="6555"/>
      <c r="N9" s="2705" t="s">
        <v>295</v>
      </c>
      <c r="O9" s="2704" t="s">
        <v>294</v>
      </c>
      <c r="P9" s="2703" t="s">
        <v>293</v>
      </c>
      <c r="Q9" s="2702" t="s">
        <v>986</v>
      </c>
      <c r="R9" s="6562" t="s">
        <v>318</v>
      </c>
      <c r="S9" s="6563"/>
    </row>
    <row r="10" spans="1:35" ht="26.25" customHeight="1" thickBot="1" x14ac:dyDescent="0.25">
      <c r="A10" s="2701" t="s">
        <v>8</v>
      </c>
      <c r="B10" s="2700" t="s">
        <v>8</v>
      </c>
      <c r="C10" s="1705" t="s">
        <v>1067</v>
      </c>
      <c r="D10" s="1704"/>
      <c r="E10" s="1704"/>
      <c r="F10" s="1704"/>
      <c r="G10" s="1704"/>
      <c r="H10" s="1704"/>
      <c r="I10" s="1704"/>
      <c r="J10" s="1704"/>
      <c r="K10" s="1704"/>
      <c r="L10" s="1704"/>
      <c r="M10" s="1704"/>
      <c r="N10" s="1704"/>
      <c r="O10" s="1704"/>
      <c r="P10" s="2699"/>
      <c r="Q10" s="1821"/>
      <c r="R10" s="2698"/>
      <c r="S10" s="2697"/>
    </row>
    <row r="11" spans="1:35" ht="33.75" customHeight="1" thickBot="1" x14ac:dyDescent="0.25">
      <c r="A11" s="2668"/>
      <c r="B11" s="6583"/>
      <c r="C11" s="6537"/>
      <c r="D11" s="6538"/>
      <c r="E11" s="6538"/>
      <c r="F11" s="6538"/>
      <c r="G11" s="6538"/>
      <c r="H11" s="6538"/>
      <c r="I11" s="6538"/>
      <c r="J11" s="6538"/>
      <c r="K11" s="6538"/>
      <c r="L11" s="6538"/>
      <c r="M11" s="6539"/>
      <c r="N11" s="2696" t="s">
        <v>1066</v>
      </c>
      <c r="O11" s="1691" t="s">
        <v>228</v>
      </c>
      <c r="P11" s="2695">
        <v>60</v>
      </c>
      <c r="Q11" s="2694">
        <v>64</v>
      </c>
      <c r="R11" s="6497" t="s">
        <v>1065</v>
      </c>
      <c r="S11" s="6498"/>
    </row>
    <row r="12" spans="1:35" ht="48" customHeight="1" thickBot="1" x14ac:dyDescent="0.25">
      <c r="A12" s="2668"/>
      <c r="B12" s="6584"/>
      <c r="C12" s="6540"/>
      <c r="D12" s="6541"/>
      <c r="E12" s="6541"/>
      <c r="F12" s="6541"/>
      <c r="G12" s="6541"/>
      <c r="H12" s="6541"/>
      <c r="I12" s="6541"/>
      <c r="J12" s="6541"/>
      <c r="K12" s="6541"/>
      <c r="L12" s="6541"/>
      <c r="M12" s="6542"/>
      <c r="N12" s="2693" t="s">
        <v>1064</v>
      </c>
      <c r="O12" s="2692" t="s">
        <v>243</v>
      </c>
      <c r="P12" s="2691">
        <v>2</v>
      </c>
      <c r="Q12" s="2690">
        <v>2</v>
      </c>
      <c r="R12" s="6562" t="s">
        <v>1063</v>
      </c>
      <c r="S12" s="6563"/>
    </row>
    <row r="13" spans="1:35" ht="34.5" customHeight="1" x14ac:dyDescent="0.2">
      <c r="A13" s="6519" t="s">
        <v>8</v>
      </c>
      <c r="B13" s="6543" t="s">
        <v>8</v>
      </c>
      <c r="C13" s="6546" t="s">
        <v>8</v>
      </c>
      <c r="D13" s="2635"/>
      <c r="E13" s="2634"/>
      <c r="F13" s="6528" t="s">
        <v>1058</v>
      </c>
      <c r="G13" s="6534" t="s">
        <v>286</v>
      </c>
      <c r="H13" s="5797" t="s">
        <v>143</v>
      </c>
      <c r="I13" s="6525" t="s">
        <v>1048</v>
      </c>
      <c r="J13" s="2620" t="s">
        <v>12</v>
      </c>
      <c r="K13" s="2633">
        <f>K15</f>
        <v>59</v>
      </c>
      <c r="L13" s="2633">
        <f>L15</f>
        <v>4</v>
      </c>
      <c r="M13" s="2633">
        <f>M15</f>
        <v>3.9969999999999999</v>
      </c>
      <c r="N13" s="2684" t="s">
        <v>1062</v>
      </c>
      <c r="O13" s="2689" t="s">
        <v>243</v>
      </c>
      <c r="P13" s="2688">
        <v>1</v>
      </c>
      <c r="Q13" s="2687">
        <v>1</v>
      </c>
      <c r="R13" s="6501" t="s">
        <v>1061</v>
      </c>
      <c r="S13" s="6502"/>
    </row>
    <row r="14" spans="1:35" ht="49.5" customHeight="1" thickBot="1" x14ac:dyDescent="0.25">
      <c r="A14" s="6520"/>
      <c r="B14" s="6545"/>
      <c r="C14" s="6548"/>
      <c r="D14" s="2628"/>
      <c r="E14" s="2627"/>
      <c r="F14" s="6552"/>
      <c r="G14" s="6535"/>
      <c r="H14" s="5798"/>
      <c r="I14" s="6526"/>
      <c r="J14" s="2612" t="s">
        <v>13</v>
      </c>
      <c r="K14" s="2654">
        <f>SUM(K13:K13)</f>
        <v>59</v>
      </c>
      <c r="L14" s="2654">
        <f>SUM(L13:L13)</f>
        <v>4</v>
      </c>
      <c r="M14" s="2654">
        <f>SUM(M13:M13)</f>
        <v>3.9969999999999999</v>
      </c>
      <c r="N14" s="2684" t="s">
        <v>1060</v>
      </c>
      <c r="O14" s="2683" t="s">
        <v>243</v>
      </c>
      <c r="P14" s="2682">
        <v>1</v>
      </c>
      <c r="Q14" s="2681">
        <v>0</v>
      </c>
      <c r="R14" s="6499" t="s">
        <v>1059</v>
      </c>
      <c r="S14" s="6500"/>
    </row>
    <row r="15" spans="1:35" ht="29.25" customHeight="1" x14ac:dyDescent="0.2">
      <c r="A15" s="6519" t="s">
        <v>8</v>
      </c>
      <c r="B15" s="6543" t="s">
        <v>8</v>
      </c>
      <c r="C15" s="6546" t="s">
        <v>8</v>
      </c>
      <c r="D15" s="6523" t="s">
        <v>8</v>
      </c>
      <c r="E15" s="2649"/>
      <c r="F15" s="6521" t="s">
        <v>1058</v>
      </c>
      <c r="G15" s="6535"/>
      <c r="H15" s="5798"/>
      <c r="I15" s="6526"/>
      <c r="J15" s="2620" t="s">
        <v>12</v>
      </c>
      <c r="K15" s="2633">
        <v>59</v>
      </c>
      <c r="L15" s="2686">
        <v>4</v>
      </c>
      <c r="M15" s="2686">
        <v>3.9969999999999999</v>
      </c>
      <c r="N15" s="2684"/>
      <c r="O15" s="2683"/>
      <c r="P15" s="2682"/>
      <c r="Q15" s="2681"/>
      <c r="R15" s="6512"/>
      <c r="S15" s="6513"/>
    </row>
    <row r="16" spans="1:35" ht="28.5" customHeight="1" thickBot="1" x14ac:dyDescent="0.25">
      <c r="A16" s="6520"/>
      <c r="B16" s="6545"/>
      <c r="C16" s="6548"/>
      <c r="D16" s="6524"/>
      <c r="E16" s="2649"/>
      <c r="F16" s="6576"/>
      <c r="G16" s="6536"/>
      <c r="H16" s="5799"/>
      <c r="I16" s="6527"/>
      <c r="J16" s="2612" t="s">
        <v>13</v>
      </c>
      <c r="K16" s="2685">
        <f>SUM(K15)</f>
        <v>59</v>
      </c>
      <c r="L16" s="2685">
        <f>SUM(L15)</f>
        <v>4</v>
      </c>
      <c r="M16" s="2685">
        <f>SUM(M15)</f>
        <v>3.9969999999999999</v>
      </c>
      <c r="N16" s="2684"/>
      <c r="O16" s="2683"/>
      <c r="P16" s="2682"/>
      <c r="Q16" s="2681"/>
      <c r="R16" s="6514"/>
      <c r="S16" s="6515"/>
    </row>
    <row r="17" spans="1:19" ht="42.75" customHeight="1" x14ac:dyDescent="0.2">
      <c r="A17" s="6519" t="s">
        <v>8</v>
      </c>
      <c r="B17" s="6543" t="s">
        <v>8</v>
      </c>
      <c r="C17" s="6546" t="s">
        <v>9</v>
      </c>
      <c r="D17" s="2635"/>
      <c r="E17" s="2634"/>
      <c r="F17" s="6528" t="s">
        <v>1057</v>
      </c>
      <c r="G17" s="6534" t="s">
        <v>271</v>
      </c>
      <c r="H17" s="5797" t="s">
        <v>143</v>
      </c>
      <c r="I17" s="6525" t="s">
        <v>1048</v>
      </c>
      <c r="J17" s="2620" t="s">
        <v>12</v>
      </c>
      <c r="K17" s="2633">
        <f>K20</f>
        <v>130</v>
      </c>
      <c r="L17" s="2633">
        <f>L20</f>
        <v>170</v>
      </c>
      <c r="M17" s="2633">
        <f>M20</f>
        <v>169.97</v>
      </c>
      <c r="N17" s="2632" t="s">
        <v>1056</v>
      </c>
      <c r="O17" s="2655" t="s">
        <v>243</v>
      </c>
      <c r="P17" s="2680">
        <v>1</v>
      </c>
      <c r="Q17" s="2679">
        <v>1</v>
      </c>
      <c r="R17" s="6516" t="s">
        <v>1055</v>
      </c>
      <c r="S17" s="6502"/>
    </row>
    <row r="18" spans="1:19" ht="48.75" customHeight="1" x14ac:dyDescent="0.2">
      <c r="A18" s="6604"/>
      <c r="B18" s="6544"/>
      <c r="C18" s="6547"/>
      <c r="D18" s="2678"/>
      <c r="E18" s="2677"/>
      <c r="F18" s="6529"/>
      <c r="G18" s="6535"/>
      <c r="H18" s="5798"/>
      <c r="I18" s="6526"/>
      <c r="J18" s="2676"/>
      <c r="K18" s="2675"/>
      <c r="L18" s="2674"/>
      <c r="M18" s="2674"/>
      <c r="N18" s="2672" t="s">
        <v>1054</v>
      </c>
      <c r="O18" s="2673" t="s">
        <v>243</v>
      </c>
      <c r="P18" s="2670">
        <v>20</v>
      </c>
      <c r="Q18" s="2669">
        <v>45</v>
      </c>
      <c r="R18" s="6517" t="s">
        <v>1053</v>
      </c>
      <c r="S18" s="6518"/>
    </row>
    <row r="19" spans="1:19" ht="34.9" customHeight="1" thickBot="1" x14ac:dyDescent="0.25">
      <c r="A19" s="6520"/>
      <c r="B19" s="6545"/>
      <c r="C19" s="6548"/>
      <c r="D19" s="2628"/>
      <c r="E19" s="2627"/>
      <c r="F19" s="6530"/>
      <c r="G19" s="6535"/>
      <c r="H19" s="5798"/>
      <c r="I19" s="6526"/>
      <c r="J19" s="2612" t="s">
        <v>13</v>
      </c>
      <c r="K19" s="2654">
        <f>SUM(K17:K17)</f>
        <v>130</v>
      </c>
      <c r="L19" s="2654">
        <f>SUM(L17:L17)</f>
        <v>170</v>
      </c>
      <c r="M19" s="2654">
        <f>SUM(M17:M17)</f>
        <v>169.97</v>
      </c>
      <c r="N19" s="2672" t="s">
        <v>1052</v>
      </c>
      <c r="O19" s="2671" t="s">
        <v>243</v>
      </c>
      <c r="P19" s="2670">
        <v>2</v>
      </c>
      <c r="Q19" s="2669">
        <v>6</v>
      </c>
      <c r="R19" s="6564" t="s">
        <v>1051</v>
      </c>
      <c r="S19" s="6565"/>
    </row>
    <row r="20" spans="1:19" ht="21.75" customHeight="1" x14ac:dyDescent="0.2">
      <c r="A20" s="2668" t="s">
        <v>8</v>
      </c>
      <c r="B20" s="2667" t="s">
        <v>8</v>
      </c>
      <c r="C20" s="2666" t="s">
        <v>9</v>
      </c>
      <c r="D20" s="6523" t="s">
        <v>8</v>
      </c>
      <c r="E20" s="2649"/>
      <c r="F20" s="6521" t="s">
        <v>1050</v>
      </c>
      <c r="G20" s="6535"/>
      <c r="H20" s="5798"/>
      <c r="I20" s="6526"/>
      <c r="J20" s="2620" t="s">
        <v>12</v>
      </c>
      <c r="K20" s="2633">
        <v>130</v>
      </c>
      <c r="L20" s="2665">
        <v>170</v>
      </c>
      <c r="M20" s="2633">
        <v>169.97</v>
      </c>
      <c r="N20" s="2664"/>
      <c r="O20" s="2663"/>
      <c r="P20" s="2662"/>
      <c r="Q20" s="2661"/>
      <c r="R20" s="6566"/>
      <c r="S20" s="6567"/>
    </row>
    <row r="21" spans="1:19" ht="98.25" customHeight="1" thickBot="1" x14ac:dyDescent="0.25">
      <c r="A21" s="2660"/>
      <c r="B21" s="2659"/>
      <c r="C21" s="2658"/>
      <c r="D21" s="6524"/>
      <c r="E21" s="2627"/>
      <c r="F21" s="6522"/>
      <c r="G21" s="6536"/>
      <c r="H21" s="5799"/>
      <c r="I21" s="6527"/>
      <c r="J21" s="2612" t="s">
        <v>13</v>
      </c>
      <c r="K21" s="2611">
        <f>SUM(K20)</f>
        <v>130</v>
      </c>
      <c r="L21" s="2611">
        <f>SUM(L20)</f>
        <v>170</v>
      </c>
      <c r="M21" s="2611">
        <f>SUM(M20)</f>
        <v>169.97</v>
      </c>
      <c r="N21" s="2639"/>
      <c r="O21" s="2638"/>
      <c r="P21" s="2657"/>
      <c r="Q21" s="2656"/>
      <c r="R21" s="6568"/>
      <c r="S21" s="6569"/>
    </row>
    <row r="22" spans="1:19" ht="30" customHeight="1" x14ac:dyDescent="0.2">
      <c r="A22" s="6519" t="s">
        <v>8</v>
      </c>
      <c r="B22" s="6543" t="s">
        <v>8</v>
      </c>
      <c r="C22" s="6546" t="s">
        <v>10</v>
      </c>
      <c r="D22" s="2635"/>
      <c r="E22" s="2634"/>
      <c r="F22" s="6528" t="s">
        <v>1049</v>
      </c>
      <c r="G22" s="6534" t="s">
        <v>264</v>
      </c>
      <c r="H22" s="5797" t="s">
        <v>143</v>
      </c>
      <c r="I22" s="2647" t="s">
        <v>1048</v>
      </c>
      <c r="J22" s="2620" t="s">
        <v>12</v>
      </c>
      <c r="K22" s="2633">
        <f>K24</f>
        <v>0</v>
      </c>
      <c r="L22" s="2633">
        <f>L24</f>
        <v>0</v>
      </c>
      <c r="M22" s="2633">
        <f>M24</f>
        <v>0</v>
      </c>
      <c r="N22" s="2632" t="s">
        <v>1047</v>
      </c>
      <c r="O22" s="2655" t="s">
        <v>243</v>
      </c>
      <c r="P22" s="2630"/>
      <c r="Q22" s="2629"/>
      <c r="R22" s="6493" t="s">
        <v>691</v>
      </c>
      <c r="S22" s="6494"/>
    </row>
    <row r="23" spans="1:19" ht="81.75" customHeight="1" thickBot="1" x14ac:dyDescent="0.25">
      <c r="A23" s="6520"/>
      <c r="B23" s="6545"/>
      <c r="C23" s="6548"/>
      <c r="D23" s="2628"/>
      <c r="E23" s="2627"/>
      <c r="F23" s="6530"/>
      <c r="G23" s="6535"/>
      <c r="H23" s="5799"/>
      <c r="I23" s="2640"/>
      <c r="J23" s="2612" t="s">
        <v>13</v>
      </c>
      <c r="K23" s="2654">
        <f>SUM(K22:K22)</f>
        <v>0</v>
      </c>
      <c r="L23" s="2654">
        <f>SUM(L22:L22)</f>
        <v>0</v>
      </c>
      <c r="M23" s="2654">
        <f>SUM(M22:M22)</f>
        <v>0</v>
      </c>
      <c r="N23" s="2653"/>
      <c r="O23" s="2652"/>
      <c r="P23" s="2651"/>
      <c r="Q23" s="2650"/>
      <c r="R23" s="6497"/>
      <c r="S23" s="6498"/>
    </row>
    <row r="24" spans="1:19" ht="16.5" customHeight="1" x14ac:dyDescent="0.2">
      <c r="A24" s="6519" t="s">
        <v>8</v>
      </c>
      <c r="B24" s="6543" t="s">
        <v>8</v>
      </c>
      <c r="C24" s="6546" t="s">
        <v>10</v>
      </c>
      <c r="D24" s="6523" t="s">
        <v>8</v>
      </c>
      <c r="E24" s="2649"/>
      <c r="F24" s="6521" t="s">
        <v>1049</v>
      </c>
      <c r="G24" s="6535"/>
      <c r="H24" s="2648"/>
      <c r="I24" s="2647"/>
      <c r="J24" s="2620" t="s">
        <v>12</v>
      </c>
      <c r="K24" s="2633">
        <v>0</v>
      </c>
      <c r="L24" s="2633">
        <v>0</v>
      </c>
      <c r="M24" s="2633">
        <v>0</v>
      </c>
      <c r="N24" s="2646"/>
      <c r="O24" s="2645"/>
      <c r="P24" s="2644"/>
      <c r="Q24" s="2643"/>
      <c r="R24" s="2642"/>
      <c r="S24" s="2613"/>
    </row>
    <row r="25" spans="1:19" ht="53.25" customHeight="1" thickBot="1" x14ac:dyDescent="0.25">
      <c r="A25" s="6520"/>
      <c r="B25" s="6545"/>
      <c r="C25" s="6548"/>
      <c r="D25" s="6524"/>
      <c r="E25" s="2627"/>
      <c r="F25" s="6522"/>
      <c r="G25" s="6536"/>
      <c r="H25" s="2641"/>
      <c r="I25" s="2640"/>
      <c r="J25" s="2612" t="s">
        <v>13</v>
      </c>
      <c r="K25" s="2611">
        <f>SUM(K24)</f>
        <v>0</v>
      </c>
      <c r="L25" s="2611">
        <f>SUM(L24)</f>
        <v>0</v>
      </c>
      <c r="M25" s="2611">
        <f>SUM(M24)</f>
        <v>0</v>
      </c>
      <c r="N25" s="2639"/>
      <c r="O25" s="2638"/>
      <c r="P25" s="2637"/>
      <c r="Q25" s="2607"/>
      <c r="R25" s="2636"/>
      <c r="S25" s="2605"/>
    </row>
    <row r="26" spans="1:19" ht="13.9" customHeight="1" x14ac:dyDescent="0.2">
      <c r="A26" s="6519" t="s">
        <v>8</v>
      </c>
      <c r="B26" s="6543" t="s">
        <v>8</v>
      </c>
      <c r="C26" s="6546" t="s">
        <v>11</v>
      </c>
      <c r="D26" s="2635"/>
      <c r="E26" s="2634"/>
      <c r="F26" s="6528" t="s">
        <v>1046</v>
      </c>
      <c r="G26" s="6534" t="s">
        <v>260</v>
      </c>
      <c r="H26" s="5797" t="s">
        <v>143</v>
      </c>
      <c r="I26" s="6525" t="s">
        <v>1048</v>
      </c>
      <c r="J26" s="2620" t="s">
        <v>12</v>
      </c>
      <c r="K26" s="2633">
        <f>K28</f>
        <v>0</v>
      </c>
      <c r="L26" s="2633">
        <f>L28</f>
        <v>0</v>
      </c>
      <c r="M26" s="2633">
        <f>M28</f>
        <v>0</v>
      </c>
      <c r="N26" s="2632" t="s">
        <v>1047</v>
      </c>
      <c r="O26" s="2631" t="s">
        <v>243</v>
      </c>
      <c r="P26" s="2630"/>
      <c r="Q26" s="2629"/>
      <c r="R26" s="6493" t="s">
        <v>691</v>
      </c>
      <c r="S26" s="6494"/>
    </row>
    <row r="27" spans="1:19" ht="69" customHeight="1" thickBot="1" x14ac:dyDescent="0.25">
      <c r="A27" s="6520"/>
      <c r="B27" s="6545"/>
      <c r="C27" s="6548"/>
      <c r="D27" s="2628"/>
      <c r="E27" s="2627"/>
      <c r="F27" s="6530"/>
      <c r="G27" s="6535"/>
      <c r="H27" s="5798"/>
      <c r="I27" s="6526"/>
      <c r="J27" s="2626" t="s">
        <v>13</v>
      </c>
      <c r="K27" s="2625">
        <f>SUM(K26:K26)</f>
        <v>0</v>
      </c>
      <c r="L27" s="2625">
        <f>SUM(L26:L26)</f>
        <v>0</v>
      </c>
      <c r="M27" s="2625">
        <f>SUM(M26:M26)</f>
        <v>0</v>
      </c>
      <c r="N27" s="2624"/>
      <c r="O27" s="2623"/>
      <c r="P27" s="2622"/>
      <c r="Q27" s="2621"/>
      <c r="R27" s="6495"/>
      <c r="S27" s="6496"/>
    </row>
    <row r="28" spans="1:19" ht="28.5" customHeight="1" thickBot="1" x14ac:dyDescent="0.25">
      <c r="A28" s="6519" t="s">
        <v>8</v>
      </c>
      <c r="B28" s="6543" t="s">
        <v>8</v>
      </c>
      <c r="C28" s="6546" t="s">
        <v>11</v>
      </c>
      <c r="D28" s="6523" t="s">
        <v>8</v>
      </c>
      <c r="E28" s="6550"/>
      <c r="F28" s="6521" t="s">
        <v>1046</v>
      </c>
      <c r="G28" s="6535"/>
      <c r="H28" s="5798"/>
      <c r="I28" s="6526"/>
      <c r="J28" s="2620" t="s">
        <v>12</v>
      </c>
      <c r="K28" s="2619">
        <v>0</v>
      </c>
      <c r="L28" s="2619">
        <v>0</v>
      </c>
      <c r="M28" s="2619">
        <v>0</v>
      </c>
      <c r="N28" s="2618"/>
      <c r="O28" s="2617"/>
      <c r="P28" s="2616"/>
      <c r="Q28" s="2615"/>
      <c r="R28" s="2614"/>
      <c r="S28" s="2613"/>
    </row>
    <row r="29" spans="1:19" ht="28.5" customHeight="1" thickBot="1" x14ac:dyDescent="0.25">
      <c r="A29" s="6520"/>
      <c r="B29" s="6545"/>
      <c r="C29" s="6548"/>
      <c r="D29" s="6524"/>
      <c r="E29" s="6551"/>
      <c r="F29" s="6522"/>
      <c r="G29" s="6536"/>
      <c r="H29" s="5799"/>
      <c r="I29" s="6527"/>
      <c r="J29" s="2612" t="s">
        <v>13</v>
      </c>
      <c r="K29" s="2611">
        <f>SUM(K28)</f>
        <v>0</v>
      </c>
      <c r="L29" s="2611">
        <f>SUM(L28)</f>
        <v>0</v>
      </c>
      <c r="M29" s="2611">
        <f>SUM(M28)</f>
        <v>0</v>
      </c>
      <c r="N29" s="2610"/>
      <c r="O29" s="2609"/>
      <c r="P29" s="2608"/>
      <c r="Q29" s="2607"/>
      <c r="R29" s="2606"/>
      <c r="S29" s="2605"/>
    </row>
    <row r="30" spans="1:19" ht="14.45" customHeight="1" thickBot="1" x14ac:dyDescent="0.25">
      <c r="A30" s="2601" t="s">
        <v>8</v>
      </c>
      <c r="B30" s="2604" t="s">
        <v>8</v>
      </c>
      <c r="C30" s="6503" t="s">
        <v>221</v>
      </c>
      <c r="D30" s="6504"/>
      <c r="E30" s="6504"/>
      <c r="F30" s="6504"/>
      <c r="G30" s="6504"/>
      <c r="H30" s="6504"/>
      <c r="I30" s="6505"/>
      <c r="J30" s="2603" t="s">
        <v>13</v>
      </c>
      <c r="K30" s="2602">
        <f>K14+K19+K23+K27</f>
        <v>189</v>
      </c>
      <c r="L30" s="2602">
        <f>L14+L19+L23+L27</f>
        <v>174</v>
      </c>
      <c r="M30" s="2602">
        <f>M14+M19+M23+M27</f>
        <v>173.96699999999998</v>
      </c>
      <c r="N30" s="6484"/>
      <c r="O30" s="6485"/>
      <c r="P30" s="6485"/>
      <c r="Q30" s="6485"/>
      <c r="R30" s="6485"/>
      <c r="S30" s="6486"/>
    </row>
    <row r="31" spans="1:19" ht="14.45" customHeight="1" thickBot="1" x14ac:dyDescent="0.25">
      <c r="A31" s="2601" t="s">
        <v>8</v>
      </c>
      <c r="B31" s="6506" t="s">
        <v>220</v>
      </c>
      <c r="C31" s="6507"/>
      <c r="D31" s="6507"/>
      <c r="E31" s="6507"/>
      <c r="F31" s="6507"/>
      <c r="G31" s="6507"/>
      <c r="H31" s="6507"/>
      <c r="I31" s="6508"/>
      <c r="J31" s="2600" t="s">
        <v>13</v>
      </c>
      <c r="K31" s="2599">
        <f t="shared" ref="K31:M32" si="0">K30*1</f>
        <v>189</v>
      </c>
      <c r="L31" s="2599">
        <f t="shared" si="0"/>
        <v>174</v>
      </c>
      <c r="M31" s="2599">
        <f t="shared" si="0"/>
        <v>173.96699999999998</v>
      </c>
      <c r="N31" s="6487"/>
      <c r="O31" s="6488"/>
      <c r="P31" s="6488"/>
      <c r="Q31" s="6488"/>
      <c r="R31" s="6488"/>
      <c r="S31" s="6489"/>
    </row>
    <row r="32" spans="1:19" ht="15.75" thickBot="1" x14ac:dyDescent="0.25">
      <c r="A32" s="6509" t="s">
        <v>218</v>
      </c>
      <c r="B32" s="6510"/>
      <c r="C32" s="6510"/>
      <c r="D32" s="6510"/>
      <c r="E32" s="6510"/>
      <c r="F32" s="6510"/>
      <c r="G32" s="6510"/>
      <c r="H32" s="6510"/>
      <c r="I32" s="6510"/>
      <c r="J32" s="6511"/>
      <c r="K32" s="2598">
        <f t="shared" si="0"/>
        <v>189</v>
      </c>
      <c r="L32" s="2598">
        <f t="shared" si="0"/>
        <v>174</v>
      </c>
      <c r="M32" s="2597">
        <f t="shared" si="0"/>
        <v>173.96699999999998</v>
      </c>
      <c r="N32" s="6490"/>
      <c r="O32" s="6491"/>
      <c r="P32" s="6491"/>
      <c r="Q32" s="6491"/>
      <c r="R32" s="6491"/>
      <c r="S32" s="6492"/>
    </row>
    <row r="33" spans="1:19" ht="15" x14ac:dyDescent="0.2">
      <c r="A33" s="2595" t="s">
        <v>1045</v>
      </c>
      <c r="B33" s="2595"/>
      <c r="C33" s="2595"/>
      <c r="D33" s="2595"/>
      <c r="E33" s="2595"/>
      <c r="F33" s="2595"/>
      <c r="G33" s="2595"/>
      <c r="H33" s="2596"/>
      <c r="I33" s="2595"/>
      <c r="J33" s="2595"/>
      <c r="K33" s="2595"/>
      <c r="L33" s="2595"/>
      <c r="M33" s="2595"/>
      <c r="N33" s="2595"/>
      <c r="O33" s="2593"/>
      <c r="P33" s="2592"/>
      <c r="Q33" s="2592"/>
      <c r="R33" s="2592"/>
      <c r="S33" s="2592"/>
    </row>
    <row r="34" spans="1:19" ht="15" x14ac:dyDescent="0.2">
      <c r="A34" s="2593"/>
      <c r="B34" s="2593"/>
      <c r="C34" s="2593"/>
      <c r="D34" s="2593"/>
      <c r="E34" s="2593"/>
      <c r="F34" s="2593"/>
      <c r="G34" s="2593"/>
      <c r="H34" s="2594"/>
      <c r="I34" s="2593"/>
      <c r="J34" s="2593"/>
      <c r="K34" s="2593"/>
      <c r="L34" s="2593"/>
      <c r="M34" s="2593"/>
      <c r="N34" s="2593"/>
      <c r="O34" s="2593"/>
      <c r="P34" s="2592"/>
      <c r="Q34" s="2592"/>
      <c r="R34" s="2592"/>
      <c r="S34" s="2592"/>
    </row>
    <row r="35" spans="1:19" x14ac:dyDescent="0.2">
      <c r="A35" s="2591"/>
      <c r="B35" s="2590"/>
      <c r="C35" s="2590"/>
      <c r="D35" s="2590"/>
      <c r="E35" s="2590"/>
      <c r="N35" s="2589"/>
      <c r="O35" s="2588"/>
      <c r="P35" s="2588"/>
      <c r="Q35" s="2588"/>
      <c r="R35" s="2588"/>
      <c r="S35" s="2588"/>
    </row>
    <row r="36" spans="1:19" ht="102" customHeight="1" x14ac:dyDescent="0.2">
      <c r="A36" s="2550"/>
      <c r="B36" s="2564"/>
      <c r="C36" s="2564"/>
      <c r="D36" s="2564"/>
      <c r="E36" s="2564"/>
      <c r="N36" s="2559"/>
      <c r="O36" s="2564"/>
      <c r="P36" s="2559"/>
      <c r="Q36" s="2559"/>
      <c r="R36" s="2559"/>
      <c r="S36" s="2559"/>
    </row>
    <row r="37" spans="1:19" ht="16.149999999999999" customHeight="1" thickBot="1" x14ac:dyDescent="0.25">
      <c r="A37" s="2550"/>
      <c r="B37" s="2564"/>
      <c r="C37" s="2564"/>
      <c r="D37" s="2564"/>
      <c r="E37" s="2564"/>
      <c r="F37" s="6549" t="s">
        <v>17</v>
      </c>
      <c r="G37" s="6549"/>
      <c r="H37" s="6549"/>
      <c r="I37" s="6549"/>
      <c r="J37" s="6549"/>
      <c r="K37" s="6549"/>
      <c r="L37" s="2587"/>
      <c r="M37" s="2587"/>
      <c r="N37" s="2586"/>
      <c r="O37" s="2585"/>
      <c r="P37" s="2559"/>
      <c r="Q37" s="2559"/>
      <c r="R37" s="2559"/>
      <c r="S37" s="2559"/>
    </row>
    <row r="38" spans="1:19" ht="75.75" customHeight="1" thickBot="1" x14ac:dyDescent="0.25">
      <c r="A38" s="2550"/>
      <c r="B38" s="2564"/>
      <c r="C38" s="2564"/>
      <c r="D38" s="2564"/>
      <c r="E38" s="2564"/>
      <c r="F38" s="2584"/>
      <c r="G38" s="2582"/>
      <c r="H38" s="2583"/>
      <c r="I38" s="2582"/>
      <c r="J38" s="2581"/>
      <c r="K38" s="2580" t="s">
        <v>299</v>
      </c>
      <c r="L38" s="2579" t="s">
        <v>300</v>
      </c>
      <c r="M38" s="2404" t="s">
        <v>202</v>
      </c>
      <c r="N38" s="2403"/>
      <c r="O38" s="2550"/>
      <c r="P38" s="2559"/>
      <c r="Q38" s="2559"/>
      <c r="R38" s="2559"/>
      <c r="S38" s="2559"/>
    </row>
    <row r="39" spans="1:19" ht="13.9" customHeight="1" thickBot="1" x14ac:dyDescent="0.25">
      <c r="A39" s="2550"/>
      <c r="B39" s="2564"/>
      <c r="C39" s="2564"/>
      <c r="D39" s="2564"/>
      <c r="E39" s="2564"/>
      <c r="F39" s="2578" t="s">
        <v>18</v>
      </c>
      <c r="G39" s="2577"/>
      <c r="H39" s="2577"/>
      <c r="I39" s="2577"/>
      <c r="J39" s="2576"/>
      <c r="K39" s="2552">
        <f>SUM(K40:K50)</f>
        <v>189</v>
      </c>
      <c r="L39" s="2552">
        <f>SUM(L40:L50)</f>
        <v>174</v>
      </c>
      <c r="M39" s="2575">
        <f>SUM(M40:M50)</f>
        <v>173.96699999999998</v>
      </c>
      <c r="N39" s="2574"/>
      <c r="O39" s="2550"/>
      <c r="P39" s="2559"/>
      <c r="Q39" s="2559"/>
      <c r="R39" s="2559"/>
      <c r="S39" s="2559"/>
    </row>
    <row r="40" spans="1:19" x14ac:dyDescent="0.2">
      <c r="A40" s="2550"/>
      <c r="B40" s="2564"/>
      <c r="C40" s="2564"/>
      <c r="D40" s="2564"/>
      <c r="E40" s="2564"/>
      <c r="F40" s="2563" t="s">
        <v>215</v>
      </c>
      <c r="G40" s="2562"/>
      <c r="H40" s="2562"/>
      <c r="I40" s="2562"/>
      <c r="J40" s="2561"/>
      <c r="K40" s="2573">
        <f>K13+K17+K22+K26</f>
        <v>189</v>
      </c>
      <c r="L40" s="2573">
        <f>L13+L17+L22+L26</f>
        <v>174</v>
      </c>
      <c r="M40" s="2573">
        <f>M13+M17+M22+M26</f>
        <v>173.96699999999998</v>
      </c>
      <c r="N40" s="2551"/>
      <c r="O40" s="2550"/>
      <c r="P40" s="2559"/>
      <c r="Q40" s="2559"/>
      <c r="R40" s="2559"/>
      <c r="S40" s="2559"/>
    </row>
    <row r="41" spans="1:19" x14ac:dyDescent="0.2">
      <c r="A41" s="2550"/>
      <c r="B41" s="2564"/>
      <c r="C41" s="2564"/>
      <c r="D41" s="2564"/>
      <c r="E41" s="2564"/>
      <c r="F41" s="2563" t="s">
        <v>608</v>
      </c>
      <c r="G41" s="2562"/>
      <c r="H41" s="2562"/>
      <c r="I41" s="2562"/>
      <c r="J41" s="2561"/>
      <c r="K41" s="2566"/>
      <c r="L41" s="2566"/>
      <c r="M41" s="2566"/>
      <c r="N41" s="2551"/>
      <c r="O41" s="2550"/>
      <c r="P41" s="2559"/>
      <c r="Q41" s="2559"/>
      <c r="R41" s="2559"/>
      <c r="S41" s="2559"/>
    </row>
    <row r="42" spans="1:19" x14ac:dyDescent="0.2">
      <c r="A42" s="2550"/>
      <c r="B42" s="2564"/>
      <c r="C42" s="2564"/>
      <c r="D42" s="2564"/>
      <c r="E42" s="2564"/>
      <c r="F42" s="2563" t="s">
        <v>213</v>
      </c>
      <c r="G42" s="2562"/>
      <c r="H42" s="2562"/>
      <c r="I42" s="2562"/>
      <c r="J42" s="2561"/>
      <c r="K42" s="2566"/>
      <c r="L42" s="2566"/>
      <c r="M42" s="2566"/>
      <c r="N42" s="2551"/>
      <c r="O42" s="2550"/>
      <c r="P42" s="2559"/>
      <c r="Q42" s="2559"/>
      <c r="R42" s="2559"/>
      <c r="S42" s="2559"/>
    </row>
    <row r="43" spans="1:19" ht="27" customHeight="1" x14ac:dyDescent="0.2">
      <c r="A43" s="2550"/>
      <c r="B43" s="2564"/>
      <c r="C43" s="2564"/>
      <c r="D43" s="2564"/>
      <c r="E43" s="2564"/>
      <c r="F43" s="6531" t="s">
        <v>212</v>
      </c>
      <c r="G43" s="6532"/>
      <c r="H43" s="6532"/>
      <c r="I43" s="6532"/>
      <c r="J43" s="6533"/>
      <c r="K43" s="2566"/>
      <c r="L43" s="2566"/>
      <c r="M43" s="2566"/>
      <c r="N43" s="2551"/>
      <c r="O43" s="2550"/>
      <c r="P43" s="2559"/>
      <c r="Q43" s="2559"/>
      <c r="R43" s="2559"/>
      <c r="S43" s="2559"/>
    </row>
    <row r="44" spans="1:19" ht="13.15" customHeight="1" x14ac:dyDescent="0.2">
      <c r="A44" s="2550"/>
      <c r="B44" s="2564"/>
      <c r="C44" s="2564"/>
      <c r="D44" s="2564"/>
      <c r="E44" s="2564"/>
      <c r="F44" s="1198" t="s">
        <v>211</v>
      </c>
      <c r="G44" s="1196"/>
      <c r="H44" s="1196"/>
      <c r="I44" s="1196"/>
      <c r="J44" s="1197"/>
      <c r="K44" s="2572"/>
      <c r="L44" s="2572"/>
      <c r="M44" s="2572"/>
      <c r="N44" s="2551"/>
      <c r="O44" s="2550"/>
      <c r="P44" s="2559"/>
      <c r="Q44" s="2559"/>
      <c r="R44" s="2559"/>
      <c r="S44" s="2559"/>
    </row>
    <row r="45" spans="1:19" x14ac:dyDescent="0.2">
      <c r="A45" s="2550"/>
      <c r="B45" s="2564"/>
      <c r="C45" s="2564"/>
      <c r="D45" s="2564"/>
      <c r="E45" s="2564"/>
      <c r="F45" s="2571" t="s">
        <v>210</v>
      </c>
      <c r="G45" s="2570"/>
      <c r="H45" s="2569"/>
      <c r="I45" s="2568"/>
      <c r="J45" s="2567"/>
      <c r="K45" s="2566"/>
      <c r="L45" s="2566"/>
      <c r="M45" s="2566"/>
      <c r="N45" s="2551"/>
      <c r="O45" s="2550"/>
      <c r="P45" s="2559"/>
      <c r="Q45" s="2559"/>
      <c r="R45" s="2559"/>
      <c r="S45" s="2559"/>
    </row>
    <row r="46" spans="1:19" ht="26.25" customHeight="1" x14ac:dyDescent="0.2">
      <c r="A46" s="2550"/>
      <c r="B46" s="2564"/>
      <c r="C46" s="2564"/>
      <c r="D46" s="2564"/>
      <c r="E46" s="2564"/>
      <c r="F46" s="6531" t="s">
        <v>209</v>
      </c>
      <c r="G46" s="6532"/>
      <c r="H46" s="6532"/>
      <c r="I46" s="6532"/>
      <c r="J46" s="6533"/>
      <c r="K46" s="2566"/>
      <c r="L46" s="2566"/>
      <c r="M46" s="2566"/>
      <c r="N46" s="2551"/>
      <c r="O46" s="2550"/>
      <c r="P46" s="2565"/>
      <c r="Q46" s="2565"/>
      <c r="R46" s="2565"/>
      <c r="S46" s="2565"/>
    </row>
    <row r="47" spans="1:19" ht="25.5" customHeight="1" x14ac:dyDescent="0.2">
      <c r="A47" s="2550"/>
      <c r="B47" s="2564"/>
      <c r="C47" s="2564"/>
      <c r="D47" s="2564"/>
      <c r="E47" s="2564"/>
      <c r="F47" s="6531" t="s">
        <v>607</v>
      </c>
      <c r="G47" s="6532"/>
      <c r="H47" s="6532"/>
      <c r="I47" s="6532"/>
      <c r="J47" s="6533"/>
      <c r="K47" s="2560"/>
      <c r="L47" s="2560"/>
      <c r="M47" s="2560"/>
      <c r="N47" s="2551"/>
      <c r="O47" s="2550"/>
      <c r="P47" s="2559"/>
      <c r="Q47" s="2559"/>
      <c r="R47" s="2559"/>
      <c r="S47" s="2559"/>
    </row>
    <row r="48" spans="1:19" ht="13.15" customHeight="1" x14ac:dyDescent="0.2">
      <c r="A48" s="2550"/>
      <c r="B48" s="2564"/>
      <c r="C48" s="2564"/>
      <c r="D48" s="2564"/>
      <c r="E48" s="2564"/>
      <c r="F48" s="2563" t="s">
        <v>207</v>
      </c>
      <c r="G48" s="2562"/>
      <c r="H48" s="2562"/>
      <c r="I48" s="2562"/>
      <c r="J48" s="2561"/>
      <c r="K48" s="2560"/>
      <c r="L48" s="2560"/>
      <c r="M48" s="2560"/>
      <c r="N48" s="2551"/>
      <c r="O48" s="2550"/>
      <c r="P48" s="2559"/>
      <c r="Q48" s="2559"/>
      <c r="R48" s="2559"/>
      <c r="S48" s="2559"/>
    </row>
    <row r="49" spans="1:19" x14ac:dyDescent="0.2">
      <c r="A49" s="2550"/>
      <c r="B49" s="2564"/>
      <c r="C49" s="2564"/>
      <c r="D49" s="2564"/>
      <c r="E49" s="2564"/>
      <c r="F49" s="2563" t="s">
        <v>206</v>
      </c>
      <c r="G49" s="2562"/>
      <c r="H49" s="2562"/>
      <c r="I49" s="2562"/>
      <c r="J49" s="2561"/>
      <c r="K49" s="2560"/>
      <c r="L49" s="2560"/>
      <c r="M49" s="2560"/>
      <c r="N49" s="2551"/>
      <c r="O49" s="2550"/>
      <c r="P49" s="2559"/>
      <c r="Q49" s="2559"/>
      <c r="R49" s="2559"/>
      <c r="S49" s="2559"/>
    </row>
    <row r="50" spans="1:19" ht="13.5" thickBot="1" x14ac:dyDescent="0.25">
      <c r="F50" s="2558" t="s">
        <v>606</v>
      </c>
      <c r="G50" s="2557"/>
      <c r="H50" s="2557"/>
      <c r="I50" s="2557"/>
      <c r="J50" s="2556"/>
      <c r="K50" s="2555"/>
      <c r="L50" s="2555"/>
      <c r="M50" s="2555"/>
      <c r="N50" s="2551"/>
      <c r="O50" s="2550"/>
    </row>
    <row r="51" spans="1:19" ht="13.5" thickBot="1" x14ac:dyDescent="0.25">
      <c r="F51" s="2554" t="s">
        <v>19</v>
      </c>
      <c r="G51" s="2553"/>
      <c r="H51" s="2553"/>
      <c r="I51" s="2553"/>
      <c r="J51" s="2553"/>
      <c r="K51" s="2552">
        <v>0</v>
      </c>
      <c r="L51" s="2552">
        <v>0</v>
      </c>
      <c r="M51" s="2552">
        <v>0</v>
      </c>
      <c r="N51" s="2551"/>
      <c r="O51" s="2550"/>
    </row>
    <row r="52" spans="1:19" ht="13.9" customHeight="1" thickBot="1" x14ac:dyDescent="0.25">
      <c r="F52" s="2549" t="s">
        <v>605</v>
      </c>
      <c r="G52" s="2548"/>
      <c r="H52" s="2548"/>
      <c r="I52" s="2548"/>
      <c r="J52" s="2547"/>
      <c r="K52" s="2546"/>
      <c r="L52" s="2546"/>
      <c r="M52" s="2546"/>
    </row>
    <row r="53" spans="1:19" ht="13.5" thickBot="1" x14ac:dyDescent="0.25">
      <c r="F53" s="2545" t="s">
        <v>604</v>
      </c>
      <c r="G53" s="2544"/>
      <c r="H53" s="2544"/>
      <c r="I53" s="2544"/>
      <c r="J53" s="2543"/>
      <c r="K53" s="2542">
        <f>K39+K51</f>
        <v>189</v>
      </c>
      <c r="L53" s="2542">
        <f>L39+L51</f>
        <v>174</v>
      </c>
      <c r="M53" s="2541">
        <f>M39+M51</f>
        <v>173.96699999999998</v>
      </c>
    </row>
  </sheetData>
  <mergeCells count="96">
    <mergeCell ref="F46:J46"/>
    <mergeCell ref="F47:J47"/>
    <mergeCell ref="A17:A19"/>
    <mergeCell ref="S1:T1"/>
    <mergeCell ref="B26:B27"/>
    <mergeCell ref="C26:C27"/>
    <mergeCell ref="F26:F27"/>
    <mergeCell ref="B22:B23"/>
    <mergeCell ref="C22:C23"/>
    <mergeCell ref="O6:O7"/>
    <mergeCell ref="I5:I7"/>
    <mergeCell ref="J5:J7"/>
    <mergeCell ref="N6:N7"/>
    <mergeCell ref="A3:S3"/>
    <mergeCell ref="H5:H7"/>
    <mergeCell ref="A15:A16"/>
    <mergeCell ref="AF1:AI3"/>
    <mergeCell ref="R22:S23"/>
    <mergeCell ref="H22:H23"/>
    <mergeCell ref="R9:S9"/>
    <mergeCell ref="A2:S2"/>
    <mergeCell ref="V1:Y1"/>
    <mergeCell ref="N5:Q5"/>
    <mergeCell ref="Q6:Q7"/>
    <mergeCell ref="D5:D7"/>
    <mergeCell ref="G5:G7"/>
    <mergeCell ref="P6:P7"/>
    <mergeCell ref="K5:M5"/>
    <mergeCell ref="K6:K7"/>
    <mergeCell ref="L6:L7"/>
    <mergeCell ref="M6:M7"/>
    <mergeCell ref="C5:C7"/>
    <mergeCell ref="B15:B16"/>
    <mergeCell ref="C15:C16"/>
    <mergeCell ref="D15:D16"/>
    <mergeCell ref="F15:F16"/>
    <mergeCell ref="A5:A7"/>
    <mergeCell ref="B5:B7"/>
    <mergeCell ref="B11:B12"/>
    <mergeCell ref="A13:A14"/>
    <mergeCell ref="B13:B14"/>
    <mergeCell ref="E28:E29"/>
    <mergeCell ref="F13:F14"/>
    <mergeCell ref="B9:M9"/>
    <mergeCell ref="R5:R7"/>
    <mergeCell ref="S5:S7"/>
    <mergeCell ref="B28:B29"/>
    <mergeCell ref="C28:C29"/>
    <mergeCell ref="I26:I29"/>
    <mergeCell ref="H26:H29"/>
    <mergeCell ref="C24:C25"/>
    <mergeCell ref="R12:S12"/>
    <mergeCell ref="C13:C14"/>
    <mergeCell ref="I17:I21"/>
    <mergeCell ref="R19:S21"/>
    <mergeCell ref="E5:E7"/>
    <mergeCell ref="F5:F7"/>
    <mergeCell ref="F43:J43"/>
    <mergeCell ref="A28:A29"/>
    <mergeCell ref="H13:H16"/>
    <mergeCell ref="G13:G16"/>
    <mergeCell ref="C11:M12"/>
    <mergeCell ref="G26:G29"/>
    <mergeCell ref="G22:G25"/>
    <mergeCell ref="B17:B19"/>
    <mergeCell ref="C17:C19"/>
    <mergeCell ref="A24:A25"/>
    <mergeCell ref="B24:B25"/>
    <mergeCell ref="F37:K37"/>
    <mergeCell ref="F20:F21"/>
    <mergeCell ref="F24:F25"/>
    <mergeCell ref="D24:D25"/>
    <mergeCell ref="G17:G21"/>
    <mergeCell ref="C30:I30"/>
    <mergeCell ref="B31:I31"/>
    <mergeCell ref="A32:J32"/>
    <mergeCell ref="R15:S15"/>
    <mergeCell ref="R16:S16"/>
    <mergeCell ref="R17:S17"/>
    <mergeCell ref="R18:S18"/>
    <mergeCell ref="A22:A23"/>
    <mergeCell ref="F28:F29"/>
    <mergeCell ref="D28:D29"/>
    <mergeCell ref="A26:A27"/>
    <mergeCell ref="I13:I16"/>
    <mergeCell ref="H17:H21"/>
    <mergeCell ref="F17:F19"/>
    <mergeCell ref="F22:F23"/>
    <mergeCell ref="D20:D21"/>
    <mergeCell ref="N30:S30"/>
    <mergeCell ref="N31:S31"/>
    <mergeCell ref="N32:S32"/>
    <mergeCell ref="R26:S27"/>
    <mergeCell ref="R11:S11"/>
    <mergeCell ref="R14:S14"/>
    <mergeCell ref="R13:S13"/>
  </mergeCells>
  <printOptions horizontalCentered="1" verticalCentered="1"/>
  <pageMargins left="0.70866141732283472" right="0.70866141732283472" top="0.74803149606299213" bottom="0.74803149606299213" header="0.31496062992125984" footer="0.31496062992125984"/>
  <pageSetup paperSize="9" scale="50" firstPageNumber="36" fitToHeight="0" orientation="landscape" useFirstPageNumber="1" r:id="rId1"/>
  <headerFooter>
    <oddHeader>&amp;C&amp;P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561"/>
  <sheetViews>
    <sheetView zoomScaleNormal="100" zoomScaleSheetLayoutView="90" workbookViewId="0">
      <selection activeCell="R1" sqref="R1:S1"/>
    </sheetView>
  </sheetViews>
  <sheetFormatPr defaultRowHeight="12.75" x14ac:dyDescent="0.2"/>
  <cols>
    <col min="1" max="1" width="3.5703125" style="2716" customWidth="1"/>
    <col min="2" max="3" width="2.7109375" style="2713" customWidth="1"/>
    <col min="4" max="4" width="4" style="2713" customWidth="1"/>
    <col min="5" max="5" width="2.7109375" style="2713" customWidth="1"/>
    <col min="6" max="6" width="36.140625" style="159" customWidth="1"/>
    <col min="7" max="7" width="3.28515625" style="2715" customWidth="1"/>
    <col min="8" max="8" width="3.28515625" style="2714" customWidth="1"/>
    <col min="9" max="9" width="3.28515625" style="2713" customWidth="1"/>
    <col min="10" max="10" width="7.85546875" style="2713" customWidth="1"/>
    <col min="11" max="11" width="9.42578125" style="2713" customWidth="1"/>
    <col min="12" max="12" width="13" style="2713" customWidth="1"/>
    <col min="13" max="13" width="9.140625" style="2713" customWidth="1"/>
    <col min="14" max="14" width="31.140625" style="2713" customWidth="1"/>
    <col min="15" max="15" width="7.42578125" style="2713" customWidth="1"/>
    <col min="16" max="16" width="8" style="2713" customWidth="1"/>
    <col min="17" max="17" width="6.5703125" style="2713" customWidth="1"/>
    <col min="18" max="18" width="23.7109375" style="2713" customWidth="1"/>
    <col min="19" max="19" width="25.7109375" style="2713" bestFit="1" customWidth="1"/>
    <col min="20" max="16384" width="9.140625" style="2713"/>
  </cols>
  <sheetData>
    <row r="1" spans="1:24" ht="66" customHeight="1" x14ac:dyDescent="0.2">
      <c r="A1" s="2717"/>
      <c r="L1" s="517"/>
      <c r="M1" s="517"/>
      <c r="N1" s="517"/>
      <c r="O1" s="517"/>
      <c r="P1" s="517"/>
      <c r="R1" s="5780" t="s">
        <v>1869</v>
      </c>
      <c r="S1" s="5780"/>
      <c r="U1" s="3444"/>
    </row>
    <row r="2" spans="1:24" s="159" customFormat="1" ht="33" customHeight="1" x14ac:dyDescent="0.2">
      <c r="A2" s="7204" t="s">
        <v>1376</v>
      </c>
      <c r="B2" s="7204"/>
      <c r="C2" s="7204"/>
      <c r="D2" s="7204"/>
      <c r="E2" s="7204"/>
      <c r="F2" s="7204"/>
      <c r="G2" s="7204"/>
      <c r="H2" s="7204"/>
      <c r="I2" s="7204"/>
      <c r="J2" s="7204"/>
      <c r="K2" s="7204"/>
      <c r="L2" s="7204"/>
      <c r="M2" s="7204"/>
      <c r="N2" s="7204"/>
      <c r="O2" s="7204"/>
      <c r="P2" s="7204"/>
      <c r="Q2" s="7204"/>
      <c r="R2" s="7204"/>
      <c r="S2" s="7204"/>
      <c r="T2" s="3443"/>
      <c r="U2" s="3443"/>
      <c r="V2" s="3443"/>
      <c r="W2" s="3443"/>
      <c r="X2" s="3443"/>
    </row>
    <row r="3" spans="1:24" s="159" customFormat="1" ht="16.5" customHeight="1" thickBot="1" x14ac:dyDescent="0.25">
      <c r="A3" s="165"/>
      <c r="G3" s="2715"/>
      <c r="H3" s="3442"/>
      <c r="N3" s="1591"/>
      <c r="O3" s="7117" t="s">
        <v>282</v>
      </c>
      <c r="P3" s="7117"/>
      <c r="Q3" s="7117"/>
      <c r="R3" s="165"/>
    </row>
    <row r="4" spans="1:24" s="165" customFormat="1" ht="30" customHeight="1" thickBot="1" x14ac:dyDescent="0.25">
      <c r="A4" s="7112" t="s">
        <v>0</v>
      </c>
      <c r="B4" s="7095" t="s">
        <v>1</v>
      </c>
      <c r="C4" s="7092" t="s">
        <v>2</v>
      </c>
      <c r="D4" s="7137" t="s">
        <v>138</v>
      </c>
      <c r="E4" s="5123" t="s">
        <v>3</v>
      </c>
      <c r="F4" s="7115" t="s">
        <v>15</v>
      </c>
      <c r="G4" s="7133" t="s">
        <v>2</v>
      </c>
      <c r="H4" s="7130" t="s">
        <v>1375</v>
      </c>
      <c r="I4" s="7127" t="s">
        <v>142</v>
      </c>
      <c r="J4" s="7205" t="s">
        <v>5</v>
      </c>
      <c r="K4" s="7120" t="s">
        <v>190</v>
      </c>
      <c r="L4" s="7121"/>
      <c r="M4" s="7122"/>
      <c r="N4" s="5112" t="s">
        <v>297</v>
      </c>
      <c r="O4" s="5113"/>
      <c r="P4" s="5113"/>
      <c r="Q4" s="5114"/>
      <c r="R4" s="6990" t="s">
        <v>191</v>
      </c>
      <c r="S4" s="7098" t="s">
        <v>192</v>
      </c>
    </row>
    <row r="5" spans="1:24" s="165" customFormat="1" ht="96" customHeight="1" x14ac:dyDescent="0.2">
      <c r="A5" s="7113"/>
      <c r="B5" s="7096"/>
      <c r="C5" s="7093"/>
      <c r="D5" s="7138"/>
      <c r="E5" s="7136"/>
      <c r="F5" s="7116"/>
      <c r="G5" s="7134"/>
      <c r="H5" s="7131"/>
      <c r="I5" s="7128"/>
      <c r="J5" s="7206"/>
      <c r="K5" s="7123" t="s">
        <v>200</v>
      </c>
      <c r="L5" s="7086" t="s">
        <v>201</v>
      </c>
      <c r="M5" s="7088" t="s">
        <v>202</v>
      </c>
      <c r="N5" s="7090" t="s">
        <v>15</v>
      </c>
      <c r="O5" s="7086" t="s">
        <v>600</v>
      </c>
      <c r="P5" s="7125" t="s">
        <v>1374</v>
      </c>
      <c r="Q5" s="7118" t="s">
        <v>189</v>
      </c>
      <c r="R5" s="6991"/>
      <c r="S5" s="7099"/>
    </row>
    <row r="6" spans="1:24" s="165" customFormat="1" ht="34.5" customHeight="1" thickBot="1" x14ac:dyDescent="0.25">
      <c r="A6" s="7114"/>
      <c r="B6" s="7097"/>
      <c r="C6" s="7094"/>
      <c r="D6" s="7139"/>
      <c r="E6" s="5124"/>
      <c r="F6" s="3441"/>
      <c r="G6" s="7135"/>
      <c r="H6" s="7132"/>
      <c r="I6" s="7129"/>
      <c r="J6" s="7207"/>
      <c r="K6" s="7124"/>
      <c r="L6" s="7087"/>
      <c r="M6" s="7089"/>
      <c r="N6" s="7091"/>
      <c r="O6" s="7087"/>
      <c r="P6" s="7126"/>
      <c r="Q6" s="7119"/>
      <c r="R6" s="6992"/>
      <c r="S6" s="7100"/>
    </row>
    <row r="7" spans="1:24" s="159" customFormat="1" ht="15" customHeight="1" thickBot="1" x14ac:dyDescent="0.25">
      <c r="A7" s="3306" t="s">
        <v>8</v>
      </c>
      <c r="B7" s="7080" t="s">
        <v>482</v>
      </c>
      <c r="C7" s="7081"/>
      <c r="D7" s="7081"/>
      <c r="E7" s="7081"/>
      <c r="F7" s="7081"/>
      <c r="G7" s="7081"/>
      <c r="H7" s="7081"/>
      <c r="I7" s="7081"/>
      <c r="J7" s="7081"/>
      <c r="K7" s="7081"/>
      <c r="L7" s="7081"/>
      <c r="M7" s="7081"/>
      <c r="N7" s="7081"/>
      <c r="O7" s="7081"/>
      <c r="P7" s="7081"/>
      <c r="Q7" s="7082"/>
      <c r="R7" s="6993"/>
      <c r="S7" s="7101"/>
    </row>
    <row r="8" spans="1:24" s="159" customFormat="1" ht="42" customHeight="1" thickBot="1" x14ac:dyDescent="0.25">
      <c r="A8" s="3440"/>
      <c r="B8" s="7102"/>
      <c r="C8" s="7103"/>
      <c r="D8" s="7103"/>
      <c r="E8" s="7103"/>
      <c r="F8" s="7103"/>
      <c r="G8" s="7103"/>
      <c r="H8" s="7103"/>
      <c r="I8" s="7103"/>
      <c r="J8" s="7103"/>
      <c r="K8" s="7103"/>
      <c r="L8" s="7103"/>
      <c r="M8" s="7104"/>
      <c r="N8" s="3439" t="s">
        <v>1373</v>
      </c>
      <c r="O8" s="3438" t="s">
        <v>343</v>
      </c>
      <c r="P8" s="3303">
        <v>8</v>
      </c>
      <c r="Q8" s="3303">
        <v>8</v>
      </c>
      <c r="R8" s="6625"/>
      <c r="S8" s="6626"/>
    </row>
    <row r="9" spans="1:24" s="159" customFormat="1" ht="18" customHeight="1" thickBot="1" x14ac:dyDescent="0.25">
      <c r="A9" s="6704" t="s">
        <v>8</v>
      </c>
      <c r="B9" s="6707" t="s">
        <v>8</v>
      </c>
      <c r="C9" s="7083" t="s">
        <v>1372</v>
      </c>
      <c r="D9" s="7084"/>
      <c r="E9" s="7084"/>
      <c r="F9" s="7084"/>
      <c r="G9" s="7084"/>
      <c r="H9" s="7084"/>
      <c r="I9" s="7084"/>
      <c r="J9" s="7084"/>
      <c r="K9" s="7084"/>
      <c r="L9" s="7084"/>
      <c r="M9" s="7084"/>
      <c r="N9" s="7084"/>
      <c r="O9" s="7084"/>
      <c r="P9" s="7084"/>
      <c r="Q9" s="7085"/>
      <c r="R9" s="7209"/>
      <c r="S9" s="7210"/>
    </row>
    <row r="10" spans="1:24" s="159" customFormat="1" ht="35.25" customHeight="1" thickBot="1" x14ac:dyDescent="0.25">
      <c r="A10" s="6706"/>
      <c r="B10" s="6709"/>
      <c r="C10" s="7102"/>
      <c r="D10" s="7103"/>
      <c r="E10" s="7103"/>
      <c r="F10" s="7103"/>
      <c r="G10" s="7103"/>
      <c r="H10" s="7103"/>
      <c r="I10" s="7103"/>
      <c r="J10" s="7103"/>
      <c r="K10" s="7103"/>
      <c r="L10" s="7103"/>
      <c r="M10" s="7104"/>
      <c r="N10" s="3437" t="s">
        <v>1371</v>
      </c>
      <c r="O10" s="3436" t="s">
        <v>343</v>
      </c>
      <c r="P10" s="3435">
        <v>82</v>
      </c>
      <c r="Q10" s="3435">
        <v>98</v>
      </c>
      <c r="R10" s="6642" t="s">
        <v>1370</v>
      </c>
      <c r="S10" s="6643"/>
    </row>
    <row r="11" spans="1:24" s="165" customFormat="1" ht="41.25" customHeight="1" thickBot="1" x14ac:dyDescent="0.25">
      <c r="A11" s="2841" t="s">
        <v>8</v>
      </c>
      <c r="B11" s="3427" t="s">
        <v>8</v>
      </c>
      <c r="C11" s="3426" t="s">
        <v>8</v>
      </c>
      <c r="D11" s="6807" t="s">
        <v>1369</v>
      </c>
      <c r="E11" s="6808"/>
      <c r="F11" s="6809"/>
      <c r="G11" s="6666" t="s">
        <v>286</v>
      </c>
      <c r="H11" s="6646" t="s">
        <v>143</v>
      </c>
      <c r="I11" s="6688" t="s">
        <v>750</v>
      </c>
      <c r="J11" s="3383"/>
      <c r="K11" s="3434"/>
      <c r="L11" s="3434"/>
      <c r="M11" s="3434"/>
      <c r="N11" s="3348"/>
      <c r="O11" s="2874"/>
      <c r="P11" s="2873"/>
      <c r="Q11" s="2873"/>
      <c r="R11" s="6998"/>
      <c r="S11" s="6999"/>
    </row>
    <row r="12" spans="1:24" s="165" customFormat="1" ht="30" customHeight="1" x14ac:dyDescent="0.2">
      <c r="A12" s="2841" t="s">
        <v>8</v>
      </c>
      <c r="B12" s="3427" t="s">
        <v>8</v>
      </c>
      <c r="C12" s="3426" t="s">
        <v>8</v>
      </c>
      <c r="D12" s="2825" t="s">
        <v>8</v>
      </c>
      <c r="E12" s="2807"/>
      <c r="F12" s="6644" t="s">
        <v>1368</v>
      </c>
      <c r="G12" s="6667"/>
      <c r="H12" s="6647"/>
      <c r="I12" s="6689"/>
      <c r="J12" s="3383" t="s">
        <v>12</v>
      </c>
      <c r="K12" s="3230">
        <v>50</v>
      </c>
      <c r="L12" s="3230">
        <v>75.5</v>
      </c>
      <c r="M12" s="3230">
        <v>75.5</v>
      </c>
      <c r="N12" s="3433" t="s">
        <v>1367</v>
      </c>
      <c r="O12" s="3432" t="s">
        <v>349</v>
      </c>
      <c r="P12" s="3431">
        <v>105.4</v>
      </c>
      <c r="Q12" s="3431">
        <v>105.4</v>
      </c>
      <c r="R12" s="6882"/>
      <c r="S12" s="6883"/>
    </row>
    <row r="13" spans="1:24" s="165" customFormat="1" ht="21" customHeight="1" x14ac:dyDescent="0.2">
      <c r="A13" s="2800"/>
      <c r="B13" s="3419"/>
      <c r="C13" s="3291"/>
      <c r="D13" s="2946"/>
      <c r="E13" s="3197"/>
      <c r="F13" s="6645"/>
      <c r="G13" s="6667"/>
      <c r="H13" s="6647"/>
      <c r="I13" s="6689"/>
      <c r="J13" s="3383" t="s">
        <v>166</v>
      </c>
      <c r="K13" s="3230"/>
      <c r="L13" s="3230"/>
      <c r="M13" s="3230"/>
      <c r="N13" s="2988"/>
      <c r="O13" s="3430"/>
      <c r="P13" s="3429"/>
      <c r="Q13" s="3429"/>
      <c r="R13" s="6884"/>
      <c r="S13" s="6885"/>
    </row>
    <row r="14" spans="1:24" s="165" customFormat="1" ht="21.75" customHeight="1" thickBot="1" x14ac:dyDescent="0.25">
      <c r="A14" s="2800"/>
      <c r="B14" s="3419"/>
      <c r="C14" s="3291"/>
      <c r="D14" s="2946"/>
      <c r="E14" s="3197"/>
      <c r="F14" s="6645"/>
      <c r="G14" s="6667"/>
      <c r="H14" s="6647"/>
      <c r="I14" s="6689"/>
      <c r="J14" s="1590" t="s">
        <v>346</v>
      </c>
      <c r="K14" s="3237">
        <v>400</v>
      </c>
      <c r="L14" s="3237">
        <v>243.3</v>
      </c>
      <c r="M14" s="3237">
        <v>240.36</v>
      </c>
      <c r="N14" s="3155"/>
      <c r="O14" s="2803"/>
      <c r="P14" s="2802"/>
      <c r="Q14" s="2802"/>
      <c r="R14" s="6902"/>
      <c r="S14" s="6903"/>
    </row>
    <row r="15" spans="1:24" s="165" customFormat="1" ht="16.5" customHeight="1" thickBot="1" x14ac:dyDescent="0.25">
      <c r="A15" s="3081"/>
      <c r="B15" s="3418"/>
      <c r="C15" s="3288"/>
      <c r="D15" s="2824"/>
      <c r="E15" s="2797"/>
      <c r="F15" s="6846"/>
      <c r="G15" s="6667"/>
      <c r="H15" s="6647"/>
      <c r="I15" s="6689"/>
      <c r="J15" s="3428" t="s">
        <v>13</v>
      </c>
      <c r="K15" s="3386">
        <f>SUM(K12:K14)</f>
        <v>450</v>
      </c>
      <c r="L15" s="3386">
        <f>SUM(L12:L14)</f>
        <v>318.8</v>
      </c>
      <c r="M15" s="3386">
        <f>SUM(M12:M14)</f>
        <v>315.86</v>
      </c>
      <c r="N15" s="3416"/>
      <c r="O15" s="3415"/>
      <c r="P15" s="3414"/>
      <c r="Q15" s="3414"/>
      <c r="R15" s="6956"/>
      <c r="S15" s="6957"/>
    </row>
    <row r="16" spans="1:24" s="165" customFormat="1" ht="43.5" customHeight="1" x14ac:dyDescent="0.2">
      <c r="A16" s="2841" t="s">
        <v>8</v>
      </c>
      <c r="B16" s="3427" t="s">
        <v>8</v>
      </c>
      <c r="C16" s="3426" t="s">
        <v>8</v>
      </c>
      <c r="D16" s="2825" t="s">
        <v>9</v>
      </c>
      <c r="E16" s="3197"/>
      <c r="F16" s="6678" t="s">
        <v>1366</v>
      </c>
      <c r="G16" s="6667"/>
      <c r="H16" s="6647"/>
      <c r="I16" s="6689"/>
      <c r="J16" s="3383" t="s">
        <v>12</v>
      </c>
      <c r="K16" s="3230">
        <v>0</v>
      </c>
      <c r="L16" s="3230">
        <v>1.9</v>
      </c>
      <c r="M16" s="3230">
        <v>1.87</v>
      </c>
      <c r="N16" s="3425" t="s">
        <v>1365</v>
      </c>
      <c r="O16" s="2972" t="s">
        <v>349</v>
      </c>
      <c r="P16" s="3424">
        <v>0.52900000000000003</v>
      </c>
      <c r="Q16" s="3424">
        <v>0.52900000000000003</v>
      </c>
      <c r="R16" s="7028"/>
      <c r="S16" s="7029"/>
    </row>
    <row r="17" spans="1:22" s="165" customFormat="1" ht="21" customHeight="1" x14ac:dyDescent="0.2">
      <c r="A17" s="2800"/>
      <c r="B17" s="3419"/>
      <c r="C17" s="3291"/>
      <c r="D17" s="2946"/>
      <c r="E17" s="3197"/>
      <c r="F17" s="6678"/>
      <c r="G17" s="6667"/>
      <c r="H17" s="6647"/>
      <c r="I17" s="6689"/>
      <c r="J17" s="3383" t="s">
        <v>166</v>
      </c>
      <c r="K17" s="3230"/>
      <c r="L17" s="3230"/>
      <c r="M17" s="3230"/>
      <c r="N17" s="2928"/>
      <c r="O17" s="2972"/>
      <c r="P17" s="3424"/>
      <c r="Q17" s="3424"/>
      <c r="R17" s="7030"/>
      <c r="S17" s="7031"/>
    </row>
    <row r="18" spans="1:22" s="165" customFormat="1" ht="18" customHeight="1" thickBot="1" x14ac:dyDescent="0.25">
      <c r="A18" s="2800"/>
      <c r="B18" s="3419"/>
      <c r="C18" s="3291"/>
      <c r="D18" s="2946"/>
      <c r="E18" s="3197"/>
      <c r="F18" s="6678"/>
      <c r="G18" s="6667"/>
      <c r="H18" s="6647"/>
      <c r="I18" s="6689"/>
      <c r="J18" s="1590" t="s">
        <v>346</v>
      </c>
      <c r="K18" s="3390">
        <v>260.7</v>
      </c>
      <c r="L18" s="3390">
        <v>297.3</v>
      </c>
      <c r="M18" s="3390">
        <v>295.10000000000002</v>
      </c>
      <c r="N18" s="2988"/>
      <c r="O18" s="2814"/>
      <c r="P18" s="2813"/>
      <c r="Q18" s="2813"/>
      <c r="R18" s="6623"/>
      <c r="S18" s="6624"/>
    </row>
    <row r="19" spans="1:22" s="165" customFormat="1" ht="16.5" customHeight="1" thickBot="1" x14ac:dyDescent="0.25">
      <c r="A19" s="3081"/>
      <c r="B19" s="3418"/>
      <c r="C19" s="3288"/>
      <c r="D19" s="2824"/>
      <c r="E19" s="2797"/>
      <c r="F19" s="6660"/>
      <c r="G19" s="6667"/>
      <c r="H19" s="6647"/>
      <c r="I19" s="6689"/>
      <c r="J19" s="2846" t="s">
        <v>13</v>
      </c>
      <c r="K19" s="3235">
        <f>SUM(K16:K18)</f>
        <v>260.7</v>
      </c>
      <c r="L19" s="3235">
        <f>SUM(L16:L18)</f>
        <v>299.2</v>
      </c>
      <c r="M19" s="3423">
        <f>SUM(M16:M18)</f>
        <v>296.97000000000003</v>
      </c>
      <c r="N19" s="3168"/>
      <c r="O19" s="2794"/>
      <c r="P19" s="2793"/>
      <c r="Q19" s="2793"/>
      <c r="R19" s="6902"/>
      <c r="S19" s="6903"/>
    </row>
    <row r="20" spans="1:22" s="165" customFormat="1" ht="16.5" customHeight="1" thickBot="1" x14ac:dyDescent="0.25">
      <c r="A20" s="2800" t="s">
        <v>8</v>
      </c>
      <c r="B20" s="3419" t="s">
        <v>8</v>
      </c>
      <c r="C20" s="3291" t="s">
        <v>8</v>
      </c>
      <c r="D20" s="6679" t="s">
        <v>31</v>
      </c>
      <c r="E20" s="6739"/>
      <c r="F20" s="6659" t="s">
        <v>1364</v>
      </c>
      <c r="G20" s="6667"/>
      <c r="H20" s="6647"/>
      <c r="I20" s="6689"/>
      <c r="J20" s="3268" t="s">
        <v>12</v>
      </c>
      <c r="K20" s="3422">
        <v>0</v>
      </c>
      <c r="L20" s="3422">
        <v>0</v>
      </c>
      <c r="M20" s="3383">
        <v>0</v>
      </c>
      <c r="N20" s="2778"/>
      <c r="O20" s="2777"/>
      <c r="P20" s="2865"/>
      <c r="Q20" s="2865"/>
      <c r="R20" s="7000"/>
      <c r="S20" s="7001"/>
    </row>
    <row r="21" spans="1:22" s="165" customFormat="1" ht="16.5" customHeight="1" thickBot="1" x14ac:dyDescent="0.25">
      <c r="A21" s="2800"/>
      <c r="B21" s="3419"/>
      <c r="C21" s="3291"/>
      <c r="D21" s="6679"/>
      <c r="E21" s="6740"/>
      <c r="F21" s="6678"/>
      <c r="G21" s="6667"/>
      <c r="H21" s="6647"/>
      <c r="I21" s="6689"/>
      <c r="J21" s="3422" t="s">
        <v>166</v>
      </c>
      <c r="K21" s="3381">
        <v>0</v>
      </c>
      <c r="L21" s="3381"/>
      <c r="M21" s="3421"/>
      <c r="N21" s="2778"/>
      <c r="O21" s="2777"/>
      <c r="P21" s="2865"/>
      <c r="Q21" s="2865"/>
      <c r="R21" s="7000"/>
      <c r="S21" s="7001"/>
    </row>
    <row r="22" spans="1:22" s="165" customFormat="1" ht="16.5" customHeight="1" thickBot="1" x14ac:dyDescent="0.25">
      <c r="A22" s="2800"/>
      <c r="B22" s="3419"/>
      <c r="C22" s="3291"/>
      <c r="D22" s="6679"/>
      <c r="E22" s="6740"/>
      <c r="F22" s="6678"/>
      <c r="G22" s="6667"/>
      <c r="H22" s="6647"/>
      <c r="I22" s="6689"/>
      <c r="J22" s="3420" t="s">
        <v>346</v>
      </c>
      <c r="K22" s="3238">
        <v>0</v>
      </c>
      <c r="L22" s="3238">
        <v>151.19999999999999</v>
      </c>
      <c r="M22" s="3238">
        <v>151.19999999999999</v>
      </c>
      <c r="N22" s="2778"/>
      <c r="O22" s="2777"/>
      <c r="P22" s="2865"/>
      <c r="Q22" s="2865"/>
      <c r="R22" s="7000"/>
      <c r="S22" s="7001"/>
    </row>
    <row r="23" spans="1:22" s="165" customFormat="1" ht="16.5" customHeight="1" thickBot="1" x14ac:dyDescent="0.25">
      <c r="A23" s="2800"/>
      <c r="B23" s="3419"/>
      <c r="C23" s="3291"/>
      <c r="D23" s="6680"/>
      <c r="E23" s="6741"/>
      <c r="F23" s="6660"/>
      <c r="G23" s="6667"/>
      <c r="H23" s="6648"/>
      <c r="I23" s="6690"/>
      <c r="J23" s="2846" t="s">
        <v>13</v>
      </c>
      <c r="K23" s="3235">
        <f>SUM(K20:K22)</f>
        <v>0</v>
      </c>
      <c r="L23" s="3235">
        <f>SUM(L20:L22)</f>
        <v>151.19999999999999</v>
      </c>
      <c r="M23" s="3235">
        <f>SUM(M20:M22)</f>
        <v>151.19999999999999</v>
      </c>
      <c r="N23" s="2778"/>
      <c r="O23" s="2777"/>
      <c r="P23" s="2865"/>
      <c r="Q23" s="2865"/>
      <c r="R23" s="7000"/>
      <c r="S23" s="7001"/>
    </row>
    <row r="24" spans="1:22" s="159" customFormat="1" ht="15" customHeight="1" thickBot="1" x14ac:dyDescent="0.25">
      <c r="A24" s="2800"/>
      <c r="B24" s="3418"/>
      <c r="C24" s="3288"/>
      <c r="D24" s="3288"/>
      <c r="E24" s="3288"/>
      <c r="F24" s="3288"/>
      <c r="G24" s="3288"/>
      <c r="H24" s="3288"/>
      <c r="I24" s="3288"/>
      <c r="J24" s="3417" t="s">
        <v>13</v>
      </c>
      <c r="K24" s="2935">
        <f>K15+K19+K23</f>
        <v>710.7</v>
      </c>
      <c r="L24" s="2935">
        <f>L15+L19+L23</f>
        <v>769.2</v>
      </c>
      <c r="M24" s="2935">
        <f>M15+M19+M23</f>
        <v>764.03</v>
      </c>
      <c r="N24" s="3416"/>
      <c r="O24" s="3415"/>
      <c r="P24" s="3414"/>
      <c r="Q24" s="3414"/>
      <c r="R24" s="6956"/>
      <c r="S24" s="6957"/>
    </row>
    <row r="25" spans="1:22" s="159" customFormat="1" ht="21" customHeight="1" thickBot="1" x14ac:dyDescent="0.25">
      <c r="A25" s="2748" t="s">
        <v>8</v>
      </c>
      <c r="B25" s="3080" t="s">
        <v>8</v>
      </c>
      <c r="C25" s="6675" t="s">
        <v>14</v>
      </c>
      <c r="D25" s="6762"/>
      <c r="E25" s="6762"/>
      <c r="F25" s="6762"/>
      <c r="G25" s="6762"/>
      <c r="H25" s="6762"/>
      <c r="I25" s="6762"/>
      <c r="J25" s="6763"/>
      <c r="K25" s="3189">
        <f>K24</f>
        <v>710.7</v>
      </c>
      <c r="L25" s="3189">
        <f>L24</f>
        <v>769.2</v>
      </c>
      <c r="M25" s="3189">
        <f>M24</f>
        <v>764.03</v>
      </c>
      <c r="N25" s="6856"/>
      <c r="O25" s="6857"/>
      <c r="P25" s="6857"/>
      <c r="Q25" s="6857"/>
      <c r="R25" s="6857"/>
      <c r="S25" s="6858"/>
    </row>
    <row r="26" spans="1:22" s="159" customFormat="1" ht="18.75" customHeight="1" thickBot="1" x14ac:dyDescent="0.25">
      <c r="A26" s="2748" t="s">
        <v>8</v>
      </c>
      <c r="B26" s="3073" t="s">
        <v>9</v>
      </c>
      <c r="C26" s="6776" t="s">
        <v>1363</v>
      </c>
      <c r="D26" s="6777"/>
      <c r="E26" s="6777"/>
      <c r="F26" s="6777"/>
      <c r="G26" s="6777"/>
      <c r="H26" s="6777"/>
      <c r="I26" s="6777"/>
      <c r="J26" s="6777"/>
      <c r="K26" s="6777"/>
      <c r="L26" s="6777"/>
      <c r="M26" s="6777"/>
      <c r="N26" s="6777"/>
      <c r="O26" s="6777"/>
      <c r="P26" s="6777"/>
      <c r="Q26" s="6777"/>
      <c r="R26" s="6777"/>
      <c r="S26" s="6778"/>
    </row>
    <row r="27" spans="1:22" s="159" customFormat="1" ht="21" customHeight="1" thickBot="1" x14ac:dyDescent="0.25">
      <c r="A27" s="6704"/>
      <c r="B27" s="6722"/>
      <c r="C27" s="6770"/>
      <c r="D27" s="6771"/>
      <c r="E27" s="6771"/>
      <c r="F27" s="6771"/>
      <c r="G27" s="6771"/>
      <c r="H27" s="6771"/>
      <c r="I27" s="6771"/>
      <c r="J27" s="6771"/>
      <c r="K27" s="6771"/>
      <c r="L27" s="6771"/>
      <c r="M27" s="6772"/>
      <c r="N27" s="3413" t="s">
        <v>1362</v>
      </c>
      <c r="O27" s="3412" t="s">
        <v>343</v>
      </c>
      <c r="P27" s="3411">
        <v>128</v>
      </c>
      <c r="Q27" s="3411">
        <v>122</v>
      </c>
      <c r="R27" s="6996" t="s">
        <v>1361</v>
      </c>
      <c r="S27" s="6997"/>
      <c r="T27" s="165"/>
      <c r="U27" s="165"/>
      <c r="V27" s="165"/>
    </row>
    <row r="28" spans="1:22" s="159" customFormat="1" ht="27.75" customHeight="1" thickBot="1" x14ac:dyDescent="0.25">
      <c r="A28" s="6706"/>
      <c r="B28" s="6724"/>
      <c r="C28" s="6773"/>
      <c r="D28" s="6774"/>
      <c r="E28" s="6774"/>
      <c r="F28" s="6774"/>
      <c r="G28" s="6774"/>
      <c r="H28" s="6774"/>
      <c r="I28" s="6774"/>
      <c r="J28" s="6774"/>
      <c r="K28" s="6774"/>
      <c r="L28" s="6774"/>
      <c r="M28" s="6775"/>
      <c r="N28" s="2978" t="s">
        <v>465</v>
      </c>
      <c r="O28" s="2966" t="s">
        <v>343</v>
      </c>
      <c r="P28" s="3410">
        <v>1</v>
      </c>
      <c r="Q28" s="3410">
        <v>1</v>
      </c>
      <c r="R28" s="6956"/>
      <c r="S28" s="6957"/>
      <c r="T28" s="165"/>
      <c r="U28" s="165"/>
      <c r="V28" s="165"/>
    </row>
    <row r="29" spans="1:22" s="159" customFormat="1" ht="62.25" customHeight="1" thickBot="1" x14ac:dyDescent="0.25">
      <c r="A29" s="2841" t="s">
        <v>8</v>
      </c>
      <c r="B29" s="3384" t="s">
        <v>9</v>
      </c>
      <c r="C29" s="3403" t="s">
        <v>8</v>
      </c>
      <c r="D29" s="6807" t="s">
        <v>1360</v>
      </c>
      <c r="E29" s="6808"/>
      <c r="F29" s="6809"/>
      <c r="G29" s="6666" t="s">
        <v>761</v>
      </c>
      <c r="H29" s="6646" t="s">
        <v>143</v>
      </c>
      <c r="I29" s="3255" t="s">
        <v>750</v>
      </c>
      <c r="J29" s="3220"/>
      <c r="K29" s="3409"/>
      <c r="L29" s="3408"/>
      <c r="M29" s="3408"/>
      <c r="N29" s="2864" t="s">
        <v>1359</v>
      </c>
      <c r="O29" s="3407" t="s">
        <v>343</v>
      </c>
      <c r="P29" s="2074">
        <v>2</v>
      </c>
      <c r="Q29" s="2074">
        <v>2</v>
      </c>
      <c r="R29" s="6636"/>
      <c r="S29" s="6637"/>
      <c r="T29" s="165"/>
      <c r="U29" s="165"/>
      <c r="V29" s="165"/>
    </row>
    <row r="30" spans="1:22" s="159" customFormat="1" ht="30.75" customHeight="1" x14ac:dyDescent="0.2">
      <c r="A30" s="6704" t="s">
        <v>8</v>
      </c>
      <c r="B30" s="6754" t="s">
        <v>9</v>
      </c>
      <c r="C30" s="6710" t="s">
        <v>8</v>
      </c>
      <c r="D30" s="6764" t="s">
        <v>10</v>
      </c>
      <c r="E30" s="6767"/>
      <c r="F30" s="6267" t="s">
        <v>1358</v>
      </c>
      <c r="G30" s="6667"/>
      <c r="H30" s="6647"/>
      <c r="I30" s="2985"/>
      <c r="J30" s="3198" t="s">
        <v>12</v>
      </c>
      <c r="K30" s="3231">
        <v>0</v>
      </c>
      <c r="L30" s="3230">
        <v>47</v>
      </c>
      <c r="M30" s="3230">
        <v>47</v>
      </c>
      <c r="N30" s="6638" t="s">
        <v>1357</v>
      </c>
      <c r="O30" s="6640" t="s">
        <v>500</v>
      </c>
      <c r="P30" s="6955">
        <v>1</v>
      </c>
      <c r="Q30" s="6955">
        <v>1</v>
      </c>
      <c r="R30" s="6630" t="s">
        <v>1356</v>
      </c>
      <c r="S30" s="6631"/>
      <c r="T30" s="165"/>
      <c r="U30" s="165"/>
      <c r="V30" s="165"/>
    </row>
    <row r="31" spans="1:22" s="159" customFormat="1" ht="21" customHeight="1" x14ac:dyDescent="0.2">
      <c r="A31" s="6705"/>
      <c r="B31" s="6755"/>
      <c r="C31" s="6711"/>
      <c r="D31" s="6765"/>
      <c r="E31" s="6768"/>
      <c r="F31" s="6268"/>
      <c r="G31" s="6667"/>
      <c r="H31" s="6647"/>
      <c r="I31" s="2985"/>
      <c r="J31" s="3198" t="s">
        <v>196</v>
      </c>
      <c r="K31" s="3231">
        <v>0</v>
      </c>
      <c r="L31" s="3230">
        <v>15</v>
      </c>
      <c r="M31" s="3230">
        <v>15</v>
      </c>
      <c r="N31" s="6639"/>
      <c r="O31" s="6641"/>
      <c r="P31" s="6885"/>
      <c r="Q31" s="6885"/>
      <c r="R31" s="6632"/>
      <c r="S31" s="6633"/>
      <c r="T31" s="165"/>
      <c r="U31" s="165"/>
      <c r="V31" s="165"/>
    </row>
    <row r="32" spans="1:22" s="159" customFormat="1" ht="18.75" customHeight="1" thickBot="1" x14ac:dyDescent="0.25">
      <c r="A32" s="6705"/>
      <c r="B32" s="6755"/>
      <c r="C32" s="6711"/>
      <c r="D32" s="6765"/>
      <c r="E32" s="6768"/>
      <c r="F32" s="6268"/>
      <c r="G32" s="6667"/>
      <c r="H32" s="6647"/>
      <c r="I32" s="2985"/>
      <c r="J32" s="3196" t="s">
        <v>346</v>
      </c>
      <c r="K32" s="3238">
        <v>0</v>
      </c>
      <c r="L32" s="3237">
        <v>287.5</v>
      </c>
      <c r="M32" s="3237">
        <v>287.5</v>
      </c>
      <c r="N32" s="3405"/>
      <c r="O32" s="3404"/>
      <c r="P32" s="3402"/>
      <c r="Q32" s="3402"/>
      <c r="R32" s="6632"/>
      <c r="S32" s="6633"/>
      <c r="T32" s="165"/>
      <c r="U32" s="165"/>
      <c r="V32" s="165"/>
    </row>
    <row r="33" spans="1:22" s="159" customFormat="1" ht="20.25" customHeight="1" thickBot="1" x14ac:dyDescent="0.25">
      <c r="A33" s="6706"/>
      <c r="B33" s="6756"/>
      <c r="C33" s="6712"/>
      <c r="D33" s="6766"/>
      <c r="E33" s="6769"/>
      <c r="F33" s="6269"/>
      <c r="G33" s="6667"/>
      <c r="H33" s="6647"/>
      <c r="I33" s="2985"/>
      <c r="J33" s="2846" t="s">
        <v>13</v>
      </c>
      <c r="K33" s="3406">
        <f>SUM(K30:K32)</f>
        <v>0</v>
      </c>
      <c r="L33" s="3406">
        <f>SUM(L30:L32)</f>
        <v>349.5</v>
      </c>
      <c r="M33" s="3406">
        <f>SUM(M30:M32)</f>
        <v>349.5</v>
      </c>
      <c r="N33" s="3405"/>
      <c r="O33" s="3404"/>
      <c r="P33" s="3402"/>
      <c r="Q33" s="3402"/>
      <c r="R33" s="6634"/>
      <c r="S33" s="6635"/>
      <c r="T33" s="165"/>
      <c r="U33" s="165"/>
      <c r="V33" s="165"/>
    </row>
    <row r="34" spans="1:22" s="159" customFormat="1" ht="50.25" customHeight="1" x14ac:dyDescent="0.2">
      <c r="A34" s="2841" t="s">
        <v>8</v>
      </c>
      <c r="B34" s="3384" t="s">
        <v>9</v>
      </c>
      <c r="C34" s="3403" t="s">
        <v>8</v>
      </c>
      <c r="D34" s="2825" t="s">
        <v>24</v>
      </c>
      <c r="E34" s="2807"/>
      <c r="F34" s="6644" t="s">
        <v>1355</v>
      </c>
      <c r="G34" s="6667"/>
      <c r="H34" s="6647"/>
      <c r="I34" s="2985"/>
      <c r="J34" s="3198" t="s">
        <v>12</v>
      </c>
      <c r="K34" s="3231">
        <v>135</v>
      </c>
      <c r="L34" s="3230">
        <v>35</v>
      </c>
      <c r="M34" s="3230">
        <v>34.9</v>
      </c>
      <c r="N34" s="2861" t="s">
        <v>1354</v>
      </c>
      <c r="O34" s="3295" t="s">
        <v>343</v>
      </c>
      <c r="P34" s="3402"/>
      <c r="Q34" s="3402"/>
      <c r="R34" s="6963"/>
      <c r="S34" s="6964"/>
      <c r="T34" s="165"/>
      <c r="U34" s="165"/>
      <c r="V34" s="165"/>
    </row>
    <row r="35" spans="1:22" s="159" customFormat="1" ht="28.5" customHeight="1" x14ac:dyDescent="0.2">
      <c r="A35" s="2800"/>
      <c r="B35" s="3380"/>
      <c r="C35" s="3379"/>
      <c r="D35" s="2946"/>
      <c r="E35" s="3197"/>
      <c r="F35" s="6645"/>
      <c r="G35" s="6667"/>
      <c r="H35" s="6647"/>
      <c r="I35" s="2985"/>
      <c r="J35" s="3198" t="s">
        <v>166</v>
      </c>
      <c r="K35" s="3231"/>
      <c r="L35" s="3230"/>
      <c r="M35" s="3230"/>
      <c r="N35" s="3401" t="s">
        <v>1353</v>
      </c>
      <c r="O35" s="3400" t="s">
        <v>343</v>
      </c>
      <c r="P35" s="3399">
        <v>50</v>
      </c>
      <c r="Q35" s="3399">
        <v>50</v>
      </c>
      <c r="R35" s="6965"/>
      <c r="S35" s="6966"/>
      <c r="T35" s="165"/>
      <c r="U35" s="165"/>
      <c r="V35" s="165"/>
    </row>
    <row r="36" spans="1:22" s="159" customFormat="1" ht="19.5" customHeight="1" thickBot="1" x14ac:dyDescent="0.25">
      <c r="A36" s="2800"/>
      <c r="B36" s="3380"/>
      <c r="C36" s="3379"/>
      <c r="D36" s="2946"/>
      <c r="E36" s="3197"/>
      <c r="F36" s="6645"/>
      <c r="G36" s="6667"/>
      <c r="H36" s="6647"/>
      <c r="I36" s="2985"/>
      <c r="J36" s="3196" t="s">
        <v>346</v>
      </c>
      <c r="K36" s="3398">
        <v>65</v>
      </c>
      <c r="L36" s="3322">
        <v>60.6</v>
      </c>
      <c r="M36" s="3322">
        <v>60.6</v>
      </c>
      <c r="N36" s="2988"/>
      <c r="O36" s="2814"/>
      <c r="P36" s="2813"/>
      <c r="Q36" s="2813"/>
      <c r="R36" s="6965"/>
      <c r="S36" s="6966"/>
      <c r="T36" s="165"/>
      <c r="U36" s="165"/>
      <c r="V36" s="165"/>
    </row>
    <row r="37" spans="1:22" s="159" customFormat="1" ht="21" customHeight="1" thickBot="1" x14ac:dyDescent="0.25">
      <c r="A37" s="3081"/>
      <c r="B37" s="3375"/>
      <c r="C37" s="3374"/>
      <c r="D37" s="2824"/>
      <c r="E37" s="3397"/>
      <c r="F37" s="3396"/>
      <c r="G37" s="6668"/>
      <c r="H37" s="6647"/>
      <c r="I37" s="3387"/>
      <c r="J37" s="2846" t="s">
        <v>13</v>
      </c>
      <c r="K37" s="3386">
        <f>K34+K35+K36</f>
        <v>200</v>
      </c>
      <c r="L37" s="3386">
        <f>L34+L35+L36</f>
        <v>95.6</v>
      </c>
      <c r="M37" s="3386">
        <f>M34+M35+M36</f>
        <v>95.5</v>
      </c>
      <c r="N37" s="3192"/>
      <c r="O37" s="3191"/>
      <c r="P37" s="3395"/>
      <c r="Q37" s="3190"/>
      <c r="R37" s="6967"/>
      <c r="S37" s="6968"/>
      <c r="T37" s="165"/>
      <c r="U37" s="165"/>
      <c r="V37" s="165"/>
    </row>
    <row r="38" spans="1:22" s="159" customFormat="1" ht="35.25" customHeight="1" x14ac:dyDescent="0.2">
      <c r="A38" s="2841" t="s">
        <v>8</v>
      </c>
      <c r="B38" s="3384" t="s">
        <v>9</v>
      </c>
      <c r="C38" s="2839" t="s">
        <v>8</v>
      </c>
      <c r="D38" s="2946" t="s">
        <v>26</v>
      </c>
      <c r="E38" s="3197"/>
      <c r="F38" s="6659" t="s">
        <v>1352</v>
      </c>
      <c r="G38" s="6666" t="s">
        <v>761</v>
      </c>
      <c r="H38" s="6647"/>
      <c r="I38" s="2985" t="s">
        <v>750</v>
      </c>
      <c r="J38" s="3198" t="s">
        <v>12</v>
      </c>
      <c r="K38" s="2962">
        <v>109</v>
      </c>
      <c r="L38" s="2962">
        <v>29.8</v>
      </c>
      <c r="M38" s="3175">
        <v>29.6</v>
      </c>
      <c r="N38" s="3394"/>
      <c r="O38" s="3122"/>
      <c r="P38" s="2970"/>
      <c r="Q38" s="2971"/>
      <c r="R38" s="6958"/>
      <c r="S38" s="6955"/>
      <c r="T38" s="165"/>
      <c r="U38" s="165"/>
      <c r="V38" s="165"/>
    </row>
    <row r="39" spans="1:22" s="159" customFormat="1" ht="39" customHeight="1" x14ac:dyDescent="0.2">
      <c r="A39" s="2800"/>
      <c r="B39" s="3380"/>
      <c r="C39" s="2798"/>
      <c r="D39" s="2946"/>
      <c r="E39" s="3197"/>
      <c r="F39" s="6678"/>
      <c r="G39" s="6667"/>
      <c r="H39" s="6647"/>
      <c r="I39" s="2985"/>
      <c r="J39" s="3198" t="s">
        <v>166</v>
      </c>
      <c r="K39" s="3230">
        <v>0</v>
      </c>
      <c r="L39" s="3230">
        <v>0</v>
      </c>
      <c r="M39" s="3231"/>
      <c r="N39" s="3393" t="s">
        <v>1351</v>
      </c>
      <c r="O39" s="3335" t="s">
        <v>500</v>
      </c>
      <c r="P39" s="2910">
        <v>14500</v>
      </c>
      <c r="Q39" s="3392">
        <v>14500</v>
      </c>
      <c r="R39" s="6959"/>
      <c r="S39" s="6960"/>
      <c r="T39" s="165"/>
      <c r="U39" s="165"/>
      <c r="V39" s="165"/>
    </row>
    <row r="40" spans="1:22" s="159" customFormat="1" ht="18.75" customHeight="1" thickBot="1" x14ac:dyDescent="0.25">
      <c r="A40" s="2800"/>
      <c r="B40" s="3380"/>
      <c r="C40" s="2798"/>
      <c r="D40" s="2946"/>
      <c r="E40" s="3197"/>
      <c r="F40" s="3391"/>
      <c r="G40" s="6667"/>
      <c r="H40" s="6647"/>
      <c r="I40" s="2985"/>
      <c r="J40" s="3196" t="s">
        <v>346</v>
      </c>
      <c r="K40" s="3390">
        <v>25</v>
      </c>
      <c r="L40" s="3390">
        <v>40</v>
      </c>
      <c r="M40" s="3389">
        <v>40</v>
      </c>
      <c r="N40" s="2815"/>
      <c r="O40" s="2814"/>
      <c r="P40" s="2813"/>
      <c r="Q40" s="2981"/>
      <c r="R40" s="6959"/>
      <c r="S40" s="6960"/>
      <c r="T40" s="165"/>
      <c r="U40" s="165"/>
      <c r="V40" s="165"/>
    </row>
    <row r="41" spans="1:22" s="159" customFormat="1" ht="19.5" customHeight="1" thickBot="1" x14ac:dyDescent="0.25">
      <c r="A41" s="3081"/>
      <c r="B41" s="3375"/>
      <c r="C41" s="2942"/>
      <c r="D41" s="2824"/>
      <c r="E41" s="2797"/>
      <c r="F41" s="3388"/>
      <c r="G41" s="6667"/>
      <c r="H41" s="6648"/>
      <c r="I41" s="3387"/>
      <c r="J41" s="2846" t="s">
        <v>13</v>
      </c>
      <c r="K41" s="3386">
        <f>K38+K39+K40</f>
        <v>134</v>
      </c>
      <c r="L41" s="3386">
        <f>L38+L39+L40</f>
        <v>69.8</v>
      </c>
      <c r="M41" s="3235">
        <f>M38+M39+M40</f>
        <v>69.599999999999994</v>
      </c>
      <c r="N41" s="2795"/>
      <c r="O41" s="3385"/>
      <c r="P41" s="2793"/>
      <c r="Q41" s="2980"/>
      <c r="R41" s="6961"/>
      <c r="S41" s="6962"/>
      <c r="T41" s="165"/>
      <c r="U41" s="165"/>
      <c r="V41" s="165"/>
    </row>
    <row r="42" spans="1:22" s="159" customFormat="1" ht="19.5" customHeight="1" x14ac:dyDescent="0.2">
      <c r="A42" s="2841" t="s">
        <v>8</v>
      </c>
      <c r="B42" s="3384" t="s">
        <v>9</v>
      </c>
      <c r="C42" s="2839" t="s">
        <v>8</v>
      </c>
      <c r="D42" s="6681" t="s">
        <v>29</v>
      </c>
      <c r="E42" s="6739"/>
      <c r="F42" s="6659" t="s">
        <v>1350</v>
      </c>
      <c r="G42" s="6667"/>
      <c r="H42" s="6646" t="s">
        <v>143</v>
      </c>
      <c r="I42" s="6688" t="s">
        <v>750</v>
      </c>
      <c r="J42" s="3383" t="s">
        <v>12</v>
      </c>
      <c r="K42" s="2962">
        <v>0</v>
      </c>
      <c r="L42" s="2962">
        <v>7.3</v>
      </c>
      <c r="M42" s="3175">
        <v>7.2</v>
      </c>
      <c r="N42" s="7076" t="s">
        <v>1349</v>
      </c>
      <c r="O42" s="7050" t="s">
        <v>349</v>
      </c>
      <c r="P42" s="6954">
        <v>140</v>
      </c>
      <c r="Q42" s="6950">
        <v>140</v>
      </c>
      <c r="R42" s="6619"/>
      <c r="S42" s="6620"/>
      <c r="T42" s="165"/>
      <c r="U42" s="165"/>
      <c r="V42" s="165"/>
    </row>
    <row r="43" spans="1:22" s="159" customFormat="1" ht="19.5" customHeight="1" x14ac:dyDescent="0.2">
      <c r="A43" s="2800"/>
      <c r="B43" s="3380"/>
      <c r="C43" s="2798"/>
      <c r="D43" s="6679"/>
      <c r="E43" s="6740"/>
      <c r="F43" s="6678"/>
      <c r="G43" s="6667"/>
      <c r="H43" s="6647"/>
      <c r="I43" s="6689"/>
      <c r="J43" s="3383" t="s">
        <v>166</v>
      </c>
      <c r="K43" s="3382"/>
      <c r="L43" s="3382">
        <v>0</v>
      </c>
      <c r="M43" s="3381"/>
      <c r="N43" s="7077"/>
      <c r="O43" s="7051"/>
      <c r="P43" s="6876"/>
      <c r="Q43" s="6951"/>
      <c r="R43" s="6781"/>
      <c r="S43" s="6782"/>
      <c r="T43" s="165"/>
      <c r="U43" s="165"/>
      <c r="V43" s="165"/>
    </row>
    <row r="44" spans="1:22" s="159" customFormat="1" ht="19.5" customHeight="1" thickBot="1" x14ac:dyDescent="0.25">
      <c r="A44" s="2800"/>
      <c r="B44" s="3380"/>
      <c r="C44" s="2798"/>
      <c r="D44" s="6679"/>
      <c r="E44" s="6740"/>
      <c r="F44" s="6678"/>
      <c r="G44" s="6667"/>
      <c r="H44" s="6647"/>
      <c r="I44" s="6689"/>
      <c r="J44" s="1590" t="s">
        <v>346</v>
      </c>
      <c r="K44" s="3322">
        <v>0</v>
      </c>
      <c r="L44" s="3322">
        <v>75</v>
      </c>
      <c r="M44" s="3322">
        <v>75</v>
      </c>
      <c r="N44" s="2988"/>
      <c r="O44" s="2814"/>
      <c r="P44" s="2813"/>
      <c r="Q44" s="2981"/>
      <c r="R44" s="6781"/>
      <c r="S44" s="6782"/>
      <c r="T44" s="165"/>
      <c r="U44" s="165"/>
      <c r="V44" s="165"/>
    </row>
    <row r="45" spans="1:22" s="159" customFormat="1" ht="19.5" customHeight="1" thickBot="1" x14ac:dyDescent="0.25">
      <c r="A45" s="3081"/>
      <c r="B45" s="3375"/>
      <c r="C45" s="2942"/>
      <c r="D45" s="6680"/>
      <c r="E45" s="6741"/>
      <c r="F45" s="6660"/>
      <c r="G45" s="6667"/>
      <c r="H45" s="6647"/>
      <c r="I45" s="6689"/>
      <c r="J45" s="2846" t="s">
        <v>13</v>
      </c>
      <c r="K45" s="3376">
        <f>SUM(K42:K44)</f>
        <v>0</v>
      </c>
      <c r="L45" s="3376">
        <f>SUM(L42:L44)</f>
        <v>82.3</v>
      </c>
      <c r="M45" s="3376">
        <f>SUM(M42:M44)</f>
        <v>82.2</v>
      </c>
      <c r="N45" s="2778"/>
      <c r="O45" s="2777"/>
      <c r="P45" s="2865"/>
      <c r="Q45" s="2776"/>
      <c r="R45" s="6621"/>
      <c r="S45" s="6622"/>
      <c r="T45" s="165"/>
      <c r="U45" s="165"/>
      <c r="V45" s="165"/>
    </row>
    <row r="46" spans="1:22" s="159" customFormat="1" ht="19.5" customHeight="1" x14ac:dyDescent="0.2">
      <c r="A46" s="2800" t="s">
        <v>8</v>
      </c>
      <c r="B46" s="3380" t="s">
        <v>9</v>
      </c>
      <c r="C46" s="3379" t="s">
        <v>8</v>
      </c>
      <c r="D46" s="6681" t="s">
        <v>30</v>
      </c>
      <c r="E46" s="6739"/>
      <c r="F46" s="6659" t="s">
        <v>1348</v>
      </c>
      <c r="G46" s="6667"/>
      <c r="H46" s="6647"/>
      <c r="I46" s="6689"/>
      <c r="J46" s="3383" t="s">
        <v>12</v>
      </c>
      <c r="K46" s="2962">
        <v>0</v>
      </c>
      <c r="L46" s="2962">
        <v>9.6</v>
      </c>
      <c r="M46" s="3175">
        <v>9.57</v>
      </c>
      <c r="N46" s="7063" t="s">
        <v>1347</v>
      </c>
      <c r="O46" s="7064" t="s">
        <v>500</v>
      </c>
      <c r="P46" s="7048">
        <v>2</v>
      </c>
      <c r="Q46" s="6952" t="s">
        <v>1077</v>
      </c>
      <c r="R46" s="7004" t="s">
        <v>1346</v>
      </c>
      <c r="S46" s="7005"/>
      <c r="T46" s="165"/>
      <c r="U46" s="165"/>
      <c r="V46" s="165"/>
    </row>
    <row r="47" spans="1:22" s="159" customFormat="1" ht="19.5" customHeight="1" x14ac:dyDescent="0.2">
      <c r="A47" s="2800"/>
      <c r="B47" s="3380"/>
      <c r="C47" s="3379"/>
      <c r="D47" s="6679"/>
      <c r="E47" s="6740"/>
      <c r="F47" s="6678"/>
      <c r="G47" s="6667"/>
      <c r="H47" s="6647"/>
      <c r="I47" s="6689"/>
      <c r="J47" s="3383" t="s">
        <v>166</v>
      </c>
      <c r="K47" s="3382">
        <v>0</v>
      </c>
      <c r="L47" s="3382">
        <v>0</v>
      </c>
      <c r="M47" s="3381"/>
      <c r="N47" s="6639"/>
      <c r="O47" s="6641"/>
      <c r="P47" s="7049"/>
      <c r="Q47" s="6953"/>
      <c r="R47" s="7006"/>
      <c r="S47" s="7007"/>
      <c r="T47" s="165"/>
      <c r="U47" s="165"/>
      <c r="V47" s="165"/>
    </row>
    <row r="48" spans="1:22" s="159" customFormat="1" ht="19.5" customHeight="1" thickBot="1" x14ac:dyDescent="0.25">
      <c r="A48" s="2800"/>
      <c r="B48" s="3380"/>
      <c r="C48" s="3379"/>
      <c r="D48" s="6679"/>
      <c r="E48" s="6740"/>
      <c r="F48" s="6678"/>
      <c r="G48" s="6667"/>
      <c r="H48" s="6647"/>
      <c r="I48" s="6689"/>
      <c r="J48" s="1590" t="s">
        <v>346</v>
      </c>
      <c r="K48" s="3322">
        <v>0</v>
      </c>
      <c r="L48" s="3322">
        <v>60</v>
      </c>
      <c r="M48" s="3322">
        <v>60</v>
      </c>
      <c r="N48" s="2988"/>
      <c r="O48" s="2814"/>
      <c r="P48" s="2813"/>
      <c r="Q48" s="2981"/>
      <c r="R48" s="7006"/>
      <c r="S48" s="7007"/>
      <c r="T48" s="165"/>
      <c r="U48" s="165"/>
      <c r="V48" s="165"/>
    </row>
    <row r="49" spans="1:22" s="159" customFormat="1" ht="19.5" customHeight="1" thickBot="1" x14ac:dyDescent="0.25">
      <c r="A49" s="2800"/>
      <c r="B49" s="3380"/>
      <c r="C49" s="3379"/>
      <c r="D49" s="6680"/>
      <c r="E49" s="6741"/>
      <c r="F49" s="6660"/>
      <c r="G49" s="6667"/>
      <c r="H49" s="6648"/>
      <c r="I49" s="6690"/>
      <c r="J49" s="2846" t="s">
        <v>13</v>
      </c>
      <c r="K49" s="3376">
        <f>SUM(K46:K48)</f>
        <v>0</v>
      </c>
      <c r="L49" s="3376">
        <f>SUM(L46:L48)</f>
        <v>69.599999999999994</v>
      </c>
      <c r="M49" s="3376">
        <f>SUM(M46:M48)</f>
        <v>69.569999999999993</v>
      </c>
      <c r="N49" s="2778"/>
      <c r="O49" s="2777"/>
      <c r="P49" s="2865"/>
      <c r="Q49" s="2776"/>
      <c r="R49" s="7008"/>
      <c r="S49" s="7009"/>
      <c r="T49" s="165"/>
      <c r="U49" s="165"/>
      <c r="V49" s="165"/>
    </row>
    <row r="50" spans="1:22" s="159" customFormat="1" ht="19.5" customHeight="1" thickBot="1" x14ac:dyDescent="0.25">
      <c r="A50" s="2800"/>
      <c r="B50" s="3380"/>
      <c r="C50" s="3379"/>
      <c r="D50" s="6813"/>
      <c r="E50" s="6813"/>
      <c r="F50" s="6813"/>
      <c r="G50" s="3378"/>
      <c r="H50" s="6816"/>
      <c r="I50" s="6816"/>
      <c r="J50" s="2754" t="s">
        <v>12</v>
      </c>
      <c r="K50" s="3376">
        <f>K30+K34+K38+K42+K46</f>
        <v>244</v>
      </c>
      <c r="L50" s="3376">
        <f>L30+L34+L38+L42+L46</f>
        <v>128.69999999999999</v>
      </c>
      <c r="M50" s="3376">
        <f>M30+M34+M38+M42+M46</f>
        <v>128.27000000000001</v>
      </c>
      <c r="N50" s="6619"/>
      <c r="O50" s="6930"/>
      <c r="P50" s="6930"/>
      <c r="Q50" s="6620"/>
      <c r="R50" s="6619"/>
      <c r="S50" s="6620"/>
      <c r="T50" s="165"/>
      <c r="U50" s="165"/>
      <c r="V50" s="165"/>
    </row>
    <row r="51" spans="1:22" s="159" customFormat="1" ht="19.5" customHeight="1" thickBot="1" x14ac:dyDescent="0.25">
      <c r="A51" s="2800"/>
      <c r="B51" s="3380"/>
      <c r="C51" s="3379"/>
      <c r="D51" s="6814"/>
      <c r="E51" s="6814"/>
      <c r="F51" s="6814"/>
      <c r="G51" s="3378"/>
      <c r="H51" s="6816"/>
      <c r="I51" s="6816"/>
      <c r="J51" s="3377" t="s">
        <v>346</v>
      </c>
      <c r="K51" s="3376">
        <f>K32+K36+K40+K44+K48</f>
        <v>90</v>
      </c>
      <c r="L51" s="3376">
        <f>L32+L36+L40+L44+L48</f>
        <v>523.1</v>
      </c>
      <c r="M51" s="3376">
        <f>M32+M36+M40+M44+M48</f>
        <v>523.1</v>
      </c>
      <c r="N51" s="6781"/>
      <c r="O51" s="6931"/>
      <c r="P51" s="6931"/>
      <c r="Q51" s="6782"/>
      <c r="R51" s="6781"/>
      <c r="S51" s="6782"/>
      <c r="T51" s="165"/>
      <c r="U51" s="165"/>
      <c r="V51" s="165"/>
    </row>
    <row r="52" spans="1:22" s="159" customFormat="1" ht="19.5" customHeight="1" thickBot="1" x14ac:dyDescent="0.25">
      <c r="A52" s="2800"/>
      <c r="B52" s="3380"/>
      <c r="C52" s="3379"/>
      <c r="D52" s="6814"/>
      <c r="E52" s="6814"/>
      <c r="F52" s="6814"/>
      <c r="G52" s="3378"/>
      <c r="H52" s="6816"/>
      <c r="I52" s="6816"/>
      <c r="J52" s="3377" t="s">
        <v>196</v>
      </c>
      <c r="K52" s="3376">
        <f>K31</f>
        <v>0</v>
      </c>
      <c r="L52" s="3376">
        <f>L31</f>
        <v>15</v>
      </c>
      <c r="M52" s="3376">
        <f>M31</f>
        <v>15</v>
      </c>
      <c r="N52" s="6781"/>
      <c r="O52" s="6931"/>
      <c r="P52" s="6931"/>
      <c r="Q52" s="6782"/>
      <c r="R52" s="6781"/>
      <c r="S52" s="6782"/>
      <c r="T52" s="165"/>
      <c r="U52" s="165"/>
      <c r="V52" s="165"/>
    </row>
    <row r="53" spans="1:22" s="159" customFormat="1" ht="22.5" customHeight="1" thickBot="1" x14ac:dyDescent="0.25">
      <c r="A53" s="3081"/>
      <c r="B53" s="3375"/>
      <c r="C53" s="3374"/>
      <c r="D53" s="6815"/>
      <c r="E53" s="6815"/>
      <c r="F53" s="6815"/>
      <c r="G53" s="3288"/>
      <c r="H53" s="3288"/>
      <c r="I53" s="3288"/>
      <c r="J53" s="3373" t="s">
        <v>13</v>
      </c>
      <c r="K53" s="3372">
        <f>SUM(K50:K52)</f>
        <v>334</v>
      </c>
      <c r="L53" s="3372">
        <f>SUM(L50:L52)</f>
        <v>666.8</v>
      </c>
      <c r="M53" s="3372">
        <f>SUM(M50:M52)</f>
        <v>666.37</v>
      </c>
      <c r="N53" s="6621"/>
      <c r="O53" s="6932"/>
      <c r="P53" s="6932"/>
      <c r="Q53" s="6622"/>
      <c r="R53" s="6621"/>
      <c r="S53" s="6622"/>
      <c r="T53" s="157"/>
      <c r="U53" s="3371"/>
      <c r="V53" s="3371"/>
    </row>
    <row r="54" spans="1:22" s="159" customFormat="1" ht="37.5" customHeight="1" x14ac:dyDescent="0.2">
      <c r="A54" s="6704" t="s">
        <v>8</v>
      </c>
      <c r="B54" s="6754" t="s">
        <v>9</v>
      </c>
      <c r="C54" s="6710" t="s">
        <v>9</v>
      </c>
      <c r="D54" s="6669" t="s">
        <v>1341</v>
      </c>
      <c r="E54" s="6670"/>
      <c r="F54" s="6671"/>
      <c r="G54" s="6666" t="s">
        <v>748</v>
      </c>
      <c r="H54" s="6646" t="s">
        <v>143</v>
      </c>
      <c r="I54" s="6688" t="s">
        <v>750</v>
      </c>
      <c r="J54" s="3220"/>
      <c r="K54" s="3218"/>
      <c r="L54" s="3218"/>
      <c r="M54" s="3218"/>
      <c r="N54" s="3370" t="s">
        <v>1345</v>
      </c>
      <c r="O54" s="3323" t="s">
        <v>349</v>
      </c>
      <c r="P54" s="3215"/>
      <c r="Q54" s="3215"/>
      <c r="R54" s="6649"/>
      <c r="S54" s="6650"/>
    </row>
    <row r="55" spans="1:22" s="159" customFormat="1" ht="33.75" customHeight="1" x14ac:dyDescent="0.2">
      <c r="A55" s="6705"/>
      <c r="B55" s="6755"/>
      <c r="C55" s="6711"/>
      <c r="D55" s="6672"/>
      <c r="E55" s="6673"/>
      <c r="F55" s="6674"/>
      <c r="G55" s="6667"/>
      <c r="H55" s="6647"/>
      <c r="I55" s="6689"/>
      <c r="J55" s="3198" t="s">
        <v>12</v>
      </c>
      <c r="K55" s="3203">
        <v>0</v>
      </c>
      <c r="L55" s="3203">
        <v>0</v>
      </c>
      <c r="M55" s="3203">
        <v>0</v>
      </c>
      <c r="N55" s="3369" t="s">
        <v>1344</v>
      </c>
      <c r="O55" s="3368" t="s">
        <v>349</v>
      </c>
      <c r="P55" s="3311"/>
      <c r="Q55" s="3311"/>
      <c r="R55" s="6651"/>
      <c r="S55" s="6652"/>
    </row>
    <row r="56" spans="1:22" s="159" customFormat="1" ht="41.25" customHeight="1" x14ac:dyDescent="0.2">
      <c r="A56" s="6705"/>
      <c r="B56" s="6755"/>
      <c r="C56" s="6711"/>
      <c r="D56" s="6672"/>
      <c r="E56" s="6673"/>
      <c r="F56" s="6674"/>
      <c r="G56" s="6667"/>
      <c r="H56" s="6647"/>
      <c r="I56" s="6689"/>
      <c r="J56" s="3198" t="s">
        <v>166</v>
      </c>
      <c r="K56" s="3296"/>
      <c r="L56" s="3296"/>
      <c r="M56" s="3214"/>
      <c r="N56" s="3369" t="s">
        <v>1343</v>
      </c>
      <c r="O56" s="3368" t="s">
        <v>349</v>
      </c>
      <c r="P56" s="3311"/>
      <c r="Q56" s="3311"/>
      <c r="R56" s="6651"/>
      <c r="S56" s="6652"/>
    </row>
    <row r="57" spans="1:22" s="159" customFormat="1" ht="23.25" customHeight="1" thickBot="1" x14ac:dyDescent="0.25">
      <c r="A57" s="6705"/>
      <c r="B57" s="6755"/>
      <c r="C57" s="6711"/>
      <c r="D57" s="6672"/>
      <c r="E57" s="6673"/>
      <c r="F57" s="6674"/>
      <c r="G57" s="6667"/>
      <c r="H57" s="6647"/>
      <c r="I57" s="6689"/>
      <c r="J57" s="3196" t="s">
        <v>346</v>
      </c>
      <c r="K57" s="3208"/>
      <c r="L57" s="3208"/>
      <c r="M57" s="3208"/>
      <c r="N57" s="3367" t="s">
        <v>1342</v>
      </c>
      <c r="O57" s="3366" t="s">
        <v>343</v>
      </c>
      <c r="P57" s="3365"/>
      <c r="Q57" s="3365"/>
      <c r="R57" s="7002"/>
      <c r="S57" s="7003"/>
    </row>
    <row r="58" spans="1:22" s="159" customFormat="1" ht="15" customHeight="1" thickBot="1" x14ac:dyDescent="0.25">
      <c r="A58" s="6706"/>
      <c r="B58" s="6756"/>
      <c r="C58" s="6712"/>
      <c r="D58" s="6682"/>
      <c r="E58" s="6683"/>
      <c r="F58" s="6684"/>
      <c r="G58" s="6667"/>
      <c r="H58" s="6647"/>
      <c r="I58" s="6689"/>
      <c r="J58" s="2845" t="s">
        <v>13</v>
      </c>
      <c r="K58" s="2935">
        <f>SUM(K55:K57)</f>
        <v>0</v>
      </c>
      <c r="L58" s="2935">
        <f>SUM(L55:L57)</f>
        <v>0</v>
      </c>
      <c r="M58" s="2935">
        <f>SUM(M55:M57)</f>
        <v>0</v>
      </c>
      <c r="N58" s="157"/>
      <c r="O58" s="3364"/>
      <c r="P58" s="3360"/>
      <c r="Q58" s="3360"/>
      <c r="R58" s="7014" t="s">
        <v>691</v>
      </c>
      <c r="S58" s="7015"/>
    </row>
    <row r="59" spans="1:22" s="159" customFormat="1" ht="15" customHeight="1" thickBot="1" x14ac:dyDescent="0.25">
      <c r="A59" s="2841" t="s">
        <v>8</v>
      </c>
      <c r="B59" s="3221" t="s">
        <v>9</v>
      </c>
      <c r="C59" s="2839" t="s">
        <v>9</v>
      </c>
      <c r="D59" s="3363" t="s">
        <v>8</v>
      </c>
      <c r="E59" s="3197"/>
      <c r="F59" s="6662" t="s">
        <v>1341</v>
      </c>
      <c r="G59" s="6667"/>
      <c r="H59" s="6647"/>
      <c r="I59" s="6689"/>
      <c r="J59" s="3362" t="s">
        <v>12</v>
      </c>
      <c r="K59" s="2902">
        <v>0</v>
      </c>
      <c r="L59" s="2902">
        <v>0</v>
      </c>
      <c r="M59" s="2902">
        <v>0</v>
      </c>
      <c r="N59" s="157"/>
      <c r="O59" s="3361"/>
      <c r="P59" s="3360"/>
      <c r="Q59" s="3360"/>
      <c r="R59" s="7016"/>
      <c r="S59" s="7017"/>
    </row>
    <row r="60" spans="1:22" s="159" customFormat="1" ht="34.5" customHeight="1" thickBot="1" x14ac:dyDescent="0.25">
      <c r="A60" s="3081"/>
      <c r="B60" s="3199"/>
      <c r="C60" s="2942"/>
      <c r="D60" s="3359"/>
      <c r="E60" s="2797"/>
      <c r="F60" s="6663"/>
      <c r="G60" s="6668"/>
      <c r="H60" s="6648"/>
      <c r="I60" s="6690"/>
      <c r="J60" s="2846" t="s">
        <v>13</v>
      </c>
      <c r="K60" s="2989">
        <f>SUM(K59)</f>
        <v>0</v>
      </c>
      <c r="L60" s="2989">
        <f>SUM(L59)</f>
        <v>0</v>
      </c>
      <c r="M60" s="2989">
        <f>SUM(M59)</f>
        <v>0</v>
      </c>
      <c r="N60" s="3358"/>
      <c r="O60" s="3191"/>
      <c r="P60" s="3190"/>
      <c r="Q60" s="3190"/>
      <c r="R60" s="7018"/>
      <c r="S60" s="7019"/>
    </row>
    <row r="61" spans="1:22" s="159" customFormat="1" ht="15" customHeight="1" thickBot="1" x14ac:dyDescent="0.25">
      <c r="A61" s="2748" t="s">
        <v>8</v>
      </c>
      <c r="B61" s="3073" t="s">
        <v>9</v>
      </c>
      <c r="C61" s="6825" t="s">
        <v>14</v>
      </c>
      <c r="D61" s="6762"/>
      <c r="E61" s="6762"/>
      <c r="F61" s="6762"/>
      <c r="G61" s="6762"/>
      <c r="H61" s="6762"/>
      <c r="I61" s="6762"/>
      <c r="J61" s="6763"/>
      <c r="K61" s="3189">
        <f>K53+K58</f>
        <v>334</v>
      </c>
      <c r="L61" s="3189">
        <f>L53+L58</f>
        <v>666.8</v>
      </c>
      <c r="M61" s="3357">
        <f>M53+M58</f>
        <v>666.37</v>
      </c>
      <c r="N61" s="6856"/>
      <c r="O61" s="6857"/>
      <c r="P61" s="6857"/>
      <c r="Q61" s="6857"/>
      <c r="R61" s="6857"/>
      <c r="S61" s="6858"/>
    </row>
    <row r="62" spans="1:22" s="159" customFormat="1" ht="24" customHeight="1" thickBot="1" x14ac:dyDescent="0.25">
      <c r="A62" s="3344" t="s">
        <v>8</v>
      </c>
      <c r="B62" s="3343" t="s">
        <v>10</v>
      </c>
      <c r="C62" s="3356" t="s">
        <v>1340</v>
      </c>
      <c r="D62" s="3355"/>
      <c r="E62" s="3355"/>
      <c r="F62" s="3355"/>
      <c r="G62" s="3355"/>
      <c r="H62" s="3355"/>
      <c r="I62" s="3355"/>
      <c r="J62" s="3355"/>
      <c r="K62" s="3355"/>
      <c r="L62" s="3355"/>
      <c r="M62" s="3355"/>
      <c r="N62" s="3355"/>
      <c r="O62" s="3355"/>
      <c r="P62" s="3355"/>
      <c r="Q62" s="3355"/>
      <c r="R62" s="3355"/>
      <c r="S62" s="3354"/>
    </row>
    <row r="63" spans="1:22" s="159" customFormat="1" ht="40.5" customHeight="1" thickBot="1" x14ac:dyDescent="0.25">
      <c r="A63" s="2751"/>
      <c r="B63" s="3078"/>
      <c r="C63" s="3353"/>
      <c r="D63" s="3351"/>
      <c r="E63" s="3351"/>
      <c r="F63" s="3351"/>
      <c r="G63" s="3351"/>
      <c r="H63" s="3351"/>
      <c r="I63" s="3351"/>
      <c r="J63" s="3351"/>
      <c r="K63" s="3352"/>
      <c r="L63" s="3351"/>
      <c r="M63" s="3351"/>
      <c r="N63" s="3350" t="s">
        <v>1339</v>
      </c>
      <c r="O63" s="3324" t="s">
        <v>343</v>
      </c>
      <c r="P63" s="3308"/>
      <c r="Q63" s="3308"/>
      <c r="R63" s="7000"/>
      <c r="S63" s="7001"/>
    </row>
    <row r="64" spans="1:22" s="159" customFormat="1" ht="15" customHeight="1" thickBot="1" x14ac:dyDescent="0.25">
      <c r="A64" s="3302" t="s">
        <v>8</v>
      </c>
      <c r="B64" s="3349" t="s">
        <v>10</v>
      </c>
      <c r="C64" s="2839" t="s">
        <v>8</v>
      </c>
      <c r="D64" s="6669" t="s">
        <v>1336</v>
      </c>
      <c r="E64" s="6670"/>
      <c r="F64" s="6671"/>
      <c r="G64" s="6826" t="s">
        <v>911</v>
      </c>
      <c r="H64" s="6653" t="s">
        <v>143</v>
      </c>
      <c r="I64" s="6739" t="s">
        <v>750</v>
      </c>
      <c r="J64" s="3345" t="s">
        <v>12</v>
      </c>
      <c r="K64" s="2885">
        <f>K67</f>
        <v>70</v>
      </c>
      <c r="L64" s="2885">
        <f>L67</f>
        <v>60</v>
      </c>
      <c r="M64" s="2885">
        <f>M67</f>
        <v>59.94</v>
      </c>
      <c r="N64" s="3348"/>
      <c r="O64" s="3347"/>
      <c r="P64" s="2990"/>
      <c r="Q64" s="2990"/>
      <c r="R64" s="6998"/>
      <c r="S64" s="6999"/>
    </row>
    <row r="65" spans="1:21" s="159" customFormat="1" ht="30.75" customHeight="1" thickBot="1" x14ac:dyDescent="0.25">
      <c r="A65" s="2856"/>
      <c r="B65" s="2855"/>
      <c r="C65" s="2798"/>
      <c r="D65" s="6672"/>
      <c r="E65" s="6673"/>
      <c r="F65" s="6674"/>
      <c r="G65" s="6827"/>
      <c r="H65" s="6654"/>
      <c r="I65" s="6740"/>
      <c r="J65" s="3346" t="s">
        <v>166</v>
      </c>
      <c r="K65" s="2989"/>
      <c r="L65" s="2923"/>
      <c r="M65" s="2923"/>
      <c r="N65" s="2915" t="s">
        <v>1338</v>
      </c>
      <c r="O65" s="2972" t="s">
        <v>343</v>
      </c>
      <c r="P65" s="2970">
        <v>12</v>
      </c>
      <c r="Q65" s="2970">
        <v>12</v>
      </c>
      <c r="R65" s="7010" t="s">
        <v>1337</v>
      </c>
      <c r="S65" s="7011"/>
    </row>
    <row r="66" spans="1:21" s="159" customFormat="1" ht="15" customHeight="1" thickBot="1" x14ac:dyDescent="0.25">
      <c r="A66" s="2751"/>
      <c r="B66" s="2850"/>
      <c r="C66" s="2942"/>
      <c r="D66" s="6682"/>
      <c r="E66" s="6683"/>
      <c r="F66" s="6684"/>
      <c r="G66" s="6827"/>
      <c r="H66" s="6654"/>
      <c r="I66" s="6740"/>
      <c r="J66" s="2845" t="s">
        <v>13</v>
      </c>
      <c r="K66" s="2987">
        <f>SUM(K64:K65)</f>
        <v>70</v>
      </c>
      <c r="L66" s="2935">
        <f>SUM(L64:L65)</f>
        <v>60</v>
      </c>
      <c r="M66" s="2935">
        <f>SUM(M64:M65)</f>
        <v>59.94</v>
      </c>
      <c r="N66" s="2778"/>
      <c r="O66" s="3328"/>
      <c r="P66" s="2776"/>
      <c r="Q66" s="2776"/>
      <c r="R66" s="7012"/>
      <c r="S66" s="7013"/>
    </row>
    <row r="67" spans="1:21" s="159" customFormat="1" ht="15" customHeight="1" thickBot="1" x14ac:dyDescent="0.25">
      <c r="A67" s="3302" t="s">
        <v>8</v>
      </c>
      <c r="B67" s="3301" t="s">
        <v>10</v>
      </c>
      <c r="C67" s="2839" t="s">
        <v>8</v>
      </c>
      <c r="D67" s="6679" t="s">
        <v>8</v>
      </c>
      <c r="E67" s="3197"/>
      <c r="F67" s="6761" t="s">
        <v>1336</v>
      </c>
      <c r="G67" s="6827"/>
      <c r="H67" s="6654"/>
      <c r="I67" s="6740"/>
      <c r="J67" s="3345" t="s">
        <v>12</v>
      </c>
      <c r="K67" s="3322">
        <v>70</v>
      </c>
      <c r="L67" s="3322">
        <v>60</v>
      </c>
      <c r="M67" s="3322">
        <v>59.94</v>
      </c>
      <c r="N67" s="2778"/>
      <c r="O67" s="3328"/>
      <c r="P67" s="2776"/>
      <c r="Q67" s="2776"/>
      <c r="R67" s="7012"/>
      <c r="S67" s="7013"/>
    </row>
    <row r="68" spans="1:21" s="159" customFormat="1" ht="15" customHeight="1" thickBot="1" x14ac:dyDescent="0.25">
      <c r="A68" s="2751"/>
      <c r="B68" s="3078"/>
      <c r="C68" s="2942"/>
      <c r="D68" s="6680"/>
      <c r="E68" s="2797"/>
      <c r="F68" s="6761"/>
      <c r="G68" s="6828"/>
      <c r="H68" s="6655"/>
      <c r="I68" s="6741"/>
      <c r="J68" s="3173" t="s">
        <v>13</v>
      </c>
      <c r="K68" s="2887">
        <f>SUM(K67)</f>
        <v>70</v>
      </c>
      <c r="L68" s="2887">
        <f>SUM(L67)</f>
        <v>60</v>
      </c>
      <c r="M68" s="2887">
        <f>SUM(M67)</f>
        <v>59.94</v>
      </c>
      <c r="N68" s="2778"/>
      <c r="O68" s="3328"/>
      <c r="P68" s="2776"/>
      <c r="Q68" s="2776"/>
      <c r="R68" s="6073"/>
      <c r="S68" s="6074"/>
    </row>
    <row r="69" spans="1:21" s="159" customFormat="1" ht="15" customHeight="1" thickBot="1" x14ac:dyDescent="0.25">
      <c r="A69" s="2748" t="s">
        <v>8</v>
      </c>
      <c r="B69" s="3080" t="s">
        <v>10</v>
      </c>
      <c r="C69" s="6675" t="s">
        <v>14</v>
      </c>
      <c r="D69" s="6762"/>
      <c r="E69" s="6762"/>
      <c r="F69" s="6762"/>
      <c r="G69" s="6762"/>
      <c r="H69" s="6762"/>
      <c r="I69" s="6762"/>
      <c r="J69" s="6763"/>
      <c r="K69" s="3189">
        <f>K66</f>
        <v>70</v>
      </c>
      <c r="L69" s="3189">
        <f>L66</f>
        <v>60</v>
      </c>
      <c r="M69" s="3189">
        <f>M66</f>
        <v>59.94</v>
      </c>
      <c r="N69" s="6856"/>
      <c r="O69" s="6857"/>
      <c r="P69" s="6857"/>
      <c r="Q69" s="6857"/>
      <c r="R69" s="6857"/>
      <c r="S69" s="6858"/>
    </row>
    <row r="70" spans="1:21" s="159" customFormat="1" ht="15" customHeight="1" thickBot="1" x14ac:dyDescent="0.25">
      <c r="A70" s="3344" t="s">
        <v>8</v>
      </c>
      <c r="B70" s="3343" t="s">
        <v>11</v>
      </c>
      <c r="C70" s="6627" t="s">
        <v>1335</v>
      </c>
      <c r="D70" s="6628"/>
      <c r="E70" s="6628"/>
      <c r="F70" s="6628"/>
      <c r="G70" s="6628"/>
      <c r="H70" s="6628"/>
      <c r="I70" s="6628"/>
      <c r="J70" s="6628"/>
      <c r="K70" s="6628"/>
      <c r="L70" s="6628"/>
      <c r="M70" s="6628"/>
      <c r="N70" s="6628"/>
      <c r="O70" s="6628"/>
      <c r="P70" s="6628"/>
      <c r="Q70" s="6628"/>
      <c r="R70" s="6628"/>
      <c r="S70" s="6629"/>
    </row>
    <row r="71" spans="1:21" s="159" customFormat="1" ht="29.25" customHeight="1" x14ac:dyDescent="0.2">
      <c r="A71" s="6704"/>
      <c r="B71" s="6725"/>
      <c r="C71" s="6727"/>
      <c r="D71" s="6770"/>
      <c r="E71" s="6771"/>
      <c r="F71" s="6771"/>
      <c r="G71" s="6771"/>
      <c r="H71" s="6771"/>
      <c r="I71" s="6771"/>
      <c r="J71" s="6771"/>
      <c r="K71" s="6771"/>
      <c r="L71" s="6771"/>
      <c r="M71" s="6772"/>
      <c r="N71" s="3180" t="s">
        <v>1334</v>
      </c>
      <c r="O71" s="3122" t="s">
        <v>446</v>
      </c>
      <c r="P71" s="3342" t="s">
        <v>1327</v>
      </c>
      <c r="Q71" s="3341" t="s">
        <v>1333</v>
      </c>
      <c r="R71" s="7020" t="s">
        <v>1332</v>
      </c>
      <c r="S71" s="7021"/>
      <c r="U71" s="3106"/>
    </row>
    <row r="72" spans="1:21" s="159" customFormat="1" ht="42" customHeight="1" x14ac:dyDescent="0.2">
      <c r="A72" s="6705"/>
      <c r="B72" s="6729"/>
      <c r="C72" s="6783"/>
      <c r="D72" s="6810"/>
      <c r="E72" s="6811"/>
      <c r="F72" s="6811"/>
      <c r="G72" s="6811"/>
      <c r="H72" s="6811"/>
      <c r="I72" s="6811"/>
      <c r="J72" s="6811"/>
      <c r="K72" s="6811"/>
      <c r="L72" s="6811"/>
      <c r="M72" s="6812"/>
      <c r="N72" s="3340" t="s">
        <v>1331</v>
      </c>
      <c r="O72" s="3339" t="s">
        <v>343</v>
      </c>
      <c r="P72" s="3338" t="s">
        <v>1125</v>
      </c>
      <c r="Q72" s="3337" t="s">
        <v>1330</v>
      </c>
      <c r="R72" s="7022" t="s">
        <v>1329</v>
      </c>
      <c r="S72" s="7023"/>
    </row>
    <row r="73" spans="1:21" s="159" customFormat="1" ht="61.5" customHeight="1" thickBot="1" x14ac:dyDescent="0.25">
      <c r="A73" s="6706"/>
      <c r="B73" s="6726"/>
      <c r="C73" s="6728"/>
      <c r="D73" s="6773"/>
      <c r="E73" s="6774"/>
      <c r="F73" s="6774"/>
      <c r="G73" s="6774"/>
      <c r="H73" s="6774"/>
      <c r="I73" s="6774"/>
      <c r="J73" s="6774"/>
      <c r="K73" s="6774"/>
      <c r="L73" s="6774"/>
      <c r="M73" s="6775"/>
      <c r="N73" s="3336" t="s">
        <v>1328</v>
      </c>
      <c r="O73" s="3335" t="s">
        <v>446</v>
      </c>
      <c r="P73" s="3334" t="s">
        <v>1327</v>
      </c>
      <c r="Q73" s="3333" t="s">
        <v>36</v>
      </c>
      <c r="R73" s="7024" t="s">
        <v>1326</v>
      </c>
      <c r="S73" s="7025"/>
    </row>
    <row r="74" spans="1:21" s="159" customFormat="1" ht="15" customHeight="1" thickBot="1" x14ac:dyDescent="0.25">
      <c r="A74" s="6704" t="s">
        <v>8</v>
      </c>
      <c r="B74" s="6707" t="s">
        <v>11</v>
      </c>
      <c r="C74" s="6710" t="s">
        <v>8</v>
      </c>
      <c r="D74" s="6669" t="s">
        <v>1322</v>
      </c>
      <c r="E74" s="6670"/>
      <c r="F74" s="6671"/>
      <c r="G74" s="6657" t="s">
        <v>1325</v>
      </c>
      <c r="H74" s="6829" t="s">
        <v>143</v>
      </c>
      <c r="I74" s="6740" t="s">
        <v>750</v>
      </c>
      <c r="J74" s="2904" t="s">
        <v>12</v>
      </c>
      <c r="K74" s="2887">
        <v>0</v>
      </c>
      <c r="L74" s="2887">
        <v>0</v>
      </c>
      <c r="M74" s="2887">
        <v>0</v>
      </c>
      <c r="N74" s="2815"/>
      <c r="O74" s="2814"/>
      <c r="P74" s="2981"/>
      <c r="Q74" s="2812"/>
      <c r="R74" s="6623"/>
      <c r="S74" s="6624"/>
    </row>
    <row r="75" spans="1:21" s="159" customFormat="1" ht="28.5" customHeight="1" thickBot="1" x14ac:dyDescent="0.25">
      <c r="A75" s="6705"/>
      <c r="B75" s="6708"/>
      <c r="C75" s="6711"/>
      <c r="D75" s="6672"/>
      <c r="E75" s="6673"/>
      <c r="F75" s="6674"/>
      <c r="G75" s="6657"/>
      <c r="H75" s="6829"/>
      <c r="I75" s="6740"/>
      <c r="J75" s="2898" t="s">
        <v>166</v>
      </c>
      <c r="K75" s="2887"/>
      <c r="L75" s="2886"/>
      <c r="M75" s="2885"/>
      <c r="N75" s="3332" t="s">
        <v>1324</v>
      </c>
      <c r="O75" s="3216" t="s">
        <v>343</v>
      </c>
      <c r="P75" s="3331"/>
      <c r="Q75" s="3330">
        <v>2</v>
      </c>
      <c r="R75" s="6893" t="s">
        <v>1323</v>
      </c>
      <c r="S75" s="6894"/>
    </row>
    <row r="76" spans="1:21" s="159" customFormat="1" ht="18" customHeight="1" thickBot="1" x14ac:dyDescent="0.25">
      <c r="A76" s="6706"/>
      <c r="B76" s="6709"/>
      <c r="C76" s="6712"/>
      <c r="D76" s="6682"/>
      <c r="E76" s="6683"/>
      <c r="F76" s="6684"/>
      <c r="G76" s="6657"/>
      <c r="H76" s="6829"/>
      <c r="I76" s="6740"/>
      <c r="J76" s="2917" t="s">
        <v>13</v>
      </c>
      <c r="K76" s="2916">
        <f>SUM(K74:K75)</f>
        <v>0</v>
      </c>
      <c r="L76" s="2916">
        <f>SUM(L74:L75)</f>
        <v>0</v>
      </c>
      <c r="M76" s="2916">
        <f>SUM(M74:M75)</f>
        <v>0</v>
      </c>
      <c r="N76" s="2815"/>
      <c r="O76" s="2814"/>
      <c r="P76" s="3329"/>
      <c r="Q76" s="2812"/>
      <c r="R76" s="6916"/>
      <c r="S76" s="6917"/>
    </row>
    <row r="77" spans="1:21" s="159" customFormat="1" ht="18" customHeight="1" thickBot="1" x14ac:dyDescent="0.25">
      <c r="A77" s="6704" t="s">
        <v>8</v>
      </c>
      <c r="B77" s="6722" t="s">
        <v>11</v>
      </c>
      <c r="C77" s="6710" t="s">
        <v>8</v>
      </c>
      <c r="D77" s="6679" t="s">
        <v>8</v>
      </c>
      <c r="E77" s="3197"/>
      <c r="F77" s="6761" t="s">
        <v>1322</v>
      </c>
      <c r="G77" s="6657"/>
      <c r="H77" s="6829"/>
      <c r="I77" s="6740"/>
      <c r="J77" s="2906" t="s">
        <v>12</v>
      </c>
      <c r="K77" s="2892">
        <v>0</v>
      </c>
      <c r="L77" s="2892">
        <v>0</v>
      </c>
      <c r="M77" s="2892">
        <v>0</v>
      </c>
      <c r="N77" s="2815"/>
      <c r="O77" s="2814"/>
      <c r="P77" s="3329"/>
      <c r="Q77" s="2812"/>
      <c r="R77" s="6916"/>
      <c r="S77" s="6917"/>
    </row>
    <row r="78" spans="1:21" s="159" customFormat="1" ht="27" customHeight="1" thickBot="1" x14ac:dyDescent="0.25">
      <c r="A78" s="6706"/>
      <c r="B78" s="6724"/>
      <c r="C78" s="6712"/>
      <c r="D78" s="6680"/>
      <c r="E78" s="2797"/>
      <c r="F78" s="6761"/>
      <c r="G78" s="6658"/>
      <c r="H78" s="6830"/>
      <c r="I78" s="6741"/>
      <c r="J78" s="3173" t="s">
        <v>13</v>
      </c>
      <c r="K78" s="2887">
        <f>SUM(K77)</f>
        <v>0</v>
      </c>
      <c r="L78" s="2887"/>
      <c r="M78" s="2887"/>
      <c r="N78" s="2867"/>
      <c r="O78" s="2777"/>
      <c r="P78" s="3328"/>
      <c r="Q78" s="2775"/>
      <c r="R78" s="6918"/>
      <c r="S78" s="6919"/>
    </row>
    <row r="79" spans="1:21" s="159" customFormat="1" ht="15" customHeight="1" thickBot="1" x14ac:dyDescent="0.25">
      <c r="A79" s="2748" t="s">
        <v>8</v>
      </c>
      <c r="B79" s="3080" t="s">
        <v>11</v>
      </c>
      <c r="C79" s="6987" t="s">
        <v>14</v>
      </c>
      <c r="D79" s="6988"/>
      <c r="E79" s="6988"/>
      <c r="F79" s="6988"/>
      <c r="G79" s="6988"/>
      <c r="H79" s="6988"/>
      <c r="I79" s="6988"/>
      <c r="J79" s="6989"/>
      <c r="K79" s="3327">
        <f>K76</f>
        <v>0</v>
      </c>
      <c r="L79" s="3327">
        <f>L76</f>
        <v>0</v>
      </c>
      <c r="M79" s="3327">
        <f>M76</f>
        <v>0</v>
      </c>
      <c r="N79" s="7235"/>
      <c r="O79" s="7236"/>
      <c r="P79" s="7236"/>
      <c r="Q79" s="7236"/>
      <c r="R79" s="7236"/>
      <c r="S79" s="7237"/>
    </row>
    <row r="80" spans="1:21" s="159" customFormat="1" ht="24.75" customHeight="1" thickBot="1" x14ac:dyDescent="0.25">
      <c r="A80" s="2751" t="s">
        <v>8</v>
      </c>
      <c r="B80" s="2750" t="s">
        <v>24</v>
      </c>
      <c r="C80" s="6745" t="s">
        <v>1321</v>
      </c>
      <c r="D80" s="6746"/>
      <c r="E80" s="6746"/>
      <c r="F80" s="6746"/>
      <c r="G80" s="6746"/>
      <c r="H80" s="6746"/>
      <c r="I80" s="6746"/>
      <c r="J80" s="6746"/>
      <c r="K80" s="6746"/>
      <c r="L80" s="6746"/>
      <c r="M80" s="6746"/>
      <c r="N80" s="6746"/>
      <c r="O80" s="6746"/>
      <c r="P80" s="6746"/>
      <c r="Q80" s="6746"/>
      <c r="R80" s="6746"/>
      <c r="S80" s="6747"/>
    </row>
    <row r="81" spans="1:19" s="159" customFormat="1" ht="58.5" customHeight="1" thickBot="1" x14ac:dyDescent="0.25">
      <c r="A81" s="6704"/>
      <c r="B81" s="6725"/>
      <c r="C81" s="6727"/>
      <c r="D81" s="6770"/>
      <c r="E81" s="6771"/>
      <c r="F81" s="6771"/>
      <c r="G81" s="6771"/>
      <c r="H81" s="6771"/>
      <c r="I81" s="6771"/>
      <c r="J81" s="6771"/>
      <c r="K81" s="6771"/>
      <c r="L81" s="6771"/>
      <c r="M81" s="6772"/>
      <c r="N81" s="3326" t="s">
        <v>1320</v>
      </c>
      <c r="O81" s="3122" t="s">
        <v>446</v>
      </c>
      <c r="P81" s="3325" t="s">
        <v>42</v>
      </c>
      <c r="Q81" s="3325" t="s">
        <v>1319</v>
      </c>
      <c r="R81" s="7026" t="s">
        <v>1318</v>
      </c>
      <c r="S81" s="7027"/>
    </row>
    <row r="82" spans="1:19" s="159" customFormat="1" ht="42.75" customHeight="1" thickBot="1" x14ac:dyDescent="0.25">
      <c r="A82" s="6706"/>
      <c r="B82" s="6726"/>
      <c r="C82" s="6728"/>
      <c r="D82" s="6773"/>
      <c r="E82" s="6774"/>
      <c r="F82" s="6774"/>
      <c r="G82" s="6774"/>
      <c r="H82" s="6774"/>
      <c r="I82" s="6774"/>
      <c r="J82" s="6774"/>
      <c r="K82" s="6774"/>
      <c r="L82" s="6774"/>
      <c r="M82" s="6775"/>
      <c r="N82" s="3300" t="s">
        <v>1317</v>
      </c>
      <c r="O82" s="3324" t="s">
        <v>343</v>
      </c>
      <c r="P82" s="3303">
        <v>1</v>
      </c>
      <c r="Q82" s="3303">
        <v>1</v>
      </c>
      <c r="R82" s="6642" t="s">
        <v>1316</v>
      </c>
      <c r="S82" s="6643"/>
    </row>
    <row r="83" spans="1:19" s="159" customFormat="1" ht="30" customHeight="1" thickBot="1" x14ac:dyDescent="0.25">
      <c r="A83" s="6704" t="s">
        <v>8</v>
      </c>
      <c r="B83" s="6707" t="s">
        <v>24</v>
      </c>
      <c r="C83" s="6710" t="s">
        <v>8</v>
      </c>
      <c r="D83" s="6669" t="s">
        <v>1315</v>
      </c>
      <c r="E83" s="6670"/>
      <c r="F83" s="6671"/>
      <c r="G83" s="6656" t="s">
        <v>1314</v>
      </c>
      <c r="H83" s="6653" t="s">
        <v>143</v>
      </c>
      <c r="I83" s="6739" t="s">
        <v>750</v>
      </c>
      <c r="J83" s="2906" t="s">
        <v>12</v>
      </c>
      <c r="K83" s="2886">
        <f>K87</f>
        <v>1000</v>
      </c>
      <c r="L83" s="2886">
        <f>L87</f>
        <v>704.3</v>
      </c>
      <c r="M83" s="2886">
        <f>M87</f>
        <v>704.3</v>
      </c>
      <c r="N83" s="3180" t="s">
        <v>1313</v>
      </c>
      <c r="O83" s="3323" t="s">
        <v>393</v>
      </c>
      <c r="P83" s="2975" t="s">
        <v>503</v>
      </c>
      <c r="Q83" s="2975" t="s">
        <v>503</v>
      </c>
      <c r="R83" s="6994" t="s">
        <v>1312</v>
      </c>
      <c r="S83" s="6995"/>
    </row>
    <row r="84" spans="1:19" s="159" customFormat="1" ht="15" customHeight="1" thickBot="1" x14ac:dyDescent="0.25">
      <c r="A84" s="6705"/>
      <c r="B84" s="6708"/>
      <c r="C84" s="6711"/>
      <c r="D84" s="6672"/>
      <c r="E84" s="6673"/>
      <c r="F84" s="6674"/>
      <c r="G84" s="6657"/>
      <c r="H84" s="6654"/>
      <c r="I84" s="6740"/>
      <c r="J84" s="2898" t="s">
        <v>166</v>
      </c>
      <c r="K84" s="2887">
        <v>0</v>
      </c>
      <c r="L84" s="2887">
        <v>0</v>
      </c>
      <c r="M84" s="2887">
        <v>0</v>
      </c>
      <c r="N84" s="2815"/>
      <c r="O84" s="2814"/>
      <c r="P84" s="2813"/>
      <c r="Q84" s="2813"/>
      <c r="R84" s="6779"/>
      <c r="S84" s="6780"/>
    </row>
    <row r="85" spans="1:19" s="159" customFormat="1" ht="15" customHeight="1" thickBot="1" x14ac:dyDescent="0.25">
      <c r="A85" s="6705"/>
      <c r="B85" s="6708"/>
      <c r="C85" s="6711"/>
      <c r="D85" s="6672"/>
      <c r="E85" s="6673"/>
      <c r="F85" s="6674"/>
      <c r="G85" s="6657"/>
      <c r="H85" s="6654"/>
      <c r="I85" s="6740"/>
      <c r="J85" s="2898" t="s">
        <v>196</v>
      </c>
      <c r="K85" s="2887">
        <f>K88</f>
        <v>0</v>
      </c>
      <c r="L85" s="2887">
        <f>L88</f>
        <v>13.7</v>
      </c>
      <c r="M85" s="2887">
        <f>M88</f>
        <v>13.7</v>
      </c>
      <c r="N85" s="2815"/>
      <c r="O85" s="2814"/>
      <c r="P85" s="2813"/>
      <c r="Q85" s="2813"/>
      <c r="R85" s="6781"/>
      <c r="S85" s="6782"/>
    </row>
    <row r="86" spans="1:19" s="159" customFormat="1" ht="18.75" customHeight="1" thickBot="1" x14ac:dyDescent="0.25">
      <c r="A86" s="6706"/>
      <c r="B86" s="6709"/>
      <c r="C86" s="6712"/>
      <c r="D86" s="6672"/>
      <c r="E86" s="6673"/>
      <c r="F86" s="6674"/>
      <c r="G86" s="6657"/>
      <c r="H86" s="6654"/>
      <c r="I86" s="6740"/>
      <c r="J86" s="2780" t="s">
        <v>13</v>
      </c>
      <c r="K86" s="2916">
        <f>SUM(K83:K85)</f>
        <v>1000</v>
      </c>
      <c r="L86" s="2916">
        <f>SUM(L83:L85)</f>
        <v>718</v>
      </c>
      <c r="M86" s="2916">
        <f>SUM(M83:M85)</f>
        <v>718</v>
      </c>
      <c r="N86" s="2795"/>
      <c r="O86" s="2794"/>
      <c r="P86" s="2793"/>
      <c r="Q86" s="2793"/>
      <c r="R86" s="6621"/>
      <c r="S86" s="6622"/>
    </row>
    <row r="87" spans="1:19" s="159" customFormat="1" ht="18.75" customHeight="1" x14ac:dyDescent="0.2">
      <c r="A87" s="2800" t="s">
        <v>8</v>
      </c>
      <c r="B87" s="2799" t="s">
        <v>24</v>
      </c>
      <c r="C87" s="3157" t="s">
        <v>8</v>
      </c>
      <c r="D87" s="2853" t="s">
        <v>8</v>
      </c>
      <c r="E87" s="2807"/>
      <c r="F87" s="6661" t="s">
        <v>1311</v>
      </c>
      <c r="G87" s="6657"/>
      <c r="H87" s="6654"/>
      <c r="I87" s="6740"/>
      <c r="J87" s="2906" t="s">
        <v>12</v>
      </c>
      <c r="K87" s="2962">
        <v>1000</v>
      </c>
      <c r="L87" s="2962">
        <v>704.3</v>
      </c>
      <c r="M87" s="2962">
        <v>704.3</v>
      </c>
      <c r="N87" s="2810"/>
      <c r="O87" s="2783"/>
      <c r="P87" s="2809"/>
      <c r="Q87" s="2809"/>
      <c r="R87" s="6619"/>
      <c r="S87" s="6620"/>
    </row>
    <row r="88" spans="1:19" s="159" customFormat="1" ht="18.75" customHeight="1" thickBot="1" x14ac:dyDescent="0.25">
      <c r="A88" s="2800"/>
      <c r="B88" s="2799"/>
      <c r="C88" s="3157"/>
      <c r="D88" s="2770"/>
      <c r="E88" s="3197"/>
      <c r="F88" s="6662"/>
      <c r="G88" s="6657"/>
      <c r="H88" s="6654"/>
      <c r="I88" s="6740"/>
      <c r="J88" s="3135" t="s">
        <v>196</v>
      </c>
      <c r="K88" s="3322">
        <v>0</v>
      </c>
      <c r="L88" s="3237">
        <v>13.7</v>
      </c>
      <c r="M88" s="3237">
        <v>13.7</v>
      </c>
      <c r="N88" s="2810"/>
      <c r="O88" s="2783"/>
      <c r="P88" s="2809"/>
      <c r="Q88" s="2809"/>
      <c r="R88" s="6781"/>
      <c r="S88" s="6782"/>
    </row>
    <row r="89" spans="1:19" s="159" customFormat="1" ht="18.75" customHeight="1" thickBot="1" x14ac:dyDescent="0.25">
      <c r="A89" s="2751"/>
      <c r="B89" s="2850"/>
      <c r="C89" s="3321"/>
      <c r="D89" s="2848"/>
      <c r="E89" s="2797"/>
      <c r="F89" s="6663"/>
      <c r="G89" s="6658"/>
      <c r="H89" s="6655"/>
      <c r="I89" s="6741"/>
      <c r="J89" s="3173" t="s">
        <v>13</v>
      </c>
      <c r="K89" s="2887">
        <f>SUM(K87)</f>
        <v>1000</v>
      </c>
      <c r="L89" s="2886">
        <f>SUM(L87)</f>
        <v>704.3</v>
      </c>
      <c r="M89" s="2885">
        <f>SUM(M87)</f>
        <v>704.3</v>
      </c>
      <c r="N89" s="2867"/>
      <c r="O89" s="2777"/>
      <c r="P89" s="2865"/>
      <c r="Q89" s="2865"/>
      <c r="R89" s="6621"/>
      <c r="S89" s="6622"/>
    </row>
    <row r="90" spans="1:19" s="159" customFormat="1" ht="15" customHeight="1" thickBot="1" x14ac:dyDescent="0.25">
      <c r="A90" s="2800" t="s">
        <v>8</v>
      </c>
      <c r="B90" s="2799" t="s">
        <v>24</v>
      </c>
      <c r="C90" s="3157" t="s">
        <v>9</v>
      </c>
      <c r="D90" s="6669" t="s">
        <v>1308</v>
      </c>
      <c r="E90" s="6670"/>
      <c r="F90" s="6671"/>
      <c r="G90" s="6656" t="s">
        <v>1310</v>
      </c>
      <c r="H90" s="6653" t="s">
        <v>143</v>
      </c>
      <c r="I90" s="6739" t="s">
        <v>750</v>
      </c>
      <c r="J90" s="3320" t="s">
        <v>12</v>
      </c>
      <c r="K90" s="2887">
        <v>0</v>
      </c>
      <c r="L90" s="2887">
        <v>0</v>
      </c>
      <c r="M90" s="2887">
        <v>0</v>
      </c>
      <c r="N90" s="3153" t="s">
        <v>1309</v>
      </c>
      <c r="O90" s="3122" t="s">
        <v>343</v>
      </c>
      <c r="P90" s="3319"/>
      <c r="Q90" s="3206"/>
      <c r="R90" s="6613"/>
      <c r="S90" s="6614"/>
    </row>
    <row r="91" spans="1:19" s="159" customFormat="1" ht="27" customHeight="1" x14ac:dyDescent="0.2">
      <c r="A91" s="2800"/>
      <c r="B91" s="2799"/>
      <c r="C91" s="3157"/>
      <c r="D91" s="6672"/>
      <c r="E91" s="6673"/>
      <c r="F91" s="6674"/>
      <c r="G91" s="6657"/>
      <c r="H91" s="6654"/>
      <c r="I91" s="6740"/>
      <c r="J91" s="3318" t="s">
        <v>166</v>
      </c>
      <c r="K91" s="3317"/>
      <c r="L91" s="3317"/>
      <c r="M91" s="3316"/>
      <c r="N91" s="3315"/>
      <c r="O91" s="3201"/>
      <c r="P91" s="3312"/>
      <c r="Q91" s="3311"/>
      <c r="R91" s="6615"/>
      <c r="S91" s="6616"/>
    </row>
    <row r="92" spans="1:19" s="159" customFormat="1" ht="15" customHeight="1" thickBot="1" x14ac:dyDescent="0.3">
      <c r="A92" s="2800"/>
      <c r="B92" s="2799"/>
      <c r="C92" s="3157"/>
      <c r="D92" s="6672"/>
      <c r="E92" s="6673"/>
      <c r="F92" s="6674"/>
      <c r="G92" s="6657"/>
      <c r="H92" s="6654"/>
      <c r="I92" s="6740"/>
      <c r="J92" s="3314"/>
      <c r="K92" s="2887"/>
      <c r="L92" s="2923"/>
      <c r="M92" s="2923"/>
      <c r="N92" s="3313"/>
      <c r="O92" s="3201"/>
      <c r="P92" s="3312"/>
      <c r="Q92" s="3311"/>
      <c r="R92" s="6615"/>
      <c r="S92" s="6616"/>
    </row>
    <row r="93" spans="1:19" s="159" customFormat="1" ht="26.25" customHeight="1" thickBot="1" x14ac:dyDescent="0.25">
      <c r="A93" s="3081"/>
      <c r="B93" s="2943"/>
      <c r="C93" s="3156"/>
      <c r="D93" s="6672"/>
      <c r="E93" s="6673"/>
      <c r="F93" s="6674"/>
      <c r="G93" s="6657"/>
      <c r="H93" s="6654"/>
      <c r="I93" s="6740"/>
      <c r="J93" s="3310" t="s">
        <v>13</v>
      </c>
      <c r="K93" s="2916">
        <f>SUM(K90:K92)</f>
        <v>0</v>
      </c>
      <c r="L93" s="2936">
        <f>SUM(L90:L92)</f>
        <v>0</v>
      </c>
      <c r="M93" s="2935">
        <f>SUM(M90:M92)</f>
        <v>0</v>
      </c>
      <c r="N93" s="2795"/>
      <c r="O93" s="2794"/>
      <c r="P93" s="2980"/>
      <c r="Q93" s="2793"/>
      <c r="R93" s="6617"/>
      <c r="S93" s="6618"/>
    </row>
    <row r="94" spans="1:19" s="159" customFormat="1" ht="15" customHeight="1" thickBot="1" x14ac:dyDescent="0.25">
      <c r="A94" s="2841" t="s">
        <v>8</v>
      </c>
      <c r="B94" s="3141" t="s">
        <v>24</v>
      </c>
      <c r="C94" s="6710" t="s">
        <v>9</v>
      </c>
      <c r="D94" s="6664" t="s">
        <v>8</v>
      </c>
      <c r="E94" s="2807"/>
      <c r="F94" s="6659" t="s">
        <v>1308</v>
      </c>
      <c r="G94" s="6657"/>
      <c r="H94" s="6654"/>
      <c r="I94" s="6740"/>
      <c r="J94" s="2906" t="s">
        <v>12</v>
      </c>
      <c r="K94" s="3309">
        <v>0</v>
      </c>
      <c r="L94" s="3309">
        <v>0</v>
      </c>
      <c r="M94" s="3309">
        <v>0</v>
      </c>
      <c r="N94" s="3131"/>
      <c r="O94" s="3130"/>
      <c r="P94" s="3308"/>
      <c r="Q94" s="3308"/>
      <c r="R94" s="6619"/>
      <c r="S94" s="6620"/>
    </row>
    <row r="95" spans="1:19" s="159" customFormat="1" ht="15" customHeight="1" thickBot="1" x14ac:dyDescent="0.25">
      <c r="A95" s="2751"/>
      <c r="B95" s="3078"/>
      <c r="C95" s="6712"/>
      <c r="D95" s="6665"/>
      <c r="E95" s="2797"/>
      <c r="F95" s="6660"/>
      <c r="G95" s="6658"/>
      <c r="H95" s="6655"/>
      <c r="I95" s="6741"/>
      <c r="J95" s="3173" t="s">
        <v>13</v>
      </c>
      <c r="K95" s="2887">
        <f>SUM(K94)</f>
        <v>0</v>
      </c>
      <c r="L95" s="2887">
        <f>SUM(L94)</f>
        <v>0</v>
      </c>
      <c r="M95" s="2887">
        <f>SUM(M94)</f>
        <v>0</v>
      </c>
      <c r="N95" s="2867"/>
      <c r="O95" s="2777"/>
      <c r="P95" s="2776"/>
      <c r="Q95" s="2776"/>
      <c r="R95" s="6621"/>
      <c r="S95" s="6622"/>
    </row>
    <row r="96" spans="1:19" s="159" customFormat="1" ht="26.25" customHeight="1" thickBot="1" x14ac:dyDescent="0.25">
      <c r="A96" s="2748" t="s">
        <v>8</v>
      </c>
      <c r="B96" s="3080" t="s">
        <v>24</v>
      </c>
      <c r="C96" s="6675" t="s">
        <v>14</v>
      </c>
      <c r="D96" s="6676"/>
      <c r="E96" s="6676"/>
      <c r="F96" s="6676"/>
      <c r="G96" s="6676"/>
      <c r="H96" s="6676"/>
      <c r="I96" s="6676"/>
      <c r="J96" s="6677"/>
      <c r="K96" s="3189">
        <f>K86+K93</f>
        <v>1000</v>
      </c>
      <c r="L96" s="3189">
        <f>L86+L93</f>
        <v>718</v>
      </c>
      <c r="M96" s="3189">
        <f>M86+M93</f>
        <v>718</v>
      </c>
      <c r="N96" s="6856"/>
      <c r="O96" s="6857"/>
      <c r="P96" s="6857"/>
      <c r="Q96" s="6857"/>
      <c r="R96" s="6857"/>
      <c r="S96" s="6858"/>
    </row>
    <row r="97" spans="1:19" s="159" customFormat="1" ht="15" customHeight="1" thickBot="1" x14ac:dyDescent="0.25">
      <c r="A97" s="2748" t="s">
        <v>8</v>
      </c>
      <c r="B97" s="6822" t="s">
        <v>742</v>
      </c>
      <c r="C97" s="6676"/>
      <c r="D97" s="6676"/>
      <c r="E97" s="6676"/>
      <c r="F97" s="6676"/>
      <c r="G97" s="6676"/>
      <c r="H97" s="6676"/>
      <c r="I97" s="6676"/>
      <c r="J97" s="6677"/>
      <c r="K97" s="3307">
        <f>K25+K61+K69+K79+K96</f>
        <v>2114.6999999999998</v>
      </c>
      <c r="L97" s="3307">
        <f>L25+L61+L69+L79+L96</f>
        <v>2214</v>
      </c>
      <c r="M97" s="3307">
        <f>M25+M61+M69+M79+M96</f>
        <v>2208.34</v>
      </c>
      <c r="N97" s="6867"/>
      <c r="O97" s="6868"/>
      <c r="P97" s="6868"/>
      <c r="Q97" s="6868"/>
      <c r="R97" s="6868"/>
      <c r="S97" s="6869"/>
    </row>
    <row r="98" spans="1:19" s="159" customFormat="1" ht="19.5" customHeight="1" thickBot="1" x14ac:dyDescent="0.25">
      <c r="A98" s="3306" t="s">
        <v>9</v>
      </c>
      <c r="B98" s="7249" t="s">
        <v>456</v>
      </c>
      <c r="C98" s="7250"/>
      <c r="D98" s="7250"/>
      <c r="E98" s="7250"/>
      <c r="F98" s="7250"/>
      <c r="G98" s="7250"/>
      <c r="H98" s="7250"/>
      <c r="I98" s="7250"/>
      <c r="J98" s="7250"/>
      <c r="K98" s="7250"/>
      <c r="L98" s="7250"/>
      <c r="M98" s="7250"/>
      <c r="N98" s="7250"/>
      <c r="O98" s="7250"/>
      <c r="P98" s="7250"/>
      <c r="Q98" s="7250"/>
      <c r="R98" s="7250"/>
      <c r="S98" s="7251"/>
    </row>
    <row r="99" spans="1:19" s="159" customFormat="1" ht="18.75" customHeight="1" thickBot="1" x14ac:dyDescent="0.25">
      <c r="A99" s="3306"/>
      <c r="B99" s="7232"/>
      <c r="C99" s="7233"/>
      <c r="D99" s="7233"/>
      <c r="E99" s="7233"/>
      <c r="F99" s="7233"/>
      <c r="G99" s="7233"/>
      <c r="H99" s="7233"/>
      <c r="I99" s="7233"/>
      <c r="J99" s="7233"/>
      <c r="K99" s="7233"/>
      <c r="L99" s="7233"/>
      <c r="M99" s="7234"/>
      <c r="N99" s="3305" t="s">
        <v>725</v>
      </c>
      <c r="O99" s="3304" t="s">
        <v>446</v>
      </c>
      <c r="P99" s="3303">
        <v>76.25</v>
      </c>
      <c r="Q99" s="3303">
        <v>76.25</v>
      </c>
      <c r="R99" s="6625"/>
      <c r="S99" s="6626"/>
    </row>
    <row r="100" spans="1:19" s="159" customFormat="1" ht="25.5" customHeight="1" thickBot="1" x14ac:dyDescent="0.25">
      <c r="A100" s="2748" t="s">
        <v>9</v>
      </c>
      <c r="B100" s="3073" t="s">
        <v>8</v>
      </c>
      <c r="C100" s="6776" t="s">
        <v>1307</v>
      </c>
      <c r="D100" s="6777"/>
      <c r="E100" s="6777"/>
      <c r="F100" s="6777"/>
      <c r="G100" s="6777"/>
      <c r="H100" s="6777"/>
      <c r="I100" s="6777"/>
      <c r="J100" s="6777"/>
      <c r="K100" s="6777"/>
      <c r="L100" s="6777"/>
      <c r="M100" s="6777"/>
      <c r="N100" s="6777"/>
      <c r="O100" s="6777"/>
      <c r="P100" s="6777"/>
      <c r="Q100" s="6777"/>
      <c r="R100" s="6777"/>
      <c r="S100" s="6778"/>
    </row>
    <row r="101" spans="1:19" s="159" customFormat="1" ht="26.25" customHeight="1" thickBot="1" x14ac:dyDescent="0.25">
      <c r="A101" s="3302"/>
      <c r="B101" s="3301"/>
      <c r="C101" s="6719"/>
      <c r="D101" s="6720"/>
      <c r="E101" s="6720"/>
      <c r="F101" s="6720"/>
      <c r="G101" s="6720"/>
      <c r="H101" s="6720"/>
      <c r="I101" s="6720"/>
      <c r="J101" s="6720"/>
      <c r="K101" s="6720"/>
      <c r="L101" s="6720"/>
      <c r="M101" s="6721"/>
      <c r="N101" s="3300" t="s">
        <v>1306</v>
      </c>
      <c r="O101" s="3299"/>
      <c r="P101" s="3298">
        <v>28</v>
      </c>
      <c r="Q101" s="3298">
        <v>22</v>
      </c>
      <c r="R101" s="6642" t="s">
        <v>1305</v>
      </c>
      <c r="S101" s="6643"/>
    </row>
    <row r="102" spans="1:19" s="159" customFormat="1" ht="31.5" customHeight="1" x14ac:dyDescent="0.2">
      <c r="A102" s="6704" t="s">
        <v>9</v>
      </c>
      <c r="B102" s="6722" t="s">
        <v>8</v>
      </c>
      <c r="C102" s="2839" t="s">
        <v>8</v>
      </c>
      <c r="D102" s="6670" t="s">
        <v>1301</v>
      </c>
      <c r="E102" s="6670"/>
      <c r="F102" s="6670"/>
      <c r="G102" s="6796" t="s">
        <v>1304</v>
      </c>
      <c r="H102" s="6653" t="s">
        <v>143</v>
      </c>
      <c r="I102" s="6739" t="s">
        <v>750</v>
      </c>
      <c r="J102" s="3220" t="s">
        <v>12</v>
      </c>
      <c r="K102" s="3218">
        <f>K106</f>
        <v>0</v>
      </c>
      <c r="L102" s="3218">
        <f>L106</f>
        <v>0</v>
      </c>
      <c r="M102" s="3218">
        <f>M106</f>
        <v>0</v>
      </c>
      <c r="N102" s="3180" t="s">
        <v>1303</v>
      </c>
      <c r="O102" s="3297" t="s">
        <v>343</v>
      </c>
      <c r="P102" s="3178">
        <v>152</v>
      </c>
      <c r="Q102" s="3178">
        <v>181</v>
      </c>
      <c r="R102" s="6071" t="s">
        <v>1302</v>
      </c>
      <c r="S102" s="6072"/>
    </row>
    <row r="103" spans="1:19" s="159" customFormat="1" ht="20.25" customHeight="1" x14ac:dyDescent="0.2">
      <c r="A103" s="6705"/>
      <c r="B103" s="6723"/>
      <c r="C103" s="2798"/>
      <c r="D103" s="6673"/>
      <c r="E103" s="6673"/>
      <c r="F103" s="6673"/>
      <c r="G103" s="6797"/>
      <c r="H103" s="6654"/>
      <c r="I103" s="6740"/>
      <c r="J103" s="3198" t="s">
        <v>166</v>
      </c>
      <c r="K103" s="3296"/>
      <c r="L103" s="3296"/>
      <c r="M103" s="3296"/>
      <c r="N103" s="2861"/>
      <c r="O103" s="3295"/>
      <c r="P103" s="3294"/>
      <c r="Q103" s="3294"/>
      <c r="R103" s="7065"/>
      <c r="S103" s="7066"/>
    </row>
    <row r="104" spans="1:19" s="159" customFormat="1" ht="19.5" customHeight="1" thickBot="1" x14ac:dyDescent="0.25">
      <c r="A104" s="6705"/>
      <c r="B104" s="6723"/>
      <c r="C104" s="2798"/>
      <c r="D104" s="6673"/>
      <c r="E104" s="6673"/>
      <c r="F104" s="6673"/>
      <c r="G104" s="6797"/>
      <c r="H104" s="6654"/>
      <c r="I104" s="6740"/>
      <c r="J104" s="3196" t="s">
        <v>346</v>
      </c>
      <c r="K104" s="3208"/>
      <c r="L104" s="3208"/>
      <c r="M104" s="3208"/>
      <c r="N104" s="2861"/>
      <c r="O104" s="3295"/>
      <c r="P104" s="3294"/>
      <c r="Q104" s="3294"/>
      <c r="R104" s="6963"/>
      <c r="S104" s="6964"/>
    </row>
    <row r="105" spans="1:19" s="159" customFormat="1" ht="25.5" customHeight="1" thickBot="1" x14ac:dyDescent="0.25">
      <c r="A105" s="6705"/>
      <c r="B105" s="6724"/>
      <c r="C105" s="2942"/>
      <c r="D105" s="6683"/>
      <c r="E105" s="6683"/>
      <c r="F105" s="6683"/>
      <c r="G105" s="6797"/>
      <c r="H105" s="6654"/>
      <c r="I105" s="6740"/>
      <c r="J105" s="3293" t="s">
        <v>13</v>
      </c>
      <c r="K105" s="2935">
        <f>SUM(K102:K104)</f>
        <v>0</v>
      </c>
      <c r="L105" s="2935">
        <f>SUM(L102:L104)</f>
        <v>0</v>
      </c>
      <c r="M105" s="2935">
        <f>SUM(M102:M104)</f>
        <v>0</v>
      </c>
      <c r="N105" s="2815"/>
      <c r="O105" s="2814"/>
      <c r="P105" s="2813"/>
      <c r="Q105" s="2813"/>
      <c r="R105" s="6965"/>
      <c r="S105" s="6966"/>
    </row>
    <row r="106" spans="1:19" s="159" customFormat="1" ht="25.5" customHeight="1" thickBot="1" x14ac:dyDescent="0.25">
      <c r="A106" s="2856" t="s">
        <v>9</v>
      </c>
      <c r="B106" s="3292" t="s">
        <v>8</v>
      </c>
      <c r="C106" s="3291" t="s">
        <v>8</v>
      </c>
      <c r="D106" s="2853" t="s">
        <v>8</v>
      </c>
      <c r="E106" s="3290"/>
      <c r="F106" s="6661" t="s">
        <v>1301</v>
      </c>
      <c r="G106" s="6797"/>
      <c r="H106" s="6654"/>
      <c r="I106" s="6740"/>
      <c r="J106" s="3198" t="s">
        <v>12</v>
      </c>
      <c r="K106" s="3289">
        <v>0</v>
      </c>
      <c r="L106" s="3289">
        <v>0</v>
      </c>
      <c r="M106" s="3289">
        <v>0</v>
      </c>
      <c r="N106" s="2815"/>
      <c r="O106" s="2814"/>
      <c r="P106" s="2813"/>
      <c r="Q106" s="2813"/>
      <c r="R106" s="6965"/>
      <c r="S106" s="6966"/>
    </row>
    <row r="107" spans="1:19" s="159" customFormat="1" ht="25.5" customHeight="1" thickBot="1" x14ac:dyDescent="0.25">
      <c r="A107" s="2751"/>
      <c r="B107" s="3078"/>
      <c r="C107" s="3288"/>
      <c r="D107" s="3287"/>
      <c r="E107" s="3286"/>
      <c r="F107" s="6663"/>
      <c r="G107" s="6798"/>
      <c r="H107" s="6655"/>
      <c r="I107" s="6741"/>
      <c r="J107" s="2846" t="s">
        <v>13</v>
      </c>
      <c r="K107" s="2886">
        <f>SUM(K106)</f>
        <v>0</v>
      </c>
      <c r="L107" s="2885">
        <f>SUM(L106)</f>
        <v>0</v>
      </c>
      <c r="M107" s="3285">
        <f>SUM(M106)</f>
        <v>0</v>
      </c>
      <c r="N107" s="2795"/>
      <c r="O107" s="2794"/>
      <c r="P107" s="2793"/>
      <c r="Q107" s="2793"/>
      <c r="R107" s="6967"/>
      <c r="S107" s="6968"/>
    </row>
    <row r="108" spans="1:19" s="159" customFormat="1" ht="24.75" customHeight="1" x14ac:dyDescent="0.2">
      <c r="A108" s="2800" t="s">
        <v>9</v>
      </c>
      <c r="B108" s="3261" t="s">
        <v>8</v>
      </c>
      <c r="C108" s="3224" t="s">
        <v>9</v>
      </c>
      <c r="D108" s="6669" t="s">
        <v>1300</v>
      </c>
      <c r="E108" s="6670"/>
      <c r="F108" s="6671"/>
      <c r="G108" s="6823" t="s">
        <v>1299</v>
      </c>
      <c r="H108" s="6654" t="s">
        <v>143</v>
      </c>
      <c r="I108" s="6740" t="s">
        <v>750</v>
      </c>
      <c r="J108" s="3170" t="s">
        <v>196</v>
      </c>
      <c r="K108" s="3284"/>
      <c r="L108" s="3254"/>
      <c r="M108" s="3284"/>
      <c r="N108" s="3283"/>
      <c r="O108" s="3282"/>
      <c r="P108" s="3281"/>
      <c r="Q108" s="3281"/>
      <c r="R108" s="7241"/>
      <c r="S108" s="7242"/>
    </row>
    <row r="109" spans="1:19" s="159" customFormat="1" ht="18.75" customHeight="1" thickBot="1" x14ac:dyDescent="0.25">
      <c r="A109" s="2800"/>
      <c r="B109" s="3261"/>
      <c r="C109" s="3224"/>
      <c r="D109" s="6672"/>
      <c r="E109" s="6673"/>
      <c r="F109" s="6674"/>
      <c r="G109" s="6823"/>
      <c r="H109" s="6654"/>
      <c r="I109" s="6740"/>
      <c r="J109" s="3170" t="s">
        <v>166</v>
      </c>
      <c r="K109" s="3280"/>
      <c r="L109" s="3214"/>
      <c r="M109" s="3280"/>
      <c r="N109" s="3277"/>
      <c r="O109" s="3201"/>
      <c r="P109" s="3276"/>
      <c r="Q109" s="3276"/>
      <c r="R109" s="7243"/>
      <c r="S109" s="7244"/>
    </row>
    <row r="110" spans="1:19" s="159" customFormat="1" ht="20.25" customHeight="1" x14ac:dyDescent="0.2">
      <c r="A110" s="2800"/>
      <c r="B110" s="3261"/>
      <c r="C110" s="3224"/>
      <c r="D110" s="6672"/>
      <c r="E110" s="6673"/>
      <c r="F110" s="6674"/>
      <c r="G110" s="6823"/>
      <c r="H110" s="6654"/>
      <c r="I110" s="6740"/>
      <c r="J110" s="3172" t="s">
        <v>12</v>
      </c>
      <c r="K110" s="3280">
        <f>K113</f>
        <v>11</v>
      </c>
      <c r="L110" s="3214">
        <f>L113</f>
        <v>11</v>
      </c>
      <c r="M110" s="3214">
        <f>M113</f>
        <v>10.85</v>
      </c>
      <c r="N110" s="3277"/>
      <c r="O110" s="3201"/>
      <c r="P110" s="3276"/>
      <c r="Q110" s="3276"/>
      <c r="R110" s="7243"/>
      <c r="S110" s="7244"/>
    </row>
    <row r="111" spans="1:19" s="159" customFormat="1" ht="16.5" customHeight="1" thickBot="1" x14ac:dyDescent="0.25">
      <c r="A111" s="2800"/>
      <c r="B111" s="3261"/>
      <c r="C111" s="3224"/>
      <c r="D111" s="6672"/>
      <c r="E111" s="6673"/>
      <c r="F111" s="6674"/>
      <c r="G111" s="6823"/>
      <c r="H111" s="6654"/>
      <c r="I111" s="6740"/>
      <c r="J111" s="3279" t="s">
        <v>346</v>
      </c>
      <c r="K111" s="3278"/>
      <c r="L111" s="3222"/>
      <c r="M111" s="3278"/>
      <c r="N111" s="3277"/>
      <c r="O111" s="3201"/>
      <c r="P111" s="3276"/>
      <c r="Q111" s="3276"/>
      <c r="R111" s="7243"/>
      <c r="S111" s="7244"/>
    </row>
    <row r="112" spans="1:19" s="159" customFormat="1" ht="21" customHeight="1" thickBot="1" x14ac:dyDescent="0.25">
      <c r="A112" s="2800"/>
      <c r="B112" s="3261"/>
      <c r="C112" s="3224"/>
      <c r="D112" s="6682"/>
      <c r="E112" s="6683"/>
      <c r="F112" s="6684"/>
      <c r="G112" s="6824"/>
      <c r="H112" s="6654"/>
      <c r="I112" s="6740"/>
      <c r="J112" s="3275" t="s">
        <v>13</v>
      </c>
      <c r="K112" s="3274">
        <f>K116</f>
        <v>11</v>
      </c>
      <c r="L112" s="3246">
        <f>L116</f>
        <v>11</v>
      </c>
      <c r="M112" s="3273">
        <f>M116</f>
        <v>10.85</v>
      </c>
      <c r="N112" s="3272"/>
      <c r="O112" s="3271"/>
      <c r="P112" s="3270"/>
      <c r="Q112" s="3270"/>
      <c r="R112" s="7245"/>
      <c r="S112" s="7246"/>
    </row>
    <row r="113" spans="1:19" s="159" customFormat="1" ht="19.5" customHeight="1" x14ac:dyDescent="0.2">
      <c r="A113" s="2841" t="s">
        <v>9</v>
      </c>
      <c r="B113" s="3269" t="s">
        <v>8</v>
      </c>
      <c r="C113" s="3243" t="s">
        <v>9</v>
      </c>
      <c r="D113" s="2825" t="s">
        <v>8</v>
      </c>
      <c r="E113" s="6739"/>
      <c r="F113" s="6659" t="s">
        <v>1298</v>
      </c>
      <c r="G113" s="6817" t="s">
        <v>547</v>
      </c>
      <c r="H113" s="6654"/>
      <c r="I113" s="6740"/>
      <c r="J113" s="3268" t="s">
        <v>12</v>
      </c>
      <c r="K113" s="2962">
        <v>11</v>
      </c>
      <c r="L113" s="3175">
        <v>11</v>
      </c>
      <c r="M113" s="3267">
        <v>10.85</v>
      </c>
      <c r="N113" s="6947" t="s">
        <v>1297</v>
      </c>
      <c r="O113" s="3266" t="s">
        <v>1296</v>
      </c>
      <c r="P113" s="3265">
        <v>1</v>
      </c>
      <c r="Q113" s="3265">
        <v>1</v>
      </c>
      <c r="R113" s="6071" t="s">
        <v>1295</v>
      </c>
      <c r="S113" s="6072"/>
    </row>
    <row r="114" spans="1:19" s="159" customFormat="1" ht="15.75" customHeight="1" x14ac:dyDescent="0.2">
      <c r="A114" s="2800"/>
      <c r="B114" s="3261"/>
      <c r="C114" s="3224"/>
      <c r="D114" s="2946"/>
      <c r="E114" s="6740"/>
      <c r="F114" s="6678"/>
      <c r="G114" s="6818"/>
      <c r="H114" s="6654"/>
      <c r="I114" s="6740"/>
      <c r="J114" s="3264" t="s">
        <v>166</v>
      </c>
      <c r="K114" s="3230"/>
      <c r="L114" s="3231"/>
      <c r="M114" s="3263"/>
      <c r="N114" s="6949"/>
      <c r="O114" s="3212"/>
      <c r="P114" s="3262"/>
      <c r="Q114" s="3262"/>
      <c r="R114" s="7065"/>
      <c r="S114" s="7066"/>
    </row>
    <row r="115" spans="1:19" s="159" customFormat="1" ht="15" customHeight="1" thickBot="1" x14ac:dyDescent="0.25">
      <c r="A115" s="2800"/>
      <c r="B115" s="3261"/>
      <c r="C115" s="3224"/>
      <c r="D115" s="2946"/>
      <c r="E115" s="6740"/>
      <c r="F115" s="6678"/>
      <c r="G115" s="6818"/>
      <c r="H115" s="6654"/>
      <c r="I115" s="6740"/>
      <c r="J115" s="3260" t="s">
        <v>346</v>
      </c>
      <c r="K115" s="3259"/>
      <c r="L115" s="3238"/>
      <c r="M115" s="3259"/>
      <c r="N115" s="2815"/>
      <c r="O115" s="2814"/>
      <c r="P115" s="2813"/>
      <c r="Q115" s="2813"/>
      <c r="R115" s="6779"/>
      <c r="S115" s="6780"/>
    </row>
    <row r="116" spans="1:19" s="159" customFormat="1" ht="15.75" customHeight="1" thickBot="1" x14ac:dyDescent="0.25">
      <c r="A116" s="3081"/>
      <c r="B116" s="3258"/>
      <c r="C116" s="3257"/>
      <c r="D116" s="2824"/>
      <c r="E116" s="6741"/>
      <c r="F116" s="2890"/>
      <c r="G116" s="6819"/>
      <c r="H116" s="6655"/>
      <c r="I116" s="6741"/>
      <c r="J116" s="2846" t="s">
        <v>13</v>
      </c>
      <c r="K116" s="3256">
        <f>SUM(K113:K115)</f>
        <v>11</v>
      </c>
      <c r="L116" s="3235">
        <f>SUM(L113:L115)</f>
        <v>11</v>
      </c>
      <c r="M116" s="3256">
        <f>SUM(M113:M115)</f>
        <v>10.85</v>
      </c>
      <c r="N116" s="2795"/>
      <c r="O116" s="2794"/>
      <c r="P116" s="2793"/>
      <c r="Q116" s="2793"/>
      <c r="R116" s="6621"/>
      <c r="S116" s="6622"/>
    </row>
    <row r="117" spans="1:19" s="159" customFormat="1" ht="29.25" customHeight="1" x14ac:dyDescent="0.2">
      <c r="A117" s="2841" t="s">
        <v>9</v>
      </c>
      <c r="B117" s="3244" t="s">
        <v>8</v>
      </c>
      <c r="C117" s="3243" t="s">
        <v>10</v>
      </c>
      <c r="D117" s="6787" t="s">
        <v>1293</v>
      </c>
      <c r="E117" s="6788"/>
      <c r="F117" s="6789"/>
      <c r="G117" s="6700" t="s">
        <v>663</v>
      </c>
      <c r="H117" s="6646" t="s">
        <v>143</v>
      </c>
      <c r="I117" s="3255" t="s">
        <v>750</v>
      </c>
      <c r="J117" s="3251" t="s">
        <v>12</v>
      </c>
      <c r="K117" s="3254">
        <v>0</v>
      </c>
      <c r="L117" s="3254">
        <v>0</v>
      </c>
      <c r="M117" s="3254">
        <v>0</v>
      </c>
      <c r="N117" s="3253" t="s">
        <v>1294</v>
      </c>
      <c r="O117" s="3122" t="s">
        <v>343</v>
      </c>
      <c r="P117" s="3252"/>
      <c r="Q117" s="3252"/>
      <c r="R117" s="6912" t="s">
        <v>691</v>
      </c>
      <c r="S117" s="6913"/>
    </row>
    <row r="118" spans="1:19" s="159" customFormat="1" ht="18" customHeight="1" x14ac:dyDescent="0.2">
      <c r="A118" s="2800"/>
      <c r="B118" s="3225"/>
      <c r="C118" s="3224"/>
      <c r="D118" s="6790"/>
      <c r="E118" s="6791"/>
      <c r="F118" s="6792"/>
      <c r="G118" s="6701"/>
      <c r="H118" s="6647"/>
      <c r="I118" s="2985"/>
      <c r="J118" s="3251" t="s">
        <v>166</v>
      </c>
      <c r="K118" s="3250"/>
      <c r="L118" s="3249"/>
      <c r="M118" s="3249"/>
      <c r="N118" s="3245"/>
      <c r="O118" s="3241"/>
      <c r="P118" s="2813"/>
      <c r="Q118" s="2813"/>
      <c r="R118" s="6895"/>
      <c r="S118" s="6896"/>
    </row>
    <row r="119" spans="1:19" s="159" customFormat="1" ht="18" customHeight="1" thickBot="1" x14ac:dyDescent="0.25">
      <c r="A119" s="2800"/>
      <c r="B119" s="3225"/>
      <c r="C119" s="3224"/>
      <c r="D119" s="6790"/>
      <c r="E119" s="6791"/>
      <c r="F119" s="6792"/>
      <c r="G119" s="6701"/>
      <c r="H119" s="6647"/>
      <c r="I119" s="2985"/>
      <c r="J119" s="3248" t="s">
        <v>346</v>
      </c>
      <c r="K119" s="3209"/>
      <c r="L119" s="3208"/>
      <c r="M119" s="3208"/>
      <c r="N119" s="3245"/>
      <c r="O119" s="3241"/>
      <c r="P119" s="2813"/>
      <c r="Q119" s="2813"/>
      <c r="R119" s="6779"/>
      <c r="S119" s="6780"/>
    </row>
    <row r="120" spans="1:19" s="159" customFormat="1" ht="18" customHeight="1" thickBot="1" x14ac:dyDescent="0.25">
      <c r="A120" s="2800"/>
      <c r="B120" s="3225"/>
      <c r="C120" s="3224"/>
      <c r="D120" s="6793"/>
      <c r="E120" s="6794"/>
      <c r="F120" s="6795"/>
      <c r="G120" s="6701"/>
      <c r="H120" s="6647"/>
      <c r="I120" s="2985"/>
      <c r="J120" s="3247" t="s">
        <v>13</v>
      </c>
      <c r="K120" s="3246">
        <f>SUM(K117:K119)</f>
        <v>0</v>
      </c>
      <c r="L120" s="3246">
        <f>SUM(L117:L119)</f>
        <v>0</v>
      </c>
      <c r="M120" s="3246">
        <f>SUM(M117:M119)</f>
        <v>0</v>
      </c>
      <c r="N120" s="3245"/>
      <c r="O120" s="3241"/>
      <c r="P120" s="2813"/>
      <c r="Q120" s="2813"/>
      <c r="R120" s="6781"/>
      <c r="S120" s="6782"/>
    </row>
    <row r="121" spans="1:19" s="159" customFormat="1" ht="27" customHeight="1" x14ac:dyDescent="0.25">
      <c r="A121" s="2841" t="s">
        <v>9</v>
      </c>
      <c r="B121" s="3244" t="s">
        <v>8</v>
      </c>
      <c r="C121" s="3243" t="s">
        <v>10</v>
      </c>
      <c r="D121" s="2946" t="s">
        <v>8</v>
      </c>
      <c r="E121" s="6739"/>
      <c r="F121" s="6644" t="s">
        <v>1293</v>
      </c>
      <c r="G121" s="6701"/>
      <c r="H121" s="6647"/>
      <c r="I121" s="2985"/>
      <c r="J121" s="3198" t="s">
        <v>12</v>
      </c>
      <c r="K121" s="3231">
        <v>0</v>
      </c>
      <c r="L121" s="3230">
        <v>0</v>
      </c>
      <c r="M121" s="3230">
        <v>0</v>
      </c>
      <c r="N121" s="3242"/>
      <c r="O121" s="3241"/>
      <c r="P121" s="2910"/>
      <c r="Q121" s="2910"/>
      <c r="R121" s="6781"/>
      <c r="S121" s="6782"/>
    </row>
    <row r="122" spans="1:19" s="159" customFormat="1" ht="18.75" customHeight="1" x14ac:dyDescent="0.2">
      <c r="A122" s="2800"/>
      <c r="B122" s="3225"/>
      <c r="C122" s="3224"/>
      <c r="D122" s="2946"/>
      <c r="E122" s="6740"/>
      <c r="F122" s="6645"/>
      <c r="G122" s="6701"/>
      <c r="H122" s="6647"/>
      <c r="I122" s="2985"/>
      <c r="J122" s="3198" t="s">
        <v>166</v>
      </c>
      <c r="K122" s="3231"/>
      <c r="L122" s="3230"/>
      <c r="M122" s="3230"/>
      <c r="N122" s="2815"/>
      <c r="O122" s="3240"/>
      <c r="P122" s="3239"/>
      <c r="Q122" s="3239"/>
      <c r="R122" s="6781"/>
      <c r="S122" s="6782"/>
    </row>
    <row r="123" spans="1:19" s="159" customFormat="1" ht="17.25" customHeight="1" thickBot="1" x14ac:dyDescent="0.25">
      <c r="A123" s="2800"/>
      <c r="B123" s="3225"/>
      <c r="C123" s="3224"/>
      <c r="D123" s="2946"/>
      <c r="E123" s="6740"/>
      <c r="F123" s="6645"/>
      <c r="G123" s="6701"/>
      <c r="H123" s="6647"/>
      <c r="I123" s="2985"/>
      <c r="J123" s="3196" t="s">
        <v>346</v>
      </c>
      <c r="K123" s="3238"/>
      <c r="L123" s="3237"/>
      <c r="M123" s="3237"/>
      <c r="N123" s="2815"/>
      <c r="O123" s="2814"/>
      <c r="P123" s="2813"/>
      <c r="Q123" s="2813"/>
      <c r="R123" s="6781"/>
      <c r="S123" s="6782"/>
    </row>
    <row r="124" spans="1:19" s="159" customFormat="1" ht="18" customHeight="1" thickBot="1" x14ac:dyDescent="0.25">
      <c r="A124" s="2800"/>
      <c r="B124" s="3225"/>
      <c r="C124" s="3224"/>
      <c r="D124" s="2824"/>
      <c r="E124" s="6741"/>
      <c r="F124" s="3236"/>
      <c r="G124" s="6701"/>
      <c r="H124" s="6647"/>
      <c r="I124" s="2985"/>
      <c r="J124" s="2846" t="s">
        <v>13</v>
      </c>
      <c r="K124" s="3235">
        <f>SUM(K121:K123)</f>
        <v>0</v>
      </c>
      <c r="L124" s="3235">
        <f>SUM(L121:L123)</f>
        <v>0</v>
      </c>
      <c r="M124" s="3235">
        <f>SUM(M121:M123)</f>
        <v>0</v>
      </c>
      <c r="N124" s="3234"/>
      <c r="O124" s="3194"/>
      <c r="P124" s="3233"/>
      <c r="Q124" s="3233"/>
      <c r="R124" s="7247"/>
      <c r="S124" s="7248"/>
    </row>
    <row r="125" spans="1:19" s="159" customFormat="1" ht="31.5" hidden="1" customHeight="1" x14ac:dyDescent="0.2">
      <c r="A125" s="2800"/>
      <c r="B125" s="3225"/>
      <c r="C125" s="3224"/>
      <c r="D125" s="2825" t="s">
        <v>9</v>
      </c>
      <c r="E125" s="3197"/>
      <c r="F125" s="6820"/>
      <c r="G125" s="6701"/>
      <c r="H125" s="6647"/>
      <c r="I125" s="2985"/>
      <c r="J125" s="3198" t="s">
        <v>12</v>
      </c>
      <c r="K125" s="3231">
        <v>0</v>
      </c>
      <c r="L125" s="3230"/>
      <c r="M125" s="3230"/>
      <c r="N125" s="3232"/>
      <c r="O125" s="2911"/>
      <c r="P125" s="3211"/>
      <c r="Q125" s="3211"/>
      <c r="R125" s="3229"/>
      <c r="S125" s="3228"/>
    </row>
    <row r="126" spans="1:19" s="159" customFormat="1" ht="23.25" hidden="1" customHeight="1" x14ac:dyDescent="0.2">
      <c r="A126" s="2800"/>
      <c r="B126" s="3225"/>
      <c r="C126" s="3224"/>
      <c r="D126" s="2946"/>
      <c r="E126" s="3197"/>
      <c r="F126" s="6821"/>
      <c r="G126" s="6701"/>
      <c r="H126" s="6647"/>
      <c r="I126" s="2985"/>
      <c r="J126" s="3198" t="s">
        <v>166</v>
      </c>
      <c r="K126" s="3231"/>
      <c r="L126" s="3230"/>
      <c r="M126" s="3230"/>
      <c r="N126" s="2815"/>
      <c r="O126" s="2911"/>
      <c r="P126" s="3211"/>
      <c r="Q126" s="3211"/>
      <c r="R126" s="3229"/>
      <c r="S126" s="3228"/>
    </row>
    <row r="127" spans="1:19" s="159" customFormat="1" ht="22.5" hidden="1" customHeight="1" x14ac:dyDescent="0.2">
      <c r="A127" s="2800"/>
      <c r="B127" s="3225"/>
      <c r="C127" s="3224"/>
      <c r="D127" s="2946"/>
      <c r="E127" s="3197"/>
      <c r="F127" s="6821"/>
      <c r="G127" s="6701"/>
      <c r="H127" s="6647"/>
      <c r="I127" s="2985"/>
      <c r="J127" s="3198" t="s">
        <v>346</v>
      </c>
      <c r="K127" s="3227"/>
      <c r="L127" s="3226"/>
      <c r="M127" s="3226"/>
      <c r="N127" s="2815"/>
      <c r="O127" s="2814"/>
      <c r="P127" s="2813"/>
      <c r="Q127" s="2813"/>
      <c r="R127" s="2815"/>
      <c r="S127" s="2981"/>
    </row>
    <row r="128" spans="1:19" s="159" customFormat="1" ht="33.75" hidden="1" customHeight="1" thickBot="1" x14ac:dyDescent="0.25">
      <c r="A128" s="2800"/>
      <c r="B128" s="3225"/>
      <c r="C128" s="3224"/>
      <c r="D128" s="2946"/>
      <c r="E128" s="3197"/>
      <c r="F128" s="6821"/>
      <c r="G128" s="6701"/>
      <c r="H128" s="6647"/>
      <c r="I128" s="2985"/>
      <c r="J128" s="3223" t="s">
        <v>13</v>
      </c>
      <c r="K128" s="3222">
        <f>SUM(K125:K127)</f>
        <v>0</v>
      </c>
      <c r="L128" s="3203"/>
      <c r="M128" s="3203"/>
      <c r="N128" s="2804"/>
      <c r="O128" s="2803"/>
      <c r="P128" s="2802"/>
      <c r="Q128" s="2802"/>
      <c r="R128" s="2804"/>
      <c r="S128" s="3154"/>
    </row>
    <row r="129" spans="1:19" s="159" customFormat="1" ht="15" customHeight="1" x14ac:dyDescent="0.2">
      <c r="A129" s="2841" t="s">
        <v>9</v>
      </c>
      <c r="B129" s="3221" t="s">
        <v>8</v>
      </c>
      <c r="C129" s="2839" t="s">
        <v>11</v>
      </c>
      <c r="D129" s="6669" t="s">
        <v>1290</v>
      </c>
      <c r="E129" s="6670"/>
      <c r="F129" s="6671"/>
      <c r="G129" s="6666" t="s">
        <v>632</v>
      </c>
      <c r="H129" s="6646" t="s">
        <v>143</v>
      </c>
      <c r="I129" s="6688" t="s">
        <v>750</v>
      </c>
      <c r="J129" s="3220"/>
      <c r="K129" s="3219"/>
      <c r="L129" s="3218"/>
      <c r="M129" s="3218"/>
      <c r="N129" s="3217"/>
      <c r="O129" s="3216"/>
      <c r="P129" s="3215"/>
      <c r="Q129" s="3215"/>
      <c r="R129" s="6649"/>
      <c r="S129" s="6650"/>
    </row>
    <row r="130" spans="1:19" s="159" customFormat="1" ht="25.5" customHeight="1" x14ac:dyDescent="0.2">
      <c r="A130" s="2800"/>
      <c r="B130" s="3205"/>
      <c r="C130" s="2798"/>
      <c r="D130" s="6672"/>
      <c r="E130" s="6673"/>
      <c r="F130" s="6674"/>
      <c r="G130" s="6667"/>
      <c r="H130" s="6647"/>
      <c r="I130" s="6689"/>
      <c r="J130" s="3198" t="s">
        <v>12</v>
      </c>
      <c r="K130" s="3214">
        <v>0</v>
      </c>
      <c r="L130" s="3214">
        <v>0</v>
      </c>
      <c r="M130" s="3214">
        <v>0</v>
      </c>
      <c r="N130" s="3213" t="s">
        <v>1292</v>
      </c>
      <c r="O130" s="3212" t="s">
        <v>393</v>
      </c>
      <c r="P130" s="3211">
        <v>1</v>
      </c>
      <c r="Q130" s="3210" t="s">
        <v>1077</v>
      </c>
      <c r="R130" s="7256" t="s">
        <v>691</v>
      </c>
      <c r="S130" s="7257"/>
    </row>
    <row r="131" spans="1:19" s="159" customFormat="1" ht="50.25" customHeight="1" x14ac:dyDescent="0.2">
      <c r="A131" s="2800"/>
      <c r="B131" s="3205"/>
      <c r="C131" s="2798"/>
      <c r="D131" s="6672"/>
      <c r="E131" s="6673"/>
      <c r="F131" s="6674"/>
      <c r="G131" s="6667"/>
      <c r="H131" s="6647"/>
      <c r="I131" s="6689"/>
      <c r="J131" s="3198" t="s">
        <v>166</v>
      </c>
      <c r="K131" s="3209"/>
      <c r="L131" s="3208"/>
      <c r="M131" s="3208"/>
      <c r="N131" s="3207" t="s">
        <v>1291</v>
      </c>
      <c r="O131" s="2972" t="s">
        <v>343</v>
      </c>
      <c r="P131" s="3206"/>
      <c r="Q131" s="3206"/>
      <c r="R131" s="7256"/>
      <c r="S131" s="7257"/>
    </row>
    <row r="132" spans="1:19" s="159" customFormat="1" ht="17.25" customHeight="1" thickBot="1" x14ac:dyDescent="0.25">
      <c r="A132" s="2800"/>
      <c r="B132" s="3205"/>
      <c r="C132" s="2798"/>
      <c r="D132" s="6672"/>
      <c r="E132" s="6673"/>
      <c r="F132" s="6674"/>
      <c r="G132" s="6667"/>
      <c r="H132" s="6647"/>
      <c r="I132" s="6689"/>
      <c r="J132" s="3196" t="s">
        <v>346</v>
      </c>
      <c r="K132" s="3204"/>
      <c r="L132" s="3203"/>
      <c r="M132" s="3203"/>
      <c r="N132" s="3202"/>
      <c r="O132" s="3201"/>
      <c r="P132" s="3200"/>
      <c r="Q132" s="3200"/>
      <c r="R132" s="7220"/>
      <c r="S132" s="7221"/>
    </row>
    <row r="133" spans="1:19" s="159" customFormat="1" ht="15" customHeight="1" thickBot="1" x14ac:dyDescent="0.25">
      <c r="A133" s="3081"/>
      <c r="B133" s="3199"/>
      <c r="C133" s="2942"/>
      <c r="D133" s="6672"/>
      <c r="E133" s="6673"/>
      <c r="F133" s="6674"/>
      <c r="G133" s="6667"/>
      <c r="H133" s="6647"/>
      <c r="I133" s="6689"/>
      <c r="J133" s="2845" t="s">
        <v>13</v>
      </c>
      <c r="K133" s="2916">
        <f>SUM(K130:K132)</f>
        <v>0</v>
      </c>
      <c r="L133" s="2935">
        <f>SUM(L130:L132)</f>
        <v>0</v>
      </c>
      <c r="M133" s="2935">
        <f>SUM(M130:M132)</f>
        <v>0</v>
      </c>
      <c r="N133" s="3195"/>
      <c r="O133" s="3194"/>
      <c r="P133" s="3193"/>
      <c r="Q133" s="3193"/>
      <c r="R133" s="7222"/>
      <c r="S133" s="7223"/>
    </row>
    <row r="134" spans="1:19" s="159" customFormat="1" ht="15" customHeight="1" x14ac:dyDescent="0.2">
      <c r="A134" s="6704" t="s">
        <v>9</v>
      </c>
      <c r="B134" s="6754" t="s">
        <v>8</v>
      </c>
      <c r="C134" s="6710" t="s">
        <v>11</v>
      </c>
      <c r="D134" s="6664" t="s">
        <v>8</v>
      </c>
      <c r="E134" s="2807"/>
      <c r="F134" s="6784" t="s">
        <v>1290</v>
      </c>
      <c r="G134" s="6667"/>
      <c r="H134" s="6647"/>
      <c r="I134" s="6689"/>
      <c r="J134" s="3198" t="s">
        <v>12</v>
      </c>
      <c r="K134" s="2902">
        <v>0</v>
      </c>
      <c r="L134" s="2903">
        <v>0</v>
      </c>
      <c r="M134" s="2902">
        <v>0</v>
      </c>
      <c r="N134" s="3195"/>
      <c r="O134" s="3194"/>
      <c r="P134" s="3193"/>
      <c r="Q134" s="3193"/>
      <c r="R134" s="7222"/>
      <c r="S134" s="7223"/>
    </row>
    <row r="135" spans="1:19" s="159" customFormat="1" ht="15" customHeight="1" x14ac:dyDescent="0.2">
      <c r="A135" s="6705"/>
      <c r="B135" s="6755"/>
      <c r="C135" s="6711"/>
      <c r="D135" s="6703"/>
      <c r="E135" s="3197"/>
      <c r="F135" s="6785"/>
      <c r="G135" s="6667"/>
      <c r="H135" s="6647"/>
      <c r="I135" s="6689"/>
      <c r="J135" s="3198" t="s">
        <v>166</v>
      </c>
      <c r="K135" s="3084"/>
      <c r="L135" s="2897"/>
      <c r="M135" s="2896"/>
      <c r="N135" s="3195"/>
      <c r="O135" s="3194"/>
      <c r="P135" s="3193"/>
      <c r="Q135" s="3193"/>
      <c r="R135" s="7222"/>
      <c r="S135" s="7223"/>
    </row>
    <row r="136" spans="1:19" s="159" customFormat="1" ht="15" customHeight="1" thickBot="1" x14ac:dyDescent="0.25">
      <c r="A136" s="6705"/>
      <c r="B136" s="6755"/>
      <c r="C136" s="6711"/>
      <c r="D136" s="6703"/>
      <c r="E136" s="3197"/>
      <c r="F136" s="6785"/>
      <c r="G136" s="6667"/>
      <c r="H136" s="6647"/>
      <c r="I136" s="6689"/>
      <c r="J136" s="3196" t="s">
        <v>346</v>
      </c>
      <c r="K136" s="2892"/>
      <c r="L136" s="2891"/>
      <c r="M136" s="2891"/>
      <c r="N136" s="3195"/>
      <c r="O136" s="3194"/>
      <c r="P136" s="3193"/>
      <c r="Q136" s="3193"/>
      <c r="R136" s="7222"/>
      <c r="S136" s="7223"/>
    </row>
    <row r="137" spans="1:19" s="159" customFormat="1" ht="15" customHeight="1" thickBot="1" x14ac:dyDescent="0.25">
      <c r="A137" s="6706"/>
      <c r="B137" s="6756"/>
      <c r="C137" s="6712"/>
      <c r="D137" s="6665"/>
      <c r="E137" s="2797"/>
      <c r="F137" s="6786"/>
      <c r="G137" s="6668"/>
      <c r="H137" s="6648"/>
      <c r="I137" s="6690"/>
      <c r="J137" s="3173" t="s">
        <v>13</v>
      </c>
      <c r="K137" s="2887">
        <f>SUM(K134:K136)</f>
        <v>0</v>
      </c>
      <c r="L137" s="2886">
        <f>SUM(L134:L136)</f>
        <v>0</v>
      </c>
      <c r="M137" s="2885">
        <f>SUM(M134:M136)</f>
        <v>0</v>
      </c>
      <c r="N137" s="3192"/>
      <c r="O137" s="3191"/>
      <c r="P137" s="3190"/>
      <c r="Q137" s="3190"/>
      <c r="R137" s="7224"/>
      <c r="S137" s="7225"/>
    </row>
    <row r="138" spans="1:19" s="159" customFormat="1" ht="15" customHeight="1" thickBot="1" x14ac:dyDescent="0.25">
      <c r="A138" s="2748" t="s">
        <v>9</v>
      </c>
      <c r="B138" s="3080" t="s">
        <v>8</v>
      </c>
      <c r="C138" s="6675" t="s">
        <v>14</v>
      </c>
      <c r="D138" s="6676"/>
      <c r="E138" s="6676"/>
      <c r="F138" s="6676"/>
      <c r="G138" s="6676"/>
      <c r="H138" s="6676"/>
      <c r="I138" s="6676"/>
      <c r="J138" s="6677"/>
      <c r="K138" s="3189">
        <f>K105+K112+K120+K133</f>
        <v>11</v>
      </c>
      <c r="L138" s="3189">
        <f>L105+L112+L120+L133</f>
        <v>11</v>
      </c>
      <c r="M138" s="3189">
        <f>M105+M112+M120+M133</f>
        <v>10.85</v>
      </c>
      <c r="N138" s="6856"/>
      <c r="O138" s="6857"/>
      <c r="P138" s="6857"/>
      <c r="Q138" s="6857"/>
      <c r="R138" s="6857"/>
      <c r="S138" s="6858"/>
    </row>
    <row r="139" spans="1:19" s="159" customFormat="1" ht="21" customHeight="1" thickBot="1" x14ac:dyDescent="0.25">
      <c r="A139" s="2841" t="s">
        <v>9</v>
      </c>
      <c r="B139" s="2840" t="s">
        <v>9</v>
      </c>
      <c r="C139" s="6745" t="s">
        <v>724</v>
      </c>
      <c r="D139" s="6746"/>
      <c r="E139" s="6746"/>
      <c r="F139" s="6746"/>
      <c r="G139" s="6746"/>
      <c r="H139" s="6746"/>
      <c r="I139" s="6746"/>
      <c r="J139" s="6746"/>
      <c r="K139" s="6746"/>
      <c r="L139" s="6746"/>
      <c r="M139" s="6746"/>
      <c r="N139" s="6746"/>
      <c r="O139" s="6746"/>
      <c r="P139" s="6746"/>
      <c r="Q139" s="6746"/>
      <c r="R139" s="6746"/>
      <c r="S139" s="6747"/>
    </row>
    <row r="140" spans="1:19" s="159" customFormat="1" ht="21" customHeight="1" x14ac:dyDescent="0.2">
      <c r="A140" s="2800"/>
      <c r="B140" s="2799"/>
      <c r="C140" s="2819"/>
      <c r="D140" s="3188"/>
      <c r="E140" s="3188"/>
      <c r="F140" s="3188"/>
      <c r="G140" s="3188"/>
      <c r="H140" s="3188"/>
      <c r="I140" s="3188"/>
      <c r="J140" s="3188"/>
      <c r="K140" s="3188"/>
      <c r="L140" s="3188"/>
      <c r="M140" s="3188"/>
      <c r="N140" s="2864" t="s">
        <v>1289</v>
      </c>
      <c r="O140" s="3187" t="s">
        <v>343</v>
      </c>
      <c r="P140" s="3186"/>
      <c r="Q140" s="3186"/>
      <c r="R140" s="7226"/>
      <c r="S140" s="7227"/>
    </row>
    <row r="141" spans="1:19" s="159" customFormat="1" ht="24" customHeight="1" thickBot="1" x14ac:dyDescent="0.25">
      <c r="A141" s="3081"/>
      <c r="B141" s="2943"/>
      <c r="C141" s="2818"/>
      <c r="D141" s="3185"/>
      <c r="E141" s="3185"/>
      <c r="F141" s="3185"/>
      <c r="G141" s="3185"/>
      <c r="H141" s="3185"/>
      <c r="I141" s="3185"/>
      <c r="J141" s="3185"/>
      <c r="K141" s="3185"/>
      <c r="L141" s="3184"/>
      <c r="M141" s="3184"/>
      <c r="N141" s="3183" t="s">
        <v>722</v>
      </c>
      <c r="O141" s="3182" t="s">
        <v>343</v>
      </c>
      <c r="P141" s="3181"/>
      <c r="Q141" s="3181"/>
      <c r="R141" s="7228"/>
      <c r="S141" s="7229"/>
    </row>
    <row r="142" spans="1:19" s="159" customFormat="1" ht="30" customHeight="1" thickBot="1" x14ac:dyDescent="0.25">
      <c r="A142" s="6704" t="s">
        <v>9</v>
      </c>
      <c r="B142" s="6707" t="s">
        <v>9</v>
      </c>
      <c r="C142" s="6710" t="s">
        <v>8</v>
      </c>
      <c r="D142" s="6694" t="s">
        <v>1286</v>
      </c>
      <c r="E142" s="6695"/>
      <c r="F142" s="6696"/>
      <c r="G142" s="6666" t="s">
        <v>881</v>
      </c>
      <c r="H142" s="6653" t="s">
        <v>143</v>
      </c>
      <c r="I142" s="2922" t="s">
        <v>750</v>
      </c>
      <c r="J142" s="3172" t="s">
        <v>12</v>
      </c>
      <c r="K142" s="2886">
        <f>K146</f>
        <v>60</v>
      </c>
      <c r="L142" s="2886">
        <f>L146</f>
        <v>50</v>
      </c>
      <c r="M142" s="2886">
        <f>M146</f>
        <v>33.840000000000003</v>
      </c>
      <c r="N142" s="3180" t="s">
        <v>1288</v>
      </c>
      <c r="O142" s="3179" t="s">
        <v>446</v>
      </c>
      <c r="P142" s="3178">
        <v>1.4999999999999999E-2</v>
      </c>
      <c r="Q142" s="3177">
        <v>0.22</v>
      </c>
      <c r="R142" s="6912" t="s">
        <v>1287</v>
      </c>
      <c r="S142" s="6913"/>
    </row>
    <row r="143" spans="1:19" s="159" customFormat="1" ht="15" customHeight="1" thickBot="1" x14ac:dyDescent="0.25">
      <c r="A143" s="6705"/>
      <c r="B143" s="6708"/>
      <c r="C143" s="6711"/>
      <c r="D143" s="6697"/>
      <c r="E143" s="6698"/>
      <c r="F143" s="6699"/>
      <c r="G143" s="6667"/>
      <c r="H143" s="6654"/>
      <c r="I143" s="2894"/>
      <c r="J143" s="3170" t="s">
        <v>166</v>
      </c>
      <c r="K143" s="2886"/>
      <c r="L143" s="2886"/>
      <c r="M143" s="2885"/>
      <c r="N143" s="2815"/>
      <c r="O143" s="2814"/>
      <c r="P143" s="2813"/>
      <c r="Q143" s="2813"/>
      <c r="R143" s="6916"/>
      <c r="S143" s="6917"/>
    </row>
    <row r="144" spans="1:19" s="159" customFormat="1" ht="15" customHeight="1" thickBot="1" x14ac:dyDescent="0.25">
      <c r="A144" s="6705"/>
      <c r="B144" s="6708"/>
      <c r="C144" s="6711"/>
      <c r="D144" s="6697"/>
      <c r="E144" s="6698"/>
      <c r="F144" s="6699"/>
      <c r="G144" s="6667"/>
      <c r="H144" s="6654"/>
      <c r="I144" s="2894"/>
      <c r="J144" s="3176" t="s">
        <v>346</v>
      </c>
      <c r="K144" s="2923"/>
      <c r="L144" s="2923"/>
      <c r="M144" s="2923"/>
      <c r="N144" s="2815"/>
      <c r="O144" s="2814"/>
      <c r="P144" s="2813"/>
      <c r="Q144" s="2813"/>
      <c r="R144" s="6895"/>
      <c r="S144" s="6896"/>
    </row>
    <row r="145" spans="1:19" s="159" customFormat="1" ht="15" customHeight="1" thickBot="1" x14ac:dyDescent="0.25">
      <c r="A145" s="6706"/>
      <c r="B145" s="6709"/>
      <c r="C145" s="6712"/>
      <c r="D145" s="6697"/>
      <c r="E145" s="6698"/>
      <c r="F145" s="6699"/>
      <c r="G145" s="6667"/>
      <c r="H145" s="6654"/>
      <c r="I145" s="2894"/>
      <c r="J145" s="2917" t="s">
        <v>13</v>
      </c>
      <c r="K145" s="2935">
        <f>SUM(K142:K144)</f>
        <v>60</v>
      </c>
      <c r="L145" s="2935">
        <f>SUM(L142:L144)</f>
        <v>50</v>
      </c>
      <c r="M145" s="2935">
        <f>SUM(M142:M144)</f>
        <v>33.840000000000003</v>
      </c>
      <c r="N145" s="2804"/>
      <c r="O145" s="2803"/>
      <c r="P145" s="2802"/>
      <c r="Q145" s="2802"/>
      <c r="R145" s="6779"/>
      <c r="S145" s="6780"/>
    </row>
    <row r="146" spans="1:19" s="159" customFormat="1" ht="15" customHeight="1" x14ac:dyDescent="0.2">
      <c r="A146" s="2856" t="s">
        <v>9</v>
      </c>
      <c r="B146" s="2855" t="s">
        <v>9</v>
      </c>
      <c r="C146" s="2854" t="s">
        <v>8</v>
      </c>
      <c r="D146" s="6681" t="s">
        <v>8</v>
      </c>
      <c r="E146" s="2766"/>
      <c r="F146" s="6659" t="s">
        <v>1286</v>
      </c>
      <c r="G146" s="6667"/>
      <c r="H146" s="6654"/>
      <c r="I146" s="2894"/>
      <c r="J146" s="2904" t="s">
        <v>12</v>
      </c>
      <c r="K146" s="3175">
        <v>60</v>
      </c>
      <c r="L146" s="2962">
        <v>50</v>
      </c>
      <c r="M146" s="3175">
        <v>33.840000000000003</v>
      </c>
      <c r="N146" s="2810"/>
      <c r="O146" s="2868"/>
      <c r="P146" s="2809"/>
      <c r="Q146" s="2809"/>
      <c r="R146" s="6781"/>
      <c r="S146" s="6782"/>
    </row>
    <row r="147" spans="1:19" s="159" customFormat="1" ht="15" customHeight="1" thickBot="1" x14ac:dyDescent="0.25">
      <c r="A147" s="2856"/>
      <c r="B147" s="2855"/>
      <c r="C147" s="2854"/>
      <c r="D147" s="6679"/>
      <c r="E147" s="2769"/>
      <c r="F147" s="6678"/>
      <c r="G147" s="6667"/>
      <c r="H147" s="6654"/>
      <c r="I147" s="2894"/>
      <c r="J147" s="3174"/>
      <c r="K147" s="2891"/>
      <c r="L147" s="2891"/>
      <c r="M147" s="2891"/>
      <c r="N147" s="2810"/>
      <c r="O147" s="2868"/>
      <c r="P147" s="2809"/>
      <c r="Q147" s="2809"/>
      <c r="R147" s="6781"/>
      <c r="S147" s="6782"/>
    </row>
    <row r="148" spans="1:19" s="159" customFormat="1" ht="15" customHeight="1" thickBot="1" x14ac:dyDescent="0.25">
      <c r="A148" s="2856"/>
      <c r="B148" s="2855"/>
      <c r="C148" s="2854"/>
      <c r="D148" s="6680"/>
      <c r="E148" s="2765"/>
      <c r="F148" s="6660"/>
      <c r="G148" s="6668"/>
      <c r="H148" s="6655"/>
      <c r="I148" s="2894"/>
      <c r="J148" s="3173" t="s">
        <v>13</v>
      </c>
      <c r="K148" s="2885">
        <f>SUM(K146:K147)</f>
        <v>60</v>
      </c>
      <c r="L148" s="2885">
        <f>SUM(L146:L147)</f>
        <v>50</v>
      </c>
      <c r="M148" s="2885">
        <f>SUM(M146:M147)</f>
        <v>33.840000000000003</v>
      </c>
      <c r="N148" s="2810"/>
      <c r="O148" s="2868"/>
      <c r="P148" s="2809"/>
      <c r="Q148" s="2809"/>
      <c r="R148" s="6621"/>
      <c r="S148" s="6622"/>
    </row>
    <row r="149" spans="1:19" s="159" customFormat="1" ht="15" customHeight="1" thickBot="1" x14ac:dyDescent="0.25">
      <c r="A149" s="2841" t="s">
        <v>9</v>
      </c>
      <c r="B149" s="2840" t="s">
        <v>9</v>
      </c>
      <c r="C149" s="2839" t="s">
        <v>9</v>
      </c>
      <c r="D149" s="7067" t="s">
        <v>1285</v>
      </c>
      <c r="E149" s="7068"/>
      <c r="F149" s="7069"/>
      <c r="G149" s="6700" t="s">
        <v>876</v>
      </c>
      <c r="H149" s="6653" t="s">
        <v>143</v>
      </c>
      <c r="I149" s="2922" t="s">
        <v>750</v>
      </c>
      <c r="J149" s="3172" t="s">
        <v>12</v>
      </c>
      <c r="K149" s="2886">
        <f>K154+K158+K162+K166+K171+K175+K179+K183+K187+K191+K195</f>
        <v>2210</v>
      </c>
      <c r="L149" s="2886">
        <f>L154+L158+L162+L166+L171+L175+L179+L183+L187+L191+L195</f>
        <v>3238.8</v>
      </c>
      <c r="M149" s="2886">
        <f>M154+M158+M162+M166+M171+M175+M179+M183+M187+M191+M195</f>
        <v>3157.57</v>
      </c>
      <c r="N149" s="2875"/>
      <c r="O149" s="3171"/>
      <c r="P149" s="2873"/>
      <c r="Q149" s="2873"/>
      <c r="R149" s="6619"/>
      <c r="S149" s="6620"/>
    </row>
    <row r="150" spans="1:19" s="159" customFormat="1" ht="15" customHeight="1" thickBot="1" x14ac:dyDescent="0.25">
      <c r="A150" s="2800"/>
      <c r="B150" s="2799"/>
      <c r="C150" s="2798"/>
      <c r="D150" s="7070"/>
      <c r="E150" s="7071"/>
      <c r="F150" s="7072"/>
      <c r="G150" s="6701"/>
      <c r="H150" s="6654"/>
      <c r="I150" s="2769"/>
      <c r="J150" s="3170" t="s">
        <v>166</v>
      </c>
      <c r="K150" s="2886"/>
      <c r="L150" s="2886"/>
      <c r="M150" s="2885"/>
      <c r="N150" s="2988"/>
      <c r="O150" s="2814"/>
      <c r="P150" s="2981"/>
      <c r="Q150" s="2981"/>
      <c r="R150" s="6781"/>
      <c r="S150" s="6782"/>
    </row>
    <row r="151" spans="1:19" s="159" customFormat="1" ht="15" customHeight="1" thickBot="1" x14ac:dyDescent="0.25">
      <c r="A151" s="2800"/>
      <c r="B151" s="2799"/>
      <c r="C151" s="2798"/>
      <c r="D151" s="7070"/>
      <c r="E151" s="7071"/>
      <c r="F151" s="7072"/>
      <c r="G151" s="6701"/>
      <c r="H151" s="6654"/>
      <c r="I151" s="2769"/>
      <c r="J151" s="3170" t="s">
        <v>196</v>
      </c>
      <c r="K151" s="2918">
        <f>K156+K160+K164+K168+K173+K177+K181+K185+K193+K197</f>
        <v>29.14</v>
      </c>
      <c r="L151" s="2918">
        <f>L156+L160+L164+L168+L173+L177+L181+L185+L193+L197</f>
        <v>201.14000000000001</v>
      </c>
      <c r="M151" s="2918">
        <f>M156+M160+M164+M168+M173+M177+M181+M185+M193+M197</f>
        <v>201.14000000000001</v>
      </c>
      <c r="N151" s="2988"/>
      <c r="O151" s="2814"/>
      <c r="P151" s="2981"/>
      <c r="Q151" s="2981"/>
      <c r="R151" s="6781"/>
      <c r="S151" s="6782"/>
    </row>
    <row r="152" spans="1:19" s="159" customFormat="1" ht="15" customHeight="1" thickBot="1" x14ac:dyDescent="0.25">
      <c r="A152" s="2800"/>
      <c r="B152" s="2799"/>
      <c r="C152" s="2798"/>
      <c r="D152" s="7070"/>
      <c r="E152" s="7071"/>
      <c r="F152" s="7072"/>
      <c r="G152" s="6701"/>
      <c r="H152" s="6654"/>
      <c r="I152" s="2769"/>
      <c r="J152" s="3170" t="s">
        <v>346</v>
      </c>
      <c r="K152" s="2887"/>
      <c r="L152" s="2923"/>
      <c r="M152" s="2923"/>
      <c r="N152" s="2988"/>
      <c r="O152" s="2814"/>
      <c r="P152" s="2981"/>
      <c r="Q152" s="2981"/>
      <c r="R152" s="6781"/>
      <c r="S152" s="6782"/>
    </row>
    <row r="153" spans="1:19" s="159" customFormat="1" ht="15" customHeight="1" thickBot="1" x14ac:dyDescent="0.25">
      <c r="A153" s="3081"/>
      <c r="B153" s="2943"/>
      <c r="C153" s="2942"/>
      <c r="D153" s="7073"/>
      <c r="E153" s="7074"/>
      <c r="F153" s="7075"/>
      <c r="G153" s="6702"/>
      <c r="H153" s="6655"/>
      <c r="I153" s="2765"/>
      <c r="J153" s="3169" t="s">
        <v>13</v>
      </c>
      <c r="K153" s="2916">
        <f>SUM(K149:K152)</f>
        <v>2239.14</v>
      </c>
      <c r="L153" s="2936">
        <f>SUM(L149:L152)</f>
        <v>3439.94</v>
      </c>
      <c r="M153" s="2936">
        <f>SUM(M149:M152)</f>
        <v>3358.71</v>
      </c>
      <c r="N153" s="3168"/>
      <c r="O153" s="2794"/>
      <c r="P153" s="2980"/>
      <c r="Q153" s="2980"/>
      <c r="R153" s="6621"/>
      <c r="S153" s="6622"/>
    </row>
    <row r="154" spans="1:19" s="159" customFormat="1" ht="30" customHeight="1" x14ac:dyDescent="0.2">
      <c r="A154" s="2841" t="s">
        <v>9</v>
      </c>
      <c r="B154" s="2840" t="s">
        <v>9</v>
      </c>
      <c r="C154" s="2839" t="s">
        <v>9</v>
      </c>
      <c r="D154" s="6679" t="s">
        <v>8</v>
      </c>
      <c r="E154" s="2769"/>
      <c r="F154" s="6659" t="s">
        <v>1284</v>
      </c>
      <c r="G154" s="6666" t="s">
        <v>876</v>
      </c>
      <c r="H154" s="6653" t="s">
        <v>143</v>
      </c>
      <c r="I154" s="2922" t="s">
        <v>750</v>
      </c>
      <c r="J154" s="2904" t="s">
        <v>12</v>
      </c>
      <c r="K154" s="2902">
        <v>200</v>
      </c>
      <c r="L154" s="2903">
        <v>227.1</v>
      </c>
      <c r="M154" s="2902">
        <v>227.02</v>
      </c>
      <c r="N154" s="3167" t="s">
        <v>1283</v>
      </c>
      <c r="O154" s="2900" t="s">
        <v>753</v>
      </c>
      <c r="P154" s="3166">
        <v>571</v>
      </c>
      <c r="Q154" s="3165">
        <v>700</v>
      </c>
      <c r="R154" s="7211" t="s">
        <v>1282</v>
      </c>
      <c r="S154" s="6913"/>
    </row>
    <row r="155" spans="1:19" s="159" customFormat="1" ht="15" customHeight="1" x14ac:dyDescent="0.2">
      <c r="A155" s="2800"/>
      <c r="B155" s="2799"/>
      <c r="C155" s="2798"/>
      <c r="D155" s="6679"/>
      <c r="E155" s="2769"/>
      <c r="F155" s="6678"/>
      <c r="G155" s="6667"/>
      <c r="H155" s="6654"/>
      <c r="I155" s="2769"/>
      <c r="J155" s="2898" t="s">
        <v>166</v>
      </c>
      <c r="K155" s="2896"/>
      <c r="L155" s="2897"/>
      <c r="M155" s="2896"/>
      <c r="N155" s="3164"/>
      <c r="O155" s="3163"/>
      <c r="P155" s="3162"/>
      <c r="Q155" s="3161"/>
      <c r="R155" s="7212"/>
      <c r="S155" s="6917"/>
    </row>
    <row r="156" spans="1:19" s="159" customFormat="1" ht="15" customHeight="1" thickBot="1" x14ac:dyDescent="0.25">
      <c r="A156" s="2800"/>
      <c r="B156" s="2799"/>
      <c r="C156" s="2798"/>
      <c r="D156" s="6679"/>
      <c r="E156" s="2769"/>
      <c r="F156" s="6678"/>
      <c r="G156" s="6667"/>
      <c r="H156" s="6654"/>
      <c r="I156" s="2769"/>
      <c r="J156" s="2893" t="s">
        <v>196</v>
      </c>
      <c r="K156" s="3088"/>
      <c r="L156" s="3087"/>
      <c r="M156" s="3087"/>
      <c r="N156" s="2988"/>
      <c r="O156" s="2814"/>
      <c r="P156" s="2981"/>
      <c r="Q156" s="2812"/>
      <c r="R156" s="7212"/>
      <c r="S156" s="6917"/>
    </row>
    <row r="157" spans="1:19" s="159" customFormat="1" ht="15" customHeight="1" thickBot="1" x14ac:dyDescent="0.25">
      <c r="A157" s="3081"/>
      <c r="B157" s="2943"/>
      <c r="C157" s="2942"/>
      <c r="D157" s="6680"/>
      <c r="E157" s="2769"/>
      <c r="F157" s="2771"/>
      <c r="G157" s="6668"/>
      <c r="H157" s="6655"/>
      <c r="I157" s="2765"/>
      <c r="J157" s="2888" t="s">
        <v>13</v>
      </c>
      <c r="K157" s="2887">
        <f>SUM(K154:K156)</f>
        <v>200</v>
      </c>
      <c r="L157" s="2886">
        <f>SUM(L154:L156)</f>
        <v>227.1</v>
      </c>
      <c r="M157" s="2885">
        <f>SUM(M154:M156)</f>
        <v>227.02</v>
      </c>
      <c r="N157" s="2988"/>
      <c r="O157" s="2814"/>
      <c r="P157" s="2981"/>
      <c r="Q157" s="2812"/>
      <c r="R157" s="7054"/>
      <c r="S157" s="6896"/>
    </row>
    <row r="158" spans="1:19" s="159" customFormat="1" ht="40.5" customHeight="1" x14ac:dyDescent="0.2">
      <c r="A158" s="2841" t="s">
        <v>9</v>
      </c>
      <c r="B158" s="2840" t="s">
        <v>9</v>
      </c>
      <c r="C158" s="2839" t="s">
        <v>9</v>
      </c>
      <c r="D158" s="6664" t="s">
        <v>9</v>
      </c>
      <c r="E158" s="3127"/>
      <c r="F158" s="6659" t="s">
        <v>1281</v>
      </c>
      <c r="G158" s="6666" t="s">
        <v>876</v>
      </c>
      <c r="H158" s="6653" t="s">
        <v>143</v>
      </c>
      <c r="I158" s="2922" t="s">
        <v>750</v>
      </c>
      <c r="J158" s="2906" t="s">
        <v>12</v>
      </c>
      <c r="K158" s="2902">
        <v>150</v>
      </c>
      <c r="L158" s="2903">
        <v>110</v>
      </c>
      <c r="M158" s="2902">
        <v>95.4</v>
      </c>
      <c r="N158" s="3160" t="s">
        <v>1280</v>
      </c>
      <c r="O158" s="3147" t="s">
        <v>1277</v>
      </c>
      <c r="P158" s="3158">
        <v>9243</v>
      </c>
      <c r="Q158" s="3145">
        <v>13350</v>
      </c>
      <c r="R158" s="7208" t="s">
        <v>1279</v>
      </c>
      <c r="S158" s="7151"/>
    </row>
    <row r="159" spans="1:19" s="159" customFormat="1" ht="27.75" customHeight="1" x14ac:dyDescent="0.2">
      <c r="A159" s="2800"/>
      <c r="B159" s="2799"/>
      <c r="C159" s="2798"/>
      <c r="D159" s="6703"/>
      <c r="E159" s="3123"/>
      <c r="F159" s="6678"/>
      <c r="G159" s="6667"/>
      <c r="H159" s="6654"/>
      <c r="I159" s="2769"/>
      <c r="J159" s="2898" t="s">
        <v>166</v>
      </c>
      <c r="K159" s="2896"/>
      <c r="L159" s="2897"/>
      <c r="M159" s="2896"/>
      <c r="N159" s="3160" t="s">
        <v>1278</v>
      </c>
      <c r="O159" s="3159" t="s">
        <v>1277</v>
      </c>
      <c r="P159" s="3158">
        <v>687</v>
      </c>
      <c r="Q159" s="3145">
        <v>525</v>
      </c>
      <c r="R159" s="6893" t="s">
        <v>1267</v>
      </c>
      <c r="S159" s="6894"/>
    </row>
    <row r="160" spans="1:19" s="159" customFormat="1" ht="15" customHeight="1" thickBot="1" x14ac:dyDescent="0.25">
      <c r="A160" s="2800"/>
      <c r="B160" s="2799"/>
      <c r="C160" s="2798"/>
      <c r="D160" s="6703"/>
      <c r="E160" s="3123"/>
      <c r="F160" s="6678"/>
      <c r="G160" s="6667"/>
      <c r="H160" s="6654"/>
      <c r="I160" s="2769"/>
      <c r="J160" s="2893" t="s">
        <v>196</v>
      </c>
      <c r="K160" s="2892"/>
      <c r="L160" s="2891"/>
      <c r="M160" s="2891"/>
      <c r="N160" s="2988"/>
      <c r="O160" s="2814"/>
      <c r="P160" s="2782"/>
      <c r="Q160" s="2781"/>
      <c r="R160" s="6916"/>
      <c r="S160" s="6917"/>
    </row>
    <row r="161" spans="1:19" s="159" customFormat="1" ht="15" customHeight="1" thickBot="1" x14ac:dyDescent="0.25">
      <c r="A161" s="3081"/>
      <c r="B161" s="2943"/>
      <c r="C161" s="2942"/>
      <c r="D161" s="6665"/>
      <c r="E161" s="3123"/>
      <c r="F161" s="2895"/>
      <c r="G161" s="6668"/>
      <c r="H161" s="6655"/>
      <c r="I161" s="2765"/>
      <c r="J161" s="2888" t="s">
        <v>13</v>
      </c>
      <c r="K161" s="2887">
        <f>SUM(K158:K160)</f>
        <v>150</v>
      </c>
      <c r="L161" s="2886">
        <f>SUM(L158:L160)</f>
        <v>110</v>
      </c>
      <c r="M161" s="2885">
        <f>SUM(M158:M160)</f>
        <v>95.4</v>
      </c>
      <c r="N161" s="2988"/>
      <c r="O161" s="2814"/>
      <c r="P161" s="2981"/>
      <c r="Q161" s="2812"/>
      <c r="R161" s="6895"/>
      <c r="S161" s="6896"/>
    </row>
    <row r="162" spans="1:19" s="159" customFormat="1" ht="15" customHeight="1" x14ac:dyDescent="0.2">
      <c r="A162" s="2841" t="s">
        <v>9</v>
      </c>
      <c r="B162" s="2840" t="s">
        <v>9</v>
      </c>
      <c r="C162" s="2839" t="s">
        <v>9</v>
      </c>
      <c r="D162" s="6664" t="s">
        <v>10</v>
      </c>
      <c r="E162" s="3127"/>
      <c r="F162" s="6659" t="s">
        <v>1276</v>
      </c>
      <c r="G162" s="6666" t="s">
        <v>876</v>
      </c>
      <c r="H162" s="6653" t="s">
        <v>143</v>
      </c>
      <c r="I162" s="2922" t="s">
        <v>750</v>
      </c>
      <c r="J162" s="2906" t="s">
        <v>12</v>
      </c>
      <c r="K162" s="2902">
        <v>130</v>
      </c>
      <c r="L162" s="2903">
        <v>142.9</v>
      </c>
      <c r="M162" s="2902">
        <v>129.94999999999999</v>
      </c>
      <c r="N162" s="2784"/>
      <c r="O162" s="2814"/>
      <c r="P162" s="2782"/>
      <c r="Q162" s="2781"/>
      <c r="R162" s="7213" t="s">
        <v>1267</v>
      </c>
      <c r="S162" s="7214"/>
    </row>
    <row r="163" spans="1:19" s="159" customFormat="1" ht="15" customHeight="1" x14ac:dyDescent="0.2">
      <c r="A163" s="2800"/>
      <c r="B163" s="2799"/>
      <c r="C163" s="3157"/>
      <c r="D163" s="6703"/>
      <c r="E163" s="3123"/>
      <c r="F163" s="6678"/>
      <c r="G163" s="6667"/>
      <c r="H163" s="6654"/>
      <c r="I163" s="2769"/>
      <c r="J163" s="2898" t="s">
        <v>166</v>
      </c>
      <c r="K163" s="3084"/>
      <c r="L163" s="2897"/>
      <c r="M163" s="2896"/>
      <c r="N163" s="7231" t="s">
        <v>1275</v>
      </c>
      <c r="O163" s="6841" t="s">
        <v>343</v>
      </c>
      <c r="P163" s="6933">
        <v>2900</v>
      </c>
      <c r="Q163" s="6843">
        <v>2900</v>
      </c>
      <c r="R163" s="7215"/>
      <c r="S163" s="7216"/>
    </row>
    <row r="164" spans="1:19" s="159" customFormat="1" ht="15" customHeight="1" thickBot="1" x14ac:dyDescent="0.25">
      <c r="A164" s="2800"/>
      <c r="B164" s="2799"/>
      <c r="C164" s="3157"/>
      <c r="D164" s="6703"/>
      <c r="E164" s="3123"/>
      <c r="F164" s="6678"/>
      <c r="G164" s="6667"/>
      <c r="H164" s="6654"/>
      <c r="I164" s="2769"/>
      <c r="J164" s="2893" t="s">
        <v>196</v>
      </c>
      <c r="K164" s="2892"/>
      <c r="L164" s="2891"/>
      <c r="M164" s="2891"/>
      <c r="N164" s="6748"/>
      <c r="O164" s="6842"/>
      <c r="P164" s="6876"/>
      <c r="Q164" s="6844"/>
      <c r="R164" s="7215"/>
      <c r="S164" s="7216"/>
    </row>
    <row r="165" spans="1:19" s="159" customFormat="1" ht="15" customHeight="1" thickBot="1" x14ac:dyDescent="0.25">
      <c r="A165" s="3081"/>
      <c r="B165" s="2943"/>
      <c r="C165" s="3156"/>
      <c r="D165" s="6665"/>
      <c r="E165" s="3123"/>
      <c r="F165" s="2895"/>
      <c r="G165" s="6668"/>
      <c r="H165" s="6655"/>
      <c r="I165" s="2765"/>
      <c r="J165" s="2888" t="s">
        <v>13</v>
      </c>
      <c r="K165" s="2887">
        <f>SUM(K162:K164)</f>
        <v>130</v>
      </c>
      <c r="L165" s="2886">
        <f>SUM(L162:L164)</f>
        <v>142.9</v>
      </c>
      <c r="M165" s="2885">
        <f>SUM(M162:M164)</f>
        <v>129.94999999999999</v>
      </c>
      <c r="N165" s="3155"/>
      <c r="O165" s="2803"/>
      <c r="P165" s="3154"/>
      <c r="Q165" s="2801"/>
      <c r="R165" s="7217"/>
      <c r="S165" s="7218"/>
    </row>
    <row r="166" spans="1:19" s="159" customFormat="1" ht="21.75" customHeight="1" x14ac:dyDescent="0.2">
      <c r="A166" s="2841" t="s">
        <v>9</v>
      </c>
      <c r="B166" s="2840" t="s">
        <v>9</v>
      </c>
      <c r="C166" s="2839" t="s">
        <v>9</v>
      </c>
      <c r="D166" s="6664" t="s">
        <v>11</v>
      </c>
      <c r="E166" s="3127"/>
      <c r="F166" s="6659" t="s">
        <v>1274</v>
      </c>
      <c r="G166" s="6666" t="s">
        <v>876</v>
      </c>
      <c r="H166" s="6653" t="s">
        <v>143</v>
      </c>
      <c r="I166" s="2922" t="s">
        <v>750</v>
      </c>
      <c r="J166" s="2906" t="s">
        <v>12</v>
      </c>
      <c r="K166" s="2903">
        <v>1437</v>
      </c>
      <c r="L166" s="2903">
        <v>2352.8000000000002</v>
      </c>
      <c r="M166" s="2902">
        <v>2344.8000000000002</v>
      </c>
      <c r="N166" s="3153" t="s">
        <v>1273</v>
      </c>
      <c r="O166" s="3122" t="s">
        <v>343</v>
      </c>
      <c r="P166" s="3118">
        <v>21</v>
      </c>
      <c r="Q166" s="3117">
        <v>21</v>
      </c>
      <c r="R166" s="7212" t="s">
        <v>1267</v>
      </c>
      <c r="S166" s="6917"/>
    </row>
    <row r="167" spans="1:19" s="159" customFormat="1" ht="44.25" customHeight="1" x14ac:dyDescent="0.2">
      <c r="A167" s="2800"/>
      <c r="B167" s="2799"/>
      <c r="C167" s="2798"/>
      <c r="D167" s="6703"/>
      <c r="E167" s="3123"/>
      <c r="F167" s="6678"/>
      <c r="G167" s="6667"/>
      <c r="H167" s="6654"/>
      <c r="I167" s="2769"/>
      <c r="J167" s="2898" t="s">
        <v>166</v>
      </c>
      <c r="K167" s="2897"/>
      <c r="L167" s="2897"/>
      <c r="M167" s="2896"/>
      <c r="N167" s="3148" t="s">
        <v>1272</v>
      </c>
      <c r="O167" s="3147" t="s">
        <v>343</v>
      </c>
      <c r="P167" s="3151">
        <v>600</v>
      </c>
      <c r="Q167" s="3150">
        <v>690</v>
      </c>
      <c r="R167" s="7208" t="s">
        <v>1271</v>
      </c>
      <c r="S167" s="7151"/>
    </row>
    <row r="168" spans="1:19" s="159" customFormat="1" ht="23.25" customHeight="1" x14ac:dyDescent="0.2">
      <c r="A168" s="2800"/>
      <c r="B168" s="2799"/>
      <c r="C168" s="2798"/>
      <c r="D168" s="6703"/>
      <c r="E168" s="3123"/>
      <c r="F168" s="6678"/>
      <c r="G168" s="6667"/>
      <c r="H168" s="6654"/>
      <c r="I168" s="2769"/>
      <c r="J168" s="2898" t="s">
        <v>196</v>
      </c>
      <c r="K168" s="2897">
        <v>29.05</v>
      </c>
      <c r="L168" s="3152">
        <v>201.05</v>
      </c>
      <c r="M168" s="3152">
        <v>201.05</v>
      </c>
      <c r="N168" s="3148" t="s">
        <v>1270</v>
      </c>
      <c r="O168" s="3147" t="s">
        <v>349</v>
      </c>
      <c r="P168" s="3151">
        <v>140</v>
      </c>
      <c r="Q168" s="3150">
        <v>180</v>
      </c>
      <c r="R168" s="7054" t="s">
        <v>1267</v>
      </c>
      <c r="S168" s="6896"/>
    </row>
    <row r="169" spans="1:19" s="159" customFormat="1" ht="15" customHeight="1" thickBot="1" x14ac:dyDescent="0.25">
      <c r="A169" s="2800"/>
      <c r="B169" s="2799"/>
      <c r="C169" s="2798"/>
      <c r="D169" s="6703"/>
      <c r="E169" s="3123"/>
      <c r="F169" s="6678"/>
      <c r="G169" s="6667"/>
      <c r="H169" s="6654"/>
      <c r="I169" s="2769"/>
      <c r="J169" s="2893"/>
      <c r="K169" s="3149"/>
      <c r="L169" s="2897"/>
      <c r="M169" s="2896"/>
      <c r="N169" s="3148" t="s">
        <v>1269</v>
      </c>
      <c r="O169" s="3147" t="s">
        <v>1268</v>
      </c>
      <c r="P169" s="3146">
        <v>420</v>
      </c>
      <c r="Q169" s="3145">
        <v>420</v>
      </c>
      <c r="R169" s="7230" t="s">
        <v>1267</v>
      </c>
      <c r="S169" s="6894"/>
    </row>
    <row r="170" spans="1:19" s="159" customFormat="1" ht="15" customHeight="1" thickBot="1" x14ac:dyDescent="0.25">
      <c r="A170" s="3081"/>
      <c r="B170" s="2943"/>
      <c r="C170" s="2942"/>
      <c r="D170" s="6665"/>
      <c r="E170" s="3123"/>
      <c r="F170" s="2895"/>
      <c r="G170" s="6668"/>
      <c r="H170" s="6655"/>
      <c r="I170" s="2765"/>
      <c r="J170" s="2888" t="s">
        <v>13</v>
      </c>
      <c r="K170" s="2885">
        <f>SUM(K166:K169)</f>
        <v>1466.05</v>
      </c>
      <c r="L170" s="2886">
        <f>SUM(L166:L169)</f>
        <v>2553.8500000000004</v>
      </c>
      <c r="M170" s="2885">
        <f>SUM(M166:M169)</f>
        <v>2545.8500000000004</v>
      </c>
      <c r="N170" s="2795"/>
      <c r="O170" s="2794"/>
      <c r="P170" s="2793"/>
      <c r="Q170" s="2792"/>
      <c r="R170" s="7219"/>
      <c r="S170" s="6624"/>
    </row>
    <row r="171" spans="1:19" s="159" customFormat="1" ht="51" customHeight="1" x14ac:dyDescent="0.2">
      <c r="A171" s="2841" t="s">
        <v>9</v>
      </c>
      <c r="B171" s="2840" t="s">
        <v>9</v>
      </c>
      <c r="C171" s="2839" t="s">
        <v>9</v>
      </c>
      <c r="D171" s="6664" t="s">
        <v>24</v>
      </c>
      <c r="E171" s="3127"/>
      <c r="F171" s="6659" t="s">
        <v>1266</v>
      </c>
      <c r="G171" s="6666" t="s">
        <v>876</v>
      </c>
      <c r="H171" s="6653" t="s">
        <v>143</v>
      </c>
      <c r="I171" s="2922" t="s">
        <v>750</v>
      </c>
      <c r="J171" s="2906" t="s">
        <v>12</v>
      </c>
      <c r="K171" s="2903">
        <v>30</v>
      </c>
      <c r="L171" s="2903">
        <v>30</v>
      </c>
      <c r="M171" s="2902">
        <v>26.8</v>
      </c>
      <c r="N171" s="3144" t="s">
        <v>1265</v>
      </c>
      <c r="O171" s="2900" t="s">
        <v>343</v>
      </c>
      <c r="P171" s="2870">
        <v>10</v>
      </c>
      <c r="Q171" s="3143">
        <v>14</v>
      </c>
      <c r="R171" s="7150" t="s">
        <v>1264</v>
      </c>
      <c r="S171" s="7151"/>
    </row>
    <row r="172" spans="1:19" s="159" customFormat="1" ht="15" customHeight="1" x14ac:dyDescent="0.2">
      <c r="A172" s="2800"/>
      <c r="B172" s="2799"/>
      <c r="C172" s="2798"/>
      <c r="D172" s="6703"/>
      <c r="E172" s="3123"/>
      <c r="F172" s="6678"/>
      <c r="G172" s="6667"/>
      <c r="H172" s="6654"/>
      <c r="I172" s="2769"/>
      <c r="J172" s="2898" t="s">
        <v>166</v>
      </c>
      <c r="K172" s="2897"/>
      <c r="L172" s="2897"/>
      <c r="M172" s="2896"/>
      <c r="N172" s="2815"/>
      <c r="O172" s="2814"/>
      <c r="P172" s="2813"/>
      <c r="Q172" s="2812"/>
      <c r="R172" s="7052"/>
      <c r="S172" s="6780"/>
    </row>
    <row r="173" spans="1:19" s="159" customFormat="1" ht="15" customHeight="1" thickBot="1" x14ac:dyDescent="0.25">
      <c r="A173" s="2800"/>
      <c r="B173" s="2799"/>
      <c r="C173" s="2798"/>
      <c r="D173" s="6703"/>
      <c r="E173" s="3123"/>
      <c r="F173" s="6678"/>
      <c r="G173" s="6667"/>
      <c r="H173" s="6654"/>
      <c r="I173" s="2769"/>
      <c r="J173" s="2893" t="s">
        <v>196</v>
      </c>
      <c r="K173" s="2892"/>
      <c r="L173" s="2891"/>
      <c r="M173" s="2891"/>
      <c r="N173" s="2815"/>
      <c r="O173" s="2814"/>
      <c r="P173" s="2813"/>
      <c r="Q173" s="2812"/>
      <c r="R173" s="6931"/>
      <c r="S173" s="6782"/>
    </row>
    <row r="174" spans="1:19" s="159" customFormat="1" ht="15" customHeight="1" thickBot="1" x14ac:dyDescent="0.25">
      <c r="A174" s="2800"/>
      <c r="B174" s="2799"/>
      <c r="C174" s="2798"/>
      <c r="D174" s="6703"/>
      <c r="E174" s="3123"/>
      <c r="F174" s="2895"/>
      <c r="G174" s="6667"/>
      <c r="H174" s="6654"/>
      <c r="I174" s="2769"/>
      <c r="J174" s="2888" t="s">
        <v>13</v>
      </c>
      <c r="K174" s="2923">
        <f>SUM(K171:K173)</f>
        <v>30</v>
      </c>
      <c r="L174" s="3142">
        <f>SUM(L171:L173)</f>
        <v>30</v>
      </c>
      <c r="M174" s="3095">
        <f>SUM(M171:M173)</f>
        <v>26.8</v>
      </c>
      <c r="N174" s="2804"/>
      <c r="O174" s="2803"/>
      <c r="P174" s="2802"/>
      <c r="Q174" s="2801"/>
      <c r="R174" s="6931"/>
      <c r="S174" s="6782"/>
    </row>
    <row r="175" spans="1:19" s="159" customFormat="1" ht="39.75" customHeight="1" x14ac:dyDescent="0.2">
      <c r="A175" s="2841" t="s">
        <v>9</v>
      </c>
      <c r="B175" s="3141" t="s">
        <v>9</v>
      </c>
      <c r="C175" s="2839" t="s">
        <v>9</v>
      </c>
      <c r="D175" s="6664" t="s">
        <v>26</v>
      </c>
      <c r="E175" s="3127"/>
      <c r="F175" s="2905" t="s">
        <v>1263</v>
      </c>
      <c r="G175" s="6666" t="s">
        <v>876</v>
      </c>
      <c r="H175" s="6653" t="s">
        <v>143</v>
      </c>
      <c r="I175" s="2922" t="s">
        <v>750</v>
      </c>
      <c r="J175" s="2906" t="s">
        <v>12</v>
      </c>
      <c r="K175" s="2903">
        <v>58</v>
      </c>
      <c r="L175" s="2903">
        <v>58</v>
      </c>
      <c r="M175" s="2902">
        <v>49.6</v>
      </c>
      <c r="N175" s="3140" t="s">
        <v>1262</v>
      </c>
      <c r="O175" s="3122" t="s">
        <v>343</v>
      </c>
      <c r="P175" s="3118">
        <v>200</v>
      </c>
      <c r="Q175" s="3117">
        <v>34</v>
      </c>
      <c r="R175" s="6912" t="s">
        <v>1261</v>
      </c>
      <c r="S175" s="6913"/>
    </row>
    <row r="176" spans="1:19" s="159" customFormat="1" ht="15" customHeight="1" x14ac:dyDescent="0.2">
      <c r="A176" s="2800"/>
      <c r="B176" s="3139"/>
      <c r="C176" s="2798"/>
      <c r="D176" s="6703"/>
      <c r="E176" s="3123"/>
      <c r="F176" s="2899"/>
      <c r="G176" s="6667"/>
      <c r="H176" s="6654"/>
      <c r="I176" s="2769"/>
      <c r="J176" s="2898" t="s">
        <v>166</v>
      </c>
      <c r="K176" s="2897"/>
      <c r="L176" s="2897"/>
      <c r="M176" s="2896"/>
      <c r="N176" s="2815"/>
      <c r="O176" s="2814"/>
      <c r="P176" s="2813"/>
      <c r="Q176" s="2812"/>
      <c r="R176" s="6916"/>
      <c r="S176" s="6917"/>
    </row>
    <row r="177" spans="1:19" s="159" customFormat="1" ht="25.5" customHeight="1" thickBot="1" x14ac:dyDescent="0.25">
      <c r="A177" s="2800"/>
      <c r="B177" s="3139"/>
      <c r="C177" s="2798"/>
      <c r="D177" s="6703"/>
      <c r="E177" s="3123"/>
      <c r="F177" s="2899"/>
      <c r="G177" s="6667"/>
      <c r="H177" s="6654"/>
      <c r="I177" s="2769"/>
      <c r="J177" s="2893" t="s">
        <v>196</v>
      </c>
      <c r="K177" s="2907">
        <v>0.09</v>
      </c>
      <c r="L177" s="2907">
        <v>0.09</v>
      </c>
      <c r="M177" s="2907">
        <v>0.09</v>
      </c>
      <c r="N177" s="2815"/>
      <c r="O177" s="2814"/>
      <c r="P177" s="2813"/>
      <c r="Q177" s="2812"/>
      <c r="R177" s="6916"/>
      <c r="S177" s="6917"/>
    </row>
    <row r="178" spans="1:19" s="159" customFormat="1" ht="49.5" customHeight="1" thickBot="1" x14ac:dyDescent="0.25">
      <c r="A178" s="3081"/>
      <c r="B178" s="3138"/>
      <c r="C178" s="2942"/>
      <c r="D178" s="6665"/>
      <c r="E178" s="3137"/>
      <c r="F178" s="2771"/>
      <c r="G178" s="6668"/>
      <c r="H178" s="6655"/>
      <c r="I178" s="2765"/>
      <c r="J178" s="2888" t="s">
        <v>13</v>
      </c>
      <c r="K178" s="2887">
        <f>SUM(K175:K177)</f>
        <v>58.09</v>
      </c>
      <c r="L178" s="2886">
        <f>SUM(L175:L177)</f>
        <v>58.09</v>
      </c>
      <c r="M178" s="2885">
        <f>SUM(M175:M177)</f>
        <v>49.690000000000005</v>
      </c>
      <c r="N178" s="2795"/>
      <c r="O178" s="2794"/>
      <c r="P178" s="2793"/>
      <c r="Q178" s="2792"/>
      <c r="R178" s="6918"/>
      <c r="S178" s="6919"/>
    </row>
    <row r="179" spans="1:19" s="159" customFormat="1" ht="18" customHeight="1" x14ac:dyDescent="0.2">
      <c r="A179" s="2800" t="s">
        <v>9</v>
      </c>
      <c r="B179" s="2799" t="s">
        <v>9</v>
      </c>
      <c r="C179" s="2798" t="s">
        <v>9</v>
      </c>
      <c r="D179" s="6703" t="s">
        <v>29</v>
      </c>
      <c r="E179" s="3123"/>
      <c r="F179" s="6678" t="s">
        <v>1260</v>
      </c>
      <c r="G179" s="6667" t="s">
        <v>876</v>
      </c>
      <c r="H179" s="6654" t="s">
        <v>143</v>
      </c>
      <c r="I179" s="2894" t="s">
        <v>750</v>
      </c>
      <c r="J179" s="2906" t="s">
        <v>12</v>
      </c>
      <c r="K179" s="2903">
        <v>20</v>
      </c>
      <c r="L179" s="2903">
        <v>3</v>
      </c>
      <c r="M179" s="2902">
        <v>2.2000000000000002</v>
      </c>
      <c r="N179" s="2875"/>
      <c r="O179" s="2874"/>
      <c r="P179" s="2873"/>
      <c r="Q179" s="3107"/>
      <c r="R179" s="6912" t="s">
        <v>1259</v>
      </c>
      <c r="S179" s="6913"/>
    </row>
    <row r="180" spans="1:19" s="159" customFormat="1" ht="44.25" customHeight="1" x14ac:dyDescent="0.2">
      <c r="A180" s="2800"/>
      <c r="B180" s="2799"/>
      <c r="C180" s="2798"/>
      <c r="D180" s="6703"/>
      <c r="E180" s="3123"/>
      <c r="F180" s="6678"/>
      <c r="G180" s="6667"/>
      <c r="H180" s="6654"/>
      <c r="I180" s="2769"/>
      <c r="J180" s="2904" t="s">
        <v>166</v>
      </c>
      <c r="K180" s="2897"/>
      <c r="L180" s="2897"/>
      <c r="M180" s="2896"/>
      <c r="N180" s="3136" t="s">
        <v>1258</v>
      </c>
      <c r="O180" s="2900" t="s">
        <v>343</v>
      </c>
      <c r="P180" s="2870">
        <v>20</v>
      </c>
      <c r="Q180" s="2870">
        <v>15</v>
      </c>
      <c r="R180" s="6916"/>
      <c r="S180" s="6917"/>
    </row>
    <row r="181" spans="1:19" s="159" customFormat="1" ht="12.75" customHeight="1" thickBot="1" x14ac:dyDescent="0.25">
      <c r="A181" s="2800"/>
      <c r="B181" s="2799"/>
      <c r="C181" s="2798"/>
      <c r="D181" s="6703"/>
      <c r="E181" s="3123"/>
      <c r="F181" s="3116"/>
      <c r="G181" s="6667"/>
      <c r="H181" s="6654"/>
      <c r="I181" s="2769"/>
      <c r="J181" s="3135" t="s">
        <v>196</v>
      </c>
      <c r="K181" s="2892"/>
      <c r="L181" s="2892"/>
      <c r="M181" s="2892"/>
      <c r="N181" s="3134"/>
      <c r="O181" s="3133"/>
      <c r="P181" s="3132"/>
      <c r="Q181" s="3132"/>
      <c r="R181" s="6918"/>
      <c r="S181" s="6919"/>
    </row>
    <row r="182" spans="1:19" s="159" customFormat="1" ht="15" customHeight="1" thickBot="1" x14ac:dyDescent="0.25">
      <c r="A182" s="3081"/>
      <c r="B182" s="2943"/>
      <c r="C182" s="2942"/>
      <c r="D182" s="6665"/>
      <c r="E182" s="3123"/>
      <c r="F182" s="2895"/>
      <c r="G182" s="6668"/>
      <c r="H182" s="6655"/>
      <c r="I182" s="2765"/>
      <c r="J182" s="2888" t="s">
        <v>13</v>
      </c>
      <c r="K182" s="2887">
        <f>SUM(K179:K181)</f>
        <v>20</v>
      </c>
      <c r="L182" s="2887">
        <f>SUM(L179:L181)</f>
        <v>3</v>
      </c>
      <c r="M182" s="2887">
        <f>SUM(M179:M181)</f>
        <v>2.2000000000000002</v>
      </c>
      <c r="N182" s="3131"/>
      <c r="O182" s="3130"/>
      <c r="P182" s="3129"/>
      <c r="Q182" s="3128"/>
      <c r="R182" s="7053"/>
      <c r="S182" s="7001"/>
    </row>
    <row r="183" spans="1:19" s="159" customFormat="1" ht="24.75" customHeight="1" x14ac:dyDescent="0.2">
      <c r="A183" s="2841" t="s">
        <v>9</v>
      </c>
      <c r="B183" s="2840" t="s">
        <v>9</v>
      </c>
      <c r="C183" s="2839" t="s">
        <v>9</v>
      </c>
      <c r="D183" s="6664" t="s">
        <v>30</v>
      </c>
      <c r="E183" s="3127"/>
      <c r="F183" s="6659" t="s">
        <v>1257</v>
      </c>
      <c r="G183" s="6666" t="s">
        <v>876</v>
      </c>
      <c r="H183" s="6653" t="s">
        <v>143</v>
      </c>
      <c r="I183" s="2922" t="s">
        <v>750</v>
      </c>
      <c r="J183" s="2904" t="s">
        <v>12</v>
      </c>
      <c r="K183" s="3085">
        <v>0</v>
      </c>
      <c r="L183" s="3085">
        <v>0</v>
      </c>
      <c r="M183" s="3085">
        <v>0</v>
      </c>
      <c r="N183" s="3126" t="s">
        <v>1256</v>
      </c>
      <c r="O183" s="2900"/>
      <c r="P183" s="3125" t="s">
        <v>503</v>
      </c>
      <c r="Q183" s="3124" t="s">
        <v>1077</v>
      </c>
      <c r="R183" s="6916" t="s">
        <v>1255</v>
      </c>
      <c r="S183" s="6917"/>
    </row>
    <row r="184" spans="1:19" s="159" customFormat="1" ht="15" customHeight="1" x14ac:dyDescent="0.2">
      <c r="A184" s="2856"/>
      <c r="B184" s="2799"/>
      <c r="C184" s="2798"/>
      <c r="D184" s="6703"/>
      <c r="E184" s="3123"/>
      <c r="F184" s="6678"/>
      <c r="G184" s="6667"/>
      <c r="H184" s="6654"/>
      <c r="I184" s="2769"/>
      <c r="J184" s="2898" t="s">
        <v>166</v>
      </c>
      <c r="K184" s="3085"/>
      <c r="L184" s="3085"/>
      <c r="M184" s="3084"/>
      <c r="N184" s="2815"/>
      <c r="O184" s="2814"/>
      <c r="P184" s="2828"/>
      <c r="Q184" s="2827"/>
      <c r="R184" s="6916"/>
      <c r="S184" s="6917"/>
    </row>
    <row r="185" spans="1:19" s="159" customFormat="1" ht="15" customHeight="1" thickBot="1" x14ac:dyDescent="0.25">
      <c r="A185" s="2856"/>
      <c r="B185" s="2799"/>
      <c r="C185" s="2798"/>
      <c r="D185" s="6703"/>
      <c r="E185" s="3123"/>
      <c r="F185" s="3116"/>
      <c r="G185" s="6667"/>
      <c r="H185" s="6654"/>
      <c r="I185" s="2769"/>
      <c r="J185" s="2893" t="s">
        <v>196</v>
      </c>
      <c r="K185" s="2892"/>
      <c r="L185" s="2891"/>
      <c r="M185" s="2891"/>
      <c r="N185" s="2815"/>
      <c r="O185" s="2814"/>
      <c r="P185" s="2813"/>
      <c r="Q185" s="2812"/>
      <c r="R185" s="6916"/>
      <c r="S185" s="6917"/>
    </row>
    <row r="186" spans="1:19" s="159" customFormat="1" ht="18" customHeight="1" thickBot="1" x14ac:dyDescent="0.25">
      <c r="A186" s="2751"/>
      <c r="B186" s="2943"/>
      <c r="C186" s="2942"/>
      <c r="D186" s="6665"/>
      <c r="E186" s="3123"/>
      <c r="F186" s="2899"/>
      <c r="G186" s="6668"/>
      <c r="H186" s="6655"/>
      <c r="I186" s="2765"/>
      <c r="J186" s="2888" t="s">
        <v>13</v>
      </c>
      <c r="K186" s="2887">
        <f>SUM(K183:K185)</f>
        <v>0</v>
      </c>
      <c r="L186" s="2886">
        <f>SUM(L183:L185)</f>
        <v>0</v>
      </c>
      <c r="M186" s="2885">
        <f>SUM(M183:M185)</f>
        <v>0</v>
      </c>
      <c r="N186" s="2804"/>
      <c r="O186" s="2803"/>
      <c r="P186" s="2802"/>
      <c r="Q186" s="2801"/>
      <c r="R186" s="6916"/>
      <c r="S186" s="6917"/>
    </row>
    <row r="187" spans="1:19" s="159" customFormat="1" ht="15" customHeight="1" x14ac:dyDescent="0.2">
      <c r="A187" s="2841" t="s">
        <v>9</v>
      </c>
      <c r="B187" s="2840" t="s">
        <v>9</v>
      </c>
      <c r="C187" s="2839" t="s">
        <v>9</v>
      </c>
      <c r="D187" s="6681" t="s">
        <v>31</v>
      </c>
      <c r="E187" s="2766"/>
      <c r="F187" s="6659" t="s">
        <v>1254</v>
      </c>
      <c r="G187" s="6666" t="s">
        <v>876</v>
      </c>
      <c r="H187" s="6653" t="s">
        <v>143</v>
      </c>
      <c r="I187" s="2922" t="s">
        <v>750</v>
      </c>
      <c r="J187" s="2906" t="s">
        <v>12</v>
      </c>
      <c r="K187" s="2903">
        <v>2</v>
      </c>
      <c r="L187" s="2903">
        <v>2</v>
      </c>
      <c r="M187" s="2902">
        <v>1.4</v>
      </c>
      <c r="N187" s="3120" t="s">
        <v>1253</v>
      </c>
      <c r="O187" s="3122" t="s">
        <v>343</v>
      </c>
      <c r="P187" s="3118">
        <v>30</v>
      </c>
      <c r="Q187" s="3121">
        <v>24</v>
      </c>
      <c r="R187" s="6912" t="s">
        <v>1252</v>
      </c>
      <c r="S187" s="6913"/>
    </row>
    <row r="188" spans="1:19" s="159" customFormat="1" ht="15" customHeight="1" x14ac:dyDescent="0.2">
      <c r="A188" s="2856"/>
      <c r="B188" s="2855"/>
      <c r="C188" s="2798"/>
      <c r="D188" s="6679"/>
      <c r="E188" s="2769"/>
      <c r="F188" s="6678"/>
      <c r="G188" s="6667"/>
      <c r="H188" s="6654"/>
      <c r="I188" s="2769"/>
      <c r="J188" s="2898" t="s">
        <v>166</v>
      </c>
      <c r="K188" s="2897"/>
      <c r="L188" s="2897"/>
      <c r="M188" s="2896"/>
      <c r="N188" s="2815"/>
      <c r="O188" s="2814"/>
      <c r="P188" s="2813"/>
      <c r="Q188" s="2812"/>
      <c r="R188" s="6916"/>
      <c r="S188" s="6917"/>
    </row>
    <row r="189" spans="1:19" s="159" customFormat="1" ht="15" customHeight="1" thickBot="1" x14ac:dyDescent="0.25">
      <c r="A189" s="2856"/>
      <c r="B189" s="2855"/>
      <c r="C189" s="2798"/>
      <c r="D189" s="6679"/>
      <c r="E189" s="2769"/>
      <c r="F189" s="6678"/>
      <c r="G189" s="6667"/>
      <c r="H189" s="6654"/>
      <c r="I189" s="2769"/>
      <c r="J189" s="2893" t="s">
        <v>196</v>
      </c>
      <c r="K189" s="2892"/>
      <c r="L189" s="2891"/>
      <c r="M189" s="2891"/>
      <c r="N189" s="2815"/>
      <c r="O189" s="2814"/>
      <c r="P189" s="2813"/>
      <c r="Q189" s="2812"/>
      <c r="R189" s="6916"/>
      <c r="S189" s="6917"/>
    </row>
    <row r="190" spans="1:19" s="159" customFormat="1" ht="15" customHeight="1" thickBot="1" x14ac:dyDescent="0.25">
      <c r="A190" s="2751"/>
      <c r="B190" s="2850"/>
      <c r="C190" s="2942"/>
      <c r="D190" s="6680"/>
      <c r="E190" s="2765"/>
      <c r="F190" s="2771"/>
      <c r="G190" s="6668"/>
      <c r="H190" s="6655"/>
      <c r="I190" s="2765"/>
      <c r="J190" s="2888" t="s">
        <v>13</v>
      </c>
      <c r="K190" s="2887">
        <f>SUM(K187:K189)</f>
        <v>2</v>
      </c>
      <c r="L190" s="2886">
        <f>SUM(L187:L189)</f>
        <v>2</v>
      </c>
      <c r="M190" s="2885">
        <f>SUM(M187:M189)</f>
        <v>1.4</v>
      </c>
      <c r="N190" s="2795"/>
      <c r="O190" s="2794"/>
      <c r="P190" s="2793"/>
      <c r="Q190" s="2792"/>
      <c r="R190" s="6918"/>
      <c r="S190" s="6919"/>
    </row>
    <row r="191" spans="1:19" s="159" customFormat="1" ht="15" customHeight="1" x14ac:dyDescent="0.2">
      <c r="A191" s="2841" t="s">
        <v>9</v>
      </c>
      <c r="B191" s="2840" t="s">
        <v>9</v>
      </c>
      <c r="C191" s="2839" t="s">
        <v>9</v>
      </c>
      <c r="D191" s="6681" t="s">
        <v>25</v>
      </c>
      <c r="E191" s="2766"/>
      <c r="F191" s="6659" t="s">
        <v>1251</v>
      </c>
      <c r="G191" s="6666" t="s">
        <v>876</v>
      </c>
      <c r="H191" s="6653" t="s">
        <v>143</v>
      </c>
      <c r="I191" s="2922" t="s">
        <v>750</v>
      </c>
      <c r="J191" s="2906" t="s">
        <v>12</v>
      </c>
      <c r="K191" s="2903">
        <v>63</v>
      </c>
      <c r="L191" s="2903">
        <v>0</v>
      </c>
      <c r="M191" s="2902"/>
      <c r="N191" s="3120" t="s">
        <v>1250</v>
      </c>
      <c r="O191" s="3119" t="s">
        <v>343</v>
      </c>
      <c r="P191" s="3118">
        <v>60</v>
      </c>
      <c r="Q191" s="3117">
        <v>0</v>
      </c>
      <c r="R191" s="6912" t="s">
        <v>1249</v>
      </c>
      <c r="S191" s="6913"/>
    </row>
    <row r="192" spans="1:19" s="159" customFormat="1" ht="15" customHeight="1" x14ac:dyDescent="0.2">
      <c r="A192" s="2856"/>
      <c r="B192" s="2855"/>
      <c r="C192" s="2798"/>
      <c r="D192" s="6679"/>
      <c r="E192" s="2769"/>
      <c r="F192" s="6678"/>
      <c r="G192" s="6667"/>
      <c r="H192" s="6654"/>
      <c r="I192" s="2769"/>
      <c r="J192" s="2898" t="s">
        <v>166</v>
      </c>
      <c r="K192" s="2897"/>
      <c r="L192" s="2897"/>
      <c r="M192" s="2896"/>
      <c r="N192" s="3115"/>
      <c r="O192" s="3114"/>
      <c r="P192" s="3113"/>
      <c r="Q192" s="3112"/>
      <c r="R192" s="6916"/>
      <c r="S192" s="6917"/>
    </row>
    <row r="193" spans="1:20" s="159" customFormat="1" ht="15" customHeight="1" thickBot="1" x14ac:dyDescent="0.25">
      <c r="A193" s="2856"/>
      <c r="B193" s="2855"/>
      <c r="C193" s="2798"/>
      <c r="D193" s="6679"/>
      <c r="E193" s="2769"/>
      <c r="F193" s="3116"/>
      <c r="G193" s="6667"/>
      <c r="H193" s="6654"/>
      <c r="I193" s="2769"/>
      <c r="J193" s="2893" t="s">
        <v>196</v>
      </c>
      <c r="K193" s="2892"/>
      <c r="L193" s="2891"/>
      <c r="M193" s="2891"/>
      <c r="N193" s="3115"/>
      <c r="O193" s="3114"/>
      <c r="P193" s="3113"/>
      <c r="Q193" s="3112"/>
      <c r="R193" s="6916"/>
      <c r="S193" s="6917"/>
    </row>
    <row r="194" spans="1:20" s="159" customFormat="1" ht="15" customHeight="1" thickBot="1" x14ac:dyDescent="0.25">
      <c r="A194" s="2751"/>
      <c r="B194" s="2850"/>
      <c r="C194" s="2942"/>
      <c r="D194" s="6680"/>
      <c r="E194" s="2769"/>
      <c r="F194" s="3111"/>
      <c r="G194" s="6668"/>
      <c r="H194" s="6655"/>
      <c r="I194" s="2765"/>
      <c r="J194" s="2888" t="s">
        <v>13</v>
      </c>
      <c r="K194" s="2887">
        <f>SUM(K191:K193)</f>
        <v>63</v>
      </c>
      <c r="L194" s="2886">
        <f>SUM(L191:L193)</f>
        <v>0</v>
      </c>
      <c r="M194" s="2885">
        <f>SUM(M191:M193)</f>
        <v>0</v>
      </c>
      <c r="N194" s="2795"/>
      <c r="O194" s="2794"/>
      <c r="P194" s="2793"/>
      <c r="Q194" s="2792"/>
      <c r="R194" s="6895"/>
      <c r="S194" s="6896"/>
    </row>
    <row r="195" spans="1:20" s="159" customFormat="1" ht="15" customHeight="1" x14ac:dyDescent="0.2">
      <c r="A195" s="2841" t="s">
        <v>9</v>
      </c>
      <c r="B195" s="2840" t="s">
        <v>9</v>
      </c>
      <c r="C195" s="2839" t="s">
        <v>9</v>
      </c>
      <c r="D195" s="6681" t="s">
        <v>32</v>
      </c>
      <c r="E195" s="2766"/>
      <c r="F195" s="6659" t="s">
        <v>1248</v>
      </c>
      <c r="G195" s="6666" t="s">
        <v>876</v>
      </c>
      <c r="H195" s="6653" t="s">
        <v>143</v>
      </c>
      <c r="I195" s="6688" t="s">
        <v>750</v>
      </c>
      <c r="J195" s="2906" t="s">
        <v>12</v>
      </c>
      <c r="K195" s="2903">
        <v>120</v>
      </c>
      <c r="L195" s="2903">
        <v>313</v>
      </c>
      <c r="M195" s="2902">
        <v>280.39999999999998</v>
      </c>
      <c r="N195" s="6748" t="s">
        <v>1247</v>
      </c>
      <c r="O195" s="6842"/>
      <c r="P195" s="6876" t="s">
        <v>503</v>
      </c>
      <c r="Q195" s="6844" t="s">
        <v>503</v>
      </c>
      <c r="R195" s="6878"/>
      <c r="S195" s="6879"/>
    </row>
    <row r="196" spans="1:20" s="159" customFormat="1" ht="15" customHeight="1" x14ac:dyDescent="0.2">
      <c r="A196" s="2856"/>
      <c r="B196" s="2855"/>
      <c r="C196" s="2798"/>
      <c r="D196" s="6679"/>
      <c r="E196" s="2769"/>
      <c r="F196" s="6678"/>
      <c r="G196" s="6667"/>
      <c r="H196" s="6654"/>
      <c r="I196" s="6689"/>
      <c r="J196" s="2898" t="s">
        <v>166</v>
      </c>
      <c r="K196" s="2897"/>
      <c r="L196" s="2897"/>
      <c r="M196" s="2896"/>
      <c r="N196" s="6749"/>
      <c r="O196" s="6832"/>
      <c r="P196" s="6877"/>
      <c r="Q196" s="6833"/>
      <c r="R196" s="7252"/>
      <c r="S196" s="7253"/>
    </row>
    <row r="197" spans="1:20" s="159" customFormat="1" ht="15" customHeight="1" thickBot="1" x14ac:dyDescent="0.25">
      <c r="A197" s="2856"/>
      <c r="B197" s="2855"/>
      <c r="C197" s="2798"/>
      <c r="D197" s="6679"/>
      <c r="E197" s="2769"/>
      <c r="F197" s="6678"/>
      <c r="G197" s="6667"/>
      <c r="H197" s="6654"/>
      <c r="I197" s="6689"/>
      <c r="J197" s="2893" t="s">
        <v>196</v>
      </c>
      <c r="K197" s="2892"/>
      <c r="L197" s="2891"/>
      <c r="M197" s="2891"/>
      <c r="N197" s="6749"/>
      <c r="O197" s="6832"/>
      <c r="P197" s="6877"/>
      <c r="Q197" s="6833"/>
      <c r="R197" s="7252"/>
      <c r="S197" s="7253"/>
    </row>
    <row r="198" spans="1:20" s="159" customFormat="1" ht="15" customHeight="1" thickBot="1" x14ac:dyDescent="0.25">
      <c r="A198" s="2856"/>
      <c r="B198" s="2855"/>
      <c r="C198" s="2798"/>
      <c r="D198" s="6679"/>
      <c r="E198" s="2769"/>
      <c r="F198" s="6678"/>
      <c r="G198" s="6667"/>
      <c r="H198" s="6654"/>
      <c r="I198" s="6689"/>
      <c r="J198" s="2888" t="s">
        <v>13</v>
      </c>
      <c r="K198" s="2923">
        <f>SUM(K195:K197)</f>
        <v>120</v>
      </c>
      <c r="L198" s="2886">
        <f>SUM(L195:L197)</f>
        <v>313</v>
      </c>
      <c r="M198" s="2885">
        <f>SUM(M195:M197)</f>
        <v>280.39999999999998</v>
      </c>
      <c r="N198" s="2795"/>
      <c r="O198" s="2794"/>
      <c r="P198" s="2793"/>
      <c r="Q198" s="2801"/>
      <c r="R198" s="7254"/>
      <c r="S198" s="7255"/>
    </row>
    <row r="199" spans="1:20" s="159" customFormat="1" ht="15" customHeight="1" thickBot="1" x14ac:dyDescent="0.25">
      <c r="A199" s="2841" t="s">
        <v>9</v>
      </c>
      <c r="B199" s="2840" t="s">
        <v>9</v>
      </c>
      <c r="C199" s="2839" t="s">
        <v>10</v>
      </c>
      <c r="D199" s="6694" t="s">
        <v>1246</v>
      </c>
      <c r="E199" s="6695"/>
      <c r="F199" s="6696"/>
      <c r="G199" s="6700" t="s">
        <v>870</v>
      </c>
      <c r="H199" s="6653" t="s">
        <v>143</v>
      </c>
      <c r="I199" s="6688" t="s">
        <v>750</v>
      </c>
      <c r="J199" s="3110"/>
      <c r="K199" s="3109"/>
      <c r="L199" s="3109"/>
      <c r="M199" s="3108"/>
      <c r="N199" s="2875"/>
      <c r="O199" s="2874"/>
      <c r="P199" s="2873"/>
      <c r="Q199" s="3107"/>
      <c r="R199" s="6619"/>
      <c r="S199" s="6620"/>
    </row>
    <row r="200" spans="1:20" s="159" customFormat="1" ht="15" customHeight="1" thickBot="1" x14ac:dyDescent="0.25">
      <c r="A200" s="2800"/>
      <c r="B200" s="2799"/>
      <c r="C200" s="2798"/>
      <c r="D200" s="6697"/>
      <c r="E200" s="6698"/>
      <c r="F200" s="6699"/>
      <c r="G200" s="6701"/>
      <c r="H200" s="6654"/>
      <c r="I200" s="6689"/>
      <c r="J200" s="2921" t="s">
        <v>12</v>
      </c>
      <c r="K200" s="2887">
        <f>K204+K208+K212+K216+K220+K224+K228+K232</f>
        <v>1025.4000000000001</v>
      </c>
      <c r="L200" s="2887">
        <f>L204+L208+L212+L216+L220+L224+L228+L232</f>
        <v>995.2</v>
      </c>
      <c r="M200" s="2887">
        <f>M204+M208+M212+M216+M220+M224+M228+M232</f>
        <v>897.99</v>
      </c>
      <c r="N200" s="2815"/>
      <c r="O200" s="2814"/>
      <c r="P200" s="2813"/>
      <c r="Q200" s="2812"/>
      <c r="R200" s="6781"/>
      <c r="S200" s="6782"/>
    </row>
    <row r="201" spans="1:20" s="159" customFormat="1" ht="15" customHeight="1" thickBot="1" x14ac:dyDescent="0.25">
      <c r="A201" s="2800"/>
      <c r="B201" s="2799"/>
      <c r="C201" s="2798"/>
      <c r="D201" s="6697"/>
      <c r="E201" s="6698"/>
      <c r="F201" s="6699"/>
      <c r="G201" s="6701"/>
      <c r="H201" s="6654"/>
      <c r="I201" s="6689"/>
      <c r="J201" s="2920" t="s">
        <v>166</v>
      </c>
      <c r="K201" s="2887"/>
      <c r="L201" s="2886"/>
      <c r="M201" s="2885"/>
      <c r="N201" s="2815"/>
      <c r="O201" s="2814"/>
      <c r="P201" s="2813"/>
      <c r="Q201" s="2812"/>
      <c r="R201" s="6781"/>
      <c r="S201" s="6782"/>
    </row>
    <row r="202" spans="1:20" s="159" customFormat="1" ht="15" customHeight="1" thickBot="1" x14ac:dyDescent="0.25">
      <c r="A202" s="2800"/>
      <c r="B202" s="2799"/>
      <c r="C202" s="2798"/>
      <c r="D202" s="6697"/>
      <c r="E202" s="6698"/>
      <c r="F202" s="6699"/>
      <c r="G202" s="6701"/>
      <c r="H202" s="6654"/>
      <c r="I202" s="6689"/>
      <c r="J202" s="2920" t="s">
        <v>196</v>
      </c>
      <c r="K202" s="2918">
        <f>K206+K210+K214+K218+K222+K226+K230+K234</f>
        <v>44.14</v>
      </c>
      <c r="L202" s="2918">
        <f>L206+L210+L214+L218+L222+L226+L230+L234</f>
        <v>44.13</v>
      </c>
      <c r="M202" s="2918">
        <f>M206+M210+M214+M218+M222+M226+M230+M234</f>
        <v>44.115000000000002</v>
      </c>
      <c r="N202" s="2815"/>
      <c r="O202" s="2814"/>
      <c r="P202" s="2813"/>
      <c r="Q202" s="2812"/>
      <c r="R202" s="6781"/>
      <c r="S202" s="6782"/>
      <c r="T202" s="3106"/>
    </row>
    <row r="203" spans="1:20" s="159" customFormat="1" ht="15" customHeight="1" thickBot="1" x14ac:dyDescent="0.25">
      <c r="A203" s="3081"/>
      <c r="B203" s="2943"/>
      <c r="C203" s="2942"/>
      <c r="D203" s="7238"/>
      <c r="E203" s="7239"/>
      <c r="F203" s="7240"/>
      <c r="G203" s="6702"/>
      <c r="H203" s="6655"/>
      <c r="I203" s="6690"/>
      <c r="J203" s="2780" t="s">
        <v>13</v>
      </c>
      <c r="K203" s="2916">
        <f>SUM(K200:K202)</f>
        <v>1069.5400000000002</v>
      </c>
      <c r="L203" s="2916">
        <f>SUM(L200:L202)</f>
        <v>1039.3300000000002</v>
      </c>
      <c r="M203" s="2916">
        <f>SUM(M200:M202)</f>
        <v>942.10500000000002</v>
      </c>
      <c r="N203" s="2795"/>
      <c r="O203" s="2794"/>
      <c r="P203" s="2793"/>
      <c r="Q203" s="2792"/>
      <c r="R203" s="6621"/>
      <c r="S203" s="6622"/>
    </row>
    <row r="204" spans="1:20" s="159" customFormat="1" ht="27" customHeight="1" x14ac:dyDescent="0.2">
      <c r="A204" s="6704" t="s">
        <v>9</v>
      </c>
      <c r="B204" s="6722" t="s">
        <v>9</v>
      </c>
      <c r="C204" s="6710" t="s">
        <v>10</v>
      </c>
      <c r="D204" s="6679" t="s">
        <v>8</v>
      </c>
      <c r="E204" s="2769"/>
      <c r="F204" s="6678" t="s">
        <v>1245</v>
      </c>
      <c r="G204" s="6667" t="s">
        <v>870</v>
      </c>
      <c r="H204" s="6654" t="s">
        <v>143</v>
      </c>
      <c r="I204" s="6689" t="s">
        <v>750</v>
      </c>
      <c r="J204" s="2904" t="s">
        <v>12</v>
      </c>
      <c r="K204" s="2903">
        <v>70</v>
      </c>
      <c r="L204" s="2903">
        <v>70</v>
      </c>
      <c r="M204" s="2902">
        <v>66</v>
      </c>
      <c r="N204" s="3093" t="s">
        <v>1244</v>
      </c>
      <c r="O204" s="3089" t="s">
        <v>1243</v>
      </c>
      <c r="P204" s="3043">
        <v>21</v>
      </c>
      <c r="Q204" s="3043">
        <v>26</v>
      </c>
      <c r="R204" s="7152" t="s">
        <v>1242</v>
      </c>
      <c r="S204" s="7153"/>
    </row>
    <row r="205" spans="1:20" s="159" customFormat="1" ht="15" customHeight="1" x14ac:dyDescent="0.2">
      <c r="A205" s="6705"/>
      <c r="B205" s="6723"/>
      <c r="C205" s="6711"/>
      <c r="D205" s="6679"/>
      <c r="E205" s="2769"/>
      <c r="F205" s="6678"/>
      <c r="G205" s="6667"/>
      <c r="H205" s="6654"/>
      <c r="I205" s="6689"/>
      <c r="J205" s="2898" t="s">
        <v>166</v>
      </c>
      <c r="K205" s="2897"/>
      <c r="L205" s="2897"/>
      <c r="M205" s="2896"/>
      <c r="N205" s="3105" t="s">
        <v>1241</v>
      </c>
      <c r="O205" s="2911" t="s">
        <v>343</v>
      </c>
      <c r="P205" s="3104">
        <v>2</v>
      </c>
      <c r="Q205" s="3104">
        <v>1</v>
      </c>
      <c r="R205" s="7168" t="s">
        <v>1240</v>
      </c>
      <c r="S205" s="7169"/>
    </row>
    <row r="206" spans="1:20" s="159" customFormat="1" ht="15" customHeight="1" thickBot="1" x14ac:dyDescent="0.25">
      <c r="A206" s="6705"/>
      <c r="B206" s="6723"/>
      <c r="C206" s="6711"/>
      <c r="D206" s="6679"/>
      <c r="E206" s="2769"/>
      <c r="F206" s="6678"/>
      <c r="G206" s="6667"/>
      <c r="H206" s="6654"/>
      <c r="I206" s="6689"/>
      <c r="J206" s="2893" t="s">
        <v>196</v>
      </c>
      <c r="K206" s="2892"/>
      <c r="L206" s="2891"/>
      <c r="M206" s="2891"/>
      <c r="N206" s="2815"/>
      <c r="O206" s="3097"/>
      <c r="P206" s="3092"/>
      <c r="Q206" s="3092"/>
      <c r="R206" s="7164"/>
      <c r="S206" s="7165"/>
    </row>
    <row r="207" spans="1:20" s="159" customFormat="1" ht="15" customHeight="1" thickBot="1" x14ac:dyDescent="0.25">
      <c r="A207" s="6706"/>
      <c r="B207" s="6724"/>
      <c r="C207" s="6712"/>
      <c r="D207" s="6680"/>
      <c r="E207" s="2765"/>
      <c r="F207" s="2771"/>
      <c r="G207" s="6668"/>
      <c r="H207" s="6655"/>
      <c r="I207" s="6690"/>
      <c r="J207" s="2888" t="s">
        <v>13</v>
      </c>
      <c r="K207" s="2887">
        <f>SUM(K204:K206)</f>
        <v>70</v>
      </c>
      <c r="L207" s="2886">
        <f>SUM(L204:L206)</f>
        <v>70</v>
      </c>
      <c r="M207" s="2885">
        <f>SUM(M204:M206)</f>
        <v>66</v>
      </c>
      <c r="N207" s="2795"/>
      <c r="O207" s="3099"/>
      <c r="P207" s="3091"/>
      <c r="Q207" s="3091"/>
      <c r="R207" s="7166"/>
      <c r="S207" s="7167"/>
    </row>
    <row r="208" spans="1:20" s="159" customFormat="1" ht="15" customHeight="1" x14ac:dyDescent="0.2">
      <c r="A208" s="6704" t="s">
        <v>9</v>
      </c>
      <c r="B208" s="6722" t="s">
        <v>9</v>
      </c>
      <c r="C208" s="6710" t="s">
        <v>10</v>
      </c>
      <c r="D208" s="6681" t="s">
        <v>9</v>
      </c>
      <c r="E208" s="2766"/>
      <c r="F208" s="6659" t="s">
        <v>1239</v>
      </c>
      <c r="G208" s="6666" t="s">
        <v>870</v>
      </c>
      <c r="H208" s="6653" t="s">
        <v>143</v>
      </c>
      <c r="I208" s="6688" t="s">
        <v>750</v>
      </c>
      <c r="J208" s="2906" t="s">
        <v>12</v>
      </c>
      <c r="K208" s="2903">
        <v>75</v>
      </c>
      <c r="L208" s="2903">
        <v>55</v>
      </c>
      <c r="M208" s="2902">
        <v>38.200000000000003</v>
      </c>
      <c r="N208" s="3032" t="s">
        <v>1238</v>
      </c>
      <c r="O208" s="2966" t="s">
        <v>500</v>
      </c>
      <c r="P208" s="2965">
        <v>2</v>
      </c>
      <c r="Q208" s="2965">
        <v>2</v>
      </c>
      <c r="R208" s="6912" t="s">
        <v>1237</v>
      </c>
      <c r="S208" s="6913"/>
    </row>
    <row r="209" spans="1:19" s="159" customFormat="1" ht="15" customHeight="1" x14ac:dyDescent="0.2">
      <c r="A209" s="6705"/>
      <c r="B209" s="6723"/>
      <c r="C209" s="6711"/>
      <c r="D209" s="6679"/>
      <c r="E209" s="2769"/>
      <c r="F209" s="6678"/>
      <c r="G209" s="6667"/>
      <c r="H209" s="6654"/>
      <c r="I209" s="6689"/>
      <c r="J209" s="2898" t="s">
        <v>166</v>
      </c>
      <c r="K209" s="2897"/>
      <c r="L209" s="2897"/>
      <c r="M209" s="2896"/>
      <c r="N209" s="3103"/>
      <c r="O209" s="2911"/>
      <c r="P209" s="2910"/>
      <c r="Q209" s="2910"/>
      <c r="R209" s="6916"/>
      <c r="S209" s="6917"/>
    </row>
    <row r="210" spans="1:19" s="159" customFormat="1" ht="15" customHeight="1" thickBot="1" x14ac:dyDescent="0.25">
      <c r="A210" s="6705"/>
      <c r="B210" s="6723"/>
      <c r="C210" s="6711"/>
      <c r="D210" s="6679"/>
      <c r="E210" s="2769"/>
      <c r="F210" s="6678"/>
      <c r="G210" s="6667"/>
      <c r="H210" s="6654"/>
      <c r="I210" s="6689"/>
      <c r="J210" s="2893" t="s">
        <v>196</v>
      </c>
      <c r="K210" s="2907">
        <v>1.28</v>
      </c>
      <c r="L210" s="2907">
        <v>1.28</v>
      </c>
      <c r="M210" s="2907">
        <v>1.28</v>
      </c>
      <c r="N210" s="2815"/>
      <c r="O210" s="3097"/>
      <c r="P210" s="3092"/>
      <c r="Q210" s="3092"/>
      <c r="R210" s="6916"/>
      <c r="S210" s="6917"/>
    </row>
    <row r="211" spans="1:19" s="159" customFormat="1" ht="15" customHeight="1" thickBot="1" x14ac:dyDescent="0.25">
      <c r="A211" s="6706"/>
      <c r="B211" s="6724"/>
      <c r="C211" s="6712"/>
      <c r="D211" s="6680"/>
      <c r="E211" s="2765"/>
      <c r="F211" s="2771"/>
      <c r="G211" s="6668"/>
      <c r="H211" s="6655"/>
      <c r="I211" s="6690"/>
      <c r="J211" s="2888" t="s">
        <v>13</v>
      </c>
      <c r="K211" s="2887">
        <f>SUM(K208:K210)</f>
        <v>76.28</v>
      </c>
      <c r="L211" s="2887">
        <f>SUM(L208:L210)</f>
        <v>56.28</v>
      </c>
      <c r="M211" s="2885">
        <f>SUM(M208:M210)</f>
        <v>39.480000000000004</v>
      </c>
      <c r="N211" s="2795"/>
      <c r="O211" s="3099"/>
      <c r="P211" s="3091"/>
      <c r="Q211" s="3091"/>
      <c r="R211" s="6918"/>
      <c r="S211" s="6919"/>
    </row>
    <row r="212" spans="1:19" s="159" customFormat="1" ht="15" customHeight="1" x14ac:dyDescent="0.2">
      <c r="A212" s="2841" t="s">
        <v>9</v>
      </c>
      <c r="B212" s="2840" t="s">
        <v>9</v>
      </c>
      <c r="C212" s="2839" t="s">
        <v>10</v>
      </c>
      <c r="D212" s="6681" t="s">
        <v>10</v>
      </c>
      <c r="E212" s="2766"/>
      <c r="F212" s="2905" t="s">
        <v>1236</v>
      </c>
      <c r="G212" s="6666" t="s">
        <v>870</v>
      </c>
      <c r="H212" s="6653" t="s">
        <v>143</v>
      </c>
      <c r="I212" s="6688" t="s">
        <v>750</v>
      </c>
      <c r="J212" s="2906" t="s">
        <v>12</v>
      </c>
      <c r="K212" s="2903">
        <v>50</v>
      </c>
      <c r="L212" s="2903">
        <v>50</v>
      </c>
      <c r="M212" s="2902">
        <v>40.200000000000003</v>
      </c>
      <c r="N212" s="6750" t="s">
        <v>1235</v>
      </c>
      <c r="O212" s="6752" t="s">
        <v>500</v>
      </c>
      <c r="P212" s="6906">
        <v>3</v>
      </c>
      <c r="Q212" s="6906">
        <v>3</v>
      </c>
      <c r="R212" s="6615"/>
      <c r="S212" s="6616"/>
    </row>
    <row r="213" spans="1:19" s="159" customFormat="1" ht="15" customHeight="1" x14ac:dyDescent="0.2">
      <c r="A213" s="2800"/>
      <c r="B213" s="2799"/>
      <c r="C213" s="2798"/>
      <c r="D213" s="6679"/>
      <c r="E213" s="2769"/>
      <c r="F213" s="2899"/>
      <c r="G213" s="6667"/>
      <c r="H213" s="6654"/>
      <c r="I213" s="6689"/>
      <c r="J213" s="2898" t="s">
        <v>166</v>
      </c>
      <c r="K213" s="2897"/>
      <c r="L213" s="2897"/>
      <c r="M213" s="2896"/>
      <c r="N213" s="6751"/>
      <c r="O213" s="6753"/>
      <c r="P213" s="6907"/>
      <c r="Q213" s="6907"/>
      <c r="R213" s="6615"/>
      <c r="S213" s="6616"/>
    </row>
    <row r="214" spans="1:19" s="159" customFormat="1" ht="15" customHeight="1" thickBot="1" x14ac:dyDescent="0.25">
      <c r="A214" s="2800"/>
      <c r="B214" s="2799"/>
      <c r="C214" s="2798"/>
      <c r="D214" s="6679"/>
      <c r="E214" s="2769"/>
      <c r="F214" s="2899"/>
      <c r="G214" s="6667"/>
      <c r="H214" s="6654"/>
      <c r="I214" s="6689"/>
      <c r="J214" s="2893" t="s">
        <v>196</v>
      </c>
      <c r="K214" s="2892"/>
      <c r="L214" s="2891"/>
      <c r="M214" s="2891"/>
      <c r="N214" s="2815"/>
      <c r="O214" s="3097"/>
      <c r="P214" s="3092"/>
      <c r="Q214" s="3092"/>
      <c r="R214" s="6615"/>
      <c r="S214" s="6616"/>
    </row>
    <row r="215" spans="1:19" s="159" customFormat="1" ht="15" customHeight="1" thickBot="1" x14ac:dyDescent="0.25">
      <c r="A215" s="2800"/>
      <c r="B215" s="2799"/>
      <c r="C215" s="2798"/>
      <c r="D215" s="6679"/>
      <c r="E215" s="2769"/>
      <c r="F215" s="2899"/>
      <c r="G215" s="6667"/>
      <c r="H215" s="6654"/>
      <c r="I215" s="6689"/>
      <c r="J215" s="2888" t="s">
        <v>13</v>
      </c>
      <c r="K215" s="2923">
        <f>SUM(K212:K214)</f>
        <v>50</v>
      </c>
      <c r="L215" s="2886">
        <f>SUM(L212:L214)</f>
        <v>50</v>
      </c>
      <c r="M215" s="2885">
        <f>SUM(M212:M214)</f>
        <v>40.200000000000003</v>
      </c>
      <c r="N215" s="2804"/>
      <c r="O215" s="3102"/>
      <c r="P215" s="3094"/>
      <c r="Q215" s="3094"/>
      <c r="R215" s="6617"/>
      <c r="S215" s="6618"/>
    </row>
    <row r="216" spans="1:19" s="159" customFormat="1" ht="18.75" customHeight="1" x14ac:dyDescent="0.2">
      <c r="A216" s="2841" t="s">
        <v>9</v>
      </c>
      <c r="B216" s="2840" t="s">
        <v>9</v>
      </c>
      <c r="C216" s="2839" t="s">
        <v>10</v>
      </c>
      <c r="D216" s="6681" t="s">
        <v>11</v>
      </c>
      <c r="E216" s="2766"/>
      <c r="F216" s="2905" t="s">
        <v>1234</v>
      </c>
      <c r="G216" s="6666" t="s">
        <v>870</v>
      </c>
      <c r="H216" s="6653" t="s">
        <v>143</v>
      </c>
      <c r="I216" s="6688" t="s">
        <v>750</v>
      </c>
      <c r="J216" s="2906" t="s">
        <v>12</v>
      </c>
      <c r="K216" s="2903">
        <v>10</v>
      </c>
      <c r="L216" s="2903">
        <v>0</v>
      </c>
      <c r="M216" s="2903">
        <v>0</v>
      </c>
      <c r="N216" s="3101" t="s">
        <v>1233</v>
      </c>
      <c r="O216" s="2966" t="s">
        <v>685</v>
      </c>
      <c r="P216" s="2965">
        <v>1</v>
      </c>
      <c r="Q216" s="2965" t="s">
        <v>1077</v>
      </c>
      <c r="R216" s="6975" t="s">
        <v>1232</v>
      </c>
      <c r="S216" s="6976"/>
    </row>
    <row r="217" spans="1:19" s="159" customFormat="1" ht="15" customHeight="1" x14ac:dyDescent="0.2">
      <c r="A217" s="2800"/>
      <c r="B217" s="2799"/>
      <c r="C217" s="2798"/>
      <c r="D217" s="6679"/>
      <c r="E217" s="2769"/>
      <c r="F217" s="2899"/>
      <c r="G217" s="6667"/>
      <c r="H217" s="6654"/>
      <c r="I217" s="6689"/>
      <c r="J217" s="2898" t="s">
        <v>166</v>
      </c>
      <c r="K217" s="2897"/>
      <c r="L217" s="2896"/>
      <c r="M217" s="2896"/>
      <c r="N217" s="3100"/>
      <c r="O217" s="2911"/>
      <c r="P217" s="2910"/>
      <c r="Q217" s="2910"/>
      <c r="R217" s="6977"/>
      <c r="S217" s="6978"/>
    </row>
    <row r="218" spans="1:19" s="159" customFormat="1" ht="15" customHeight="1" thickBot="1" x14ac:dyDescent="0.25">
      <c r="A218" s="2800"/>
      <c r="B218" s="2799"/>
      <c r="C218" s="2798"/>
      <c r="D218" s="6679"/>
      <c r="E218" s="2769"/>
      <c r="F218" s="2895"/>
      <c r="G218" s="6667"/>
      <c r="H218" s="6654"/>
      <c r="I218" s="6689"/>
      <c r="J218" s="2893" t="s">
        <v>196</v>
      </c>
      <c r="K218" s="2892"/>
      <c r="L218" s="2891"/>
      <c r="M218" s="2891"/>
      <c r="N218" s="2815"/>
      <c r="O218" s="3097"/>
      <c r="P218" s="2813"/>
      <c r="Q218" s="2813"/>
      <c r="R218" s="6977"/>
      <c r="S218" s="6978"/>
    </row>
    <row r="219" spans="1:19" s="159" customFormat="1" ht="15" customHeight="1" thickBot="1" x14ac:dyDescent="0.25">
      <c r="A219" s="3081"/>
      <c r="B219" s="2943"/>
      <c r="C219" s="2942"/>
      <c r="D219" s="6680"/>
      <c r="E219" s="2765"/>
      <c r="F219" s="2890"/>
      <c r="G219" s="6668"/>
      <c r="H219" s="6655"/>
      <c r="I219" s="6690"/>
      <c r="J219" s="2888" t="s">
        <v>13</v>
      </c>
      <c r="K219" s="2887">
        <f>SUM(K216:K218)</f>
        <v>10</v>
      </c>
      <c r="L219" s="2886">
        <f>SUM(L216:L218)</f>
        <v>0</v>
      </c>
      <c r="M219" s="2885">
        <f>SUM(M216:M218)</f>
        <v>0</v>
      </c>
      <c r="N219" s="2795"/>
      <c r="O219" s="3099"/>
      <c r="P219" s="2793"/>
      <c r="Q219" s="2793"/>
      <c r="R219" s="6979"/>
      <c r="S219" s="6980"/>
    </row>
    <row r="220" spans="1:19" s="159" customFormat="1" ht="15" customHeight="1" x14ac:dyDescent="0.2">
      <c r="A220" s="2841" t="s">
        <v>9</v>
      </c>
      <c r="B220" s="2840" t="s">
        <v>9</v>
      </c>
      <c r="C220" s="2839" t="s">
        <v>10</v>
      </c>
      <c r="D220" s="6679" t="s">
        <v>24</v>
      </c>
      <c r="E220" s="2769"/>
      <c r="F220" s="6678" t="s">
        <v>1231</v>
      </c>
      <c r="G220" s="6667" t="s">
        <v>870</v>
      </c>
      <c r="H220" s="6654" t="s">
        <v>143</v>
      </c>
      <c r="I220" s="6689" t="s">
        <v>750</v>
      </c>
      <c r="J220" s="2904" t="s">
        <v>12</v>
      </c>
      <c r="K220" s="2903">
        <v>255.4</v>
      </c>
      <c r="L220" s="2902">
        <v>255.4</v>
      </c>
      <c r="M220" s="2902">
        <v>215.6</v>
      </c>
      <c r="N220" s="3098" t="s">
        <v>1230</v>
      </c>
      <c r="O220" s="2972" t="s">
        <v>343</v>
      </c>
      <c r="P220" s="2970">
        <v>92</v>
      </c>
      <c r="Q220" s="2970">
        <v>92</v>
      </c>
      <c r="R220" s="6958"/>
      <c r="S220" s="6955"/>
    </row>
    <row r="221" spans="1:19" s="159" customFormat="1" ht="15" customHeight="1" x14ac:dyDescent="0.2">
      <c r="A221" s="2800"/>
      <c r="B221" s="2799"/>
      <c r="C221" s="2798"/>
      <c r="D221" s="6679"/>
      <c r="E221" s="2769"/>
      <c r="F221" s="6678"/>
      <c r="G221" s="6667"/>
      <c r="H221" s="6654"/>
      <c r="I221" s="6689"/>
      <c r="J221" s="2898" t="s">
        <v>166</v>
      </c>
      <c r="K221" s="2897"/>
      <c r="L221" s="2896"/>
      <c r="M221" s="2896"/>
      <c r="N221" s="2815"/>
      <c r="O221" s="3097"/>
      <c r="P221" s="3092"/>
      <c r="Q221" s="3092"/>
      <c r="R221" s="6959"/>
      <c r="S221" s="6960"/>
    </row>
    <row r="222" spans="1:19" s="159" customFormat="1" ht="15" customHeight="1" thickBot="1" x14ac:dyDescent="0.25">
      <c r="A222" s="2800"/>
      <c r="B222" s="2799"/>
      <c r="C222" s="2798"/>
      <c r="D222" s="6679"/>
      <c r="E222" s="2769"/>
      <c r="F222" s="6678"/>
      <c r="G222" s="6667"/>
      <c r="H222" s="6654"/>
      <c r="I222" s="6689"/>
      <c r="J222" s="2893" t="s">
        <v>196</v>
      </c>
      <c r="K222" s="2907">
        <v>19.59</v>
      </c>
      <c r="L222" s="2907">
        <v>19.59</v>
      </c>
      <c r="M222" s="2907">
        <v>19.585000000000001</v>
      </c>
      <c r="N222" s="2815"/>
      <c r="O222" s="3097"/>
      <c r="P222" s="3092"/>
      <c r="Q222" s="3092"/>
      <c r="R222" s="6959"/>
      <c r="S222" s="6960"/>
    </row>
    <row r="223" spans="1:19" s="159" customFormat="1" ht="15" customHeight="1" thickBot="1" x14ac:dyDescent="0.25">
      <c r="A223" s="2800"/>
      <c r="B223" s="2799"/>
      <c r="C223" s="2798"/>
      <c r="D223" s="6679"/>
      <c r="E223" s="2769"/>
      <c r="F223" s="3096"/>
      <c r="G223" s="6667"/>
      <c r="H223" s="6654"/>
      <c r="I223" s="6689"/>
      <c r="J223" s="2888" t="s">
        <v>13</v>
      </c>
      <c r="K223" s="2923">
        <f>SUM(K220:K222)</f>
        <v>274.99</v>
      </c>
      <c r="L223" s="2923">
        <f>SUM(L220:L222)</f>
        <v>274.99</v>
      </c>
      <c r="M223" s="3095">
        <f>SUM(M220:M222)</f>
        <v>235.185</v>
      </c>
      <c r="N223" s="2804"/>
      <c r="O223" s="2803"/>
      <c r="P223" s="3094"/>
      <c r="Q223" s="3094"/>
      <c r="R223" s="6959"/>
      <c r="S223" s="6960"/>
    </row>
    <row r="224" spans="1:19" s="159" customFormat="1" ht="25.5" customHeight="1" x14ac:dyDescent="0.2">
      <c r="A224" s="2841" t="s">
        <v>9</v>
      </c>
      <c r="B224" s="2840" t="s">
        <v>9</v>
      </c>
      <c r="C224" s="2839" t="s">
        <v>10</v>
      </c>
      <c r="D224" s="6681" t="s">
        <v>26</v>
      </c>
      <c r="E224" s="2766"/>
      <c r="F224" s="6659" t="s">
        <v>1229</v>
      </c>
      <c r="G224" s="6666" t="s">
        <v>870</v>
      </c>
      <c r="H224" s="6653" t="s">
        <v>143</v>
      </c>
      <c r="I224" s="6688" t="s">
        <v>750</v>
      </c>
      <c r="J224" s="2906" t="s">
        <v>12</v>
      </c>
      <c r="K224" s="2903">
        <v>200</v>
      </c>
      <c r="L224" s="2903">
        <v>159</v>
      </c>
      <c r="M224" s="2902">
        <v>142.69999999999999</v>
      </c>
      <c r="N224" s="3093" t="s">
        <v>1228</v>
      </c>
      <c r="O224" s="3089" t="s">
        <v>343</v>
      </c>
      <c r="P224" s="3043">
        <v>45</v>
      </c>
      <c r="Q224" s="3043">
        <v>45</v>
      </c>
      <c r="R224" s="7189"/>
      <c r="S224" s="6309"/>
    </row>
    <row r="225" spans="1:19" s="159" customFormat="1" ht="15" customHeight="1" x14ac:dyDescent="0.2">
      <c r="A225" s="2800"/>
      <c r="B225" s="2799"/>
      <c r="C225" s="2798"/>
      <c r="D225" s="6679"/>
      <c r="E225" s="2769"/>
      <c r="F225" s="6678"/>
      <c r="G225" s="6667"/>
      <c r="H225" s="6654"/>
      <c r="I225" s="6689"/>
      <c r="J225" s="2898" t="s">
        <v>166</v>
      </c>
      <c r="K225" s="2897"/>
      <c r="L225" s="2897"/>
      <c r="M225" s="2896"/>
      <c r="N225" s="2815"/>
      <c r="O225" s="2814"/>
      <c r="P225" s="3092"/>
      <c r="Q225" s="3092"/>
      <c r="R225" s="7190"/>
      <c r="S225" s="6310"/>
    </row>
    <row r="226" spans="1:19" s="159" customFormat="1" ht="33" customHeight="1" thickBot="1" x14ac:dyDescent="0.25">
      <c r="A226" s="2800"/>
      <c r="B226" s="2799"/>
      <c r="C226" s="2798"/>
      <c r="D226" s="6679"/>
      <c r="E226" s="2769"/>
      <c r="F226" s="6678"/>
      <c r="G226" s="6667"/>
      <c r="H226" s="6654"/>
      <c r="I226" s="6689"/>
      <c r="J226" s="2893" t="s">
        <v>196</v>
      </c>
      <c r="K226" s="2907">
        <v>16.09</v>
      </c>
      <c r="L226" s="2907">
        <v>16.09</v>
      </c>
      <c r="M226" s="2907">
        <v>16.079999999999998</v>
      </c>
      <c r="N226" s="2815"/>
      <c r="O226" s="2814"/>
      <c r="P226" s="3092"/>
      <c r="Q226" s="3092"/>
      <c r="R226" s="7190"/>
      <c r="S226" s="6310"/>
    </row>
    <row r="227" spans="1:19" s="159" customFormat="1" ht="15" customHeight="1" thickBot="1" x14ac:dyDescent="0.25">
      <c r="A227" s="3081"/>
      <c r="B227" s="2943"/>
      <c r="C227" s="2942"/>
      <c r="D227" s="6680"/>
      <c r="E227" s="2765"/>
      <c r="F227" s="2771"/>
      <c r="G227" s="6668"/>
      <c r="H227" s="6655"/>
      <c r="I227" s="6690"/>
      <c r="J227" s="2888" t="s">
        <v>13</v>
      </c>
      <c r="K227" s="2887">
        <f>SUM(K224:K226)</f>
        <v>216.09</v>
      </c>
      <c r="L227" s="2887">
        <f>SUM(L224:L226)</f>
        <v>175.09</v>
      </c>
      <c r="M227" s="2885">
        <f>SUM(M224:M226)</f>
        <v>158.77999999999997</v>
      </c>
      <c r="N227" s="2795"/>
      <c r="O227" s="2794"/>
      <c r="P227" s="3091"/>
      <c r="Q227" s="3091"/>
      <c r="R227" s="7191"/>
      <c r="S227" s="6311"/>
    </row>
    <row r="228" spans="1:19" s="159" customFormat="1" ht="25.5" customHeight="1" x14ac:dyDescent="0.2">
      <c r="A228" s="2841" t="s">
        <v>9</v>
      </c>
      <c r="B228" s="2840" t="s">
        <v>9</v>
      </c>
      <c r="C228" s="2839" t="s">
        <v>10</v>
      </c>
      <c r="D228" s="6681" t="s">
        <v>29</v>
      </c>
      <c r="E228" s="2766"/>
      <c r="F228" s="6760" t="s">
        <v>1227</v>
      </c>
      <c r="G228" s="6666" t="s">
        <v>870</v>
      </c>
      <c r="H228" s="6653" t="s">
        <v>143</v>
      </c>
      <c r="I228" s="6688" t="s">
        <v>750</v>
      </c>
      <c r="J228" s="2906" t="s">
        <v>12</v>
      </c>
      <c r="K228" s="2903">
        <v>125</v>
      </c>
      <c r="L228" s="2903">
        <v>125</v>
      </c>
      <c r="M228" s="2902">
        <v>116.99</v>
      </c>
      <c r="N228" s="3090" t="s">
        <v>1226</v>
      </c>
      <c r="O228" s="3089" t="s">
        <v>343</v>
      </c>
      <c r="P228" s="3043">
        <v>1</v>
      </c>
      <c r="Q228" s="3043">
        <v>1</v>
      </c>
      <c r="R228" s="7189"/>
      <c r="S228" s="6309"/>
    </row>
    <row r="229" spans="1:19" s="159" customFormat="1" ht="15" customHeight="1" x14ac:dyDescent="0.2">
      <c r="A229" s="2800"/>
      <c r="B229" s="2799"/>
      <c r="C229" s="2798"/>
      <c r="D229" s="6679"/>
      <c r="E229" s="2769"/>
      <c r="F229" s="6761"/>
      <c r="G229" s="6667"/>
      <c r="H229" s="6654"/>
      <c r="I229" s="6689"/>
      <c r="J229" s="2898" t="s">
        <v>166</v>
      </c>
      <c r="K229" s="2897"/>
      <c r="L229" s="2897"/>
      <c r="M229" s="2896"/>
      <c r="N229" s="2815"/>
      <c r="O229" s="2814"/>
      <c r="P229" s="2813"/>
      <c r="Q229" s="2813"/>
      <c r="R229" s="7190"/>
      <c r="S229" s="6310"/>
    </row>
    <row r="230" spans="1:19" s="159" customFormat="1" ht="15" customHeight="1" thickBot="1" x14ac:dyDescent="0.25">
      <c r="A230" s="2800"/>
      <c r="B230" s="2799"/>
      <c r="C230" s="2798"/>
      <c r="D230" s="6679"/>
      <c r="E230" s="2769"/>
      <c r="F230" s="6761"/>
      <c r="G230" s="6667"/>
      <c r="H230" s="6654"/>
      <c r="I230" s="6689"/>
      <c r="J230" s="2893" t="s">
        <v>196</v>
      </c>
      <c r="K230" s="3088"/>
      <c r="L230" s="3087"/>
      <c r="M230" s="3087"/>
      <c r="N230" s="2815"/>
      <c r="O230" s="2814"/>
      <c r="P230" s="2813"/>
      <c r="Q230" s="2813"/>
      <c r="R230" s="7190"/>
      <c r="S230" s="6310"/>
    </row>
    <row r="231" spans="1:19" s="159" customFormat="1" ht="15" customHeight="1" thickBot="1" x14ac:dyDescent="0.25">
      <c r="A231" s="3081"/>
      <c r="B231" s="2943"/>
      <c r="C231" s="2942"/>
      <c r="D231" s="6680"/>
      <c r="E231" s="2765"/>
      <c r="F231" s="3086"/>
      <c r="G231" s="6668"/>
      <c r="H231" s="6655"/>
      <c r="I231" s="6690"/>
      <c r="J231" s="2888" t="s">
        <v>13</v>
      </c>
      <c r="K231" s="2887">
        <f>SUM(K228:K230)</f>
        <v>125</v>
      </c>
      <c r="L231" s="2886">
        <f>SUM(L228:L230)</f>
        <v>125</v>
      </c>
      <c r="M231" s="2885">
        <f>SUM(M228:M230)</f>
        <v>116.99</v>
      </c>
      <c r="N231" s="2795"/>
      <c r="O231" s="2794"/>
      <c r="P231" s="2793"/>
      <c r="Q231" s="2793"/>
      <c r="R231" s="7191"/>
      <c r="S231" s="6311"/>
    </row>
    <row r="232" spans="1:19" s="159" customFormat="1" ht="24" customHeight="1" x14ac:dyDescent="0.2">
      <c r="A232" s="2800" t="s">
        <v>9</v>
      </c>
      <c r="B232" s="2799" t="s">
        <v>9</v>
      </c>
      <c r="C232" s="2798" t="s">
        <v>10</v>
      </c>
      <c r="D232" s="6679" t="s">
        <v>30</v>
      </c>
      <c r="E232" s="2769"/>
      <c r="F232" s="2899" t="s">
        <v>1225</v>
      </c>
      <c r="G232" s="6667" t="s">
        <v>870</v>
      </c>
      <c r="H232" s="6654" t="s">
        <v>143</v>
      </c>
      <c r="I232" s="6689" t="s">
        <v>750</v>
      </c>
      <c r="J232" s="2904" t="s">
        <v>12</v>
      </c>
      <c r="K232" s="3085">
        <v>240</v>
      </c>
      <c r="L232" s="3085">
        <v>280.8</v>
      </c>
      <c r="M232" s="3084">
        <v>278.3</v>
      </c>
      <c r="N232" s="3083" t="s">
        <v>1224</v>
      </c>
      <c r="O232" s="2972"/>
      <c r="P232" s="2970" t="s">
        <v>503</v>
      </c>
      <c r="Q232" s="2970" t="s">
        <v>503</v>
      </c>
      <c r="R232" s="6959"/>
      <c r="S232" s="6960"/>
    </row>
    <row r="233" spans="1:19" s="159" customFormat="1" ht="15" customHeight="1" x14ac:dyDescent="0.2">
      <c r="A233" s="2800"/>
      <c r="B233" s="2799"/>
      <c r="C233" s="2798"/>
      <c r="D233" s="6679"/>
      <c r="E233" s="2769"/>
      <c r="F233" s="2895"/>
      <c r="G233" s="6667"/>
      <c r="H233" s="6654"/>
      <c r="I233" s="6689"/>
      <c r="J233" s="2898" t="s">
        <v>166</v>
      </c>
      <c r="K233" s="2897"/>
      <c r="L233" s="2896"/>
      <c r="M233" s="2896"/>
      <c r="N233" s="2815"/>
      <c r="O233" s="2814"/>
      <c r="P233" s="2813"/>
      <c r="Q233" s="2813"/>
      <c r="R233" s="6959"/>
      <c r="S233" s="6960"/>
    </row>
    <row r="234" spans="1:19" s="159" customFormat="1" ht="15" customHeight="1" thickBot="1" x14ac:dyDescent="0.25">
      <c r="A234" s="2800"/>
      <c r="B234" s="2799"/>
      <c r="C234" s="2798"/>
      <c r="D234" s="6679"/>
      <c r="E234" s="2769"/>
      <c r="F234" s="2899"/>
      <c r="G234" s="6667"/>
      <c r="H234" s="6654"/>
      <c r="I234" s="6689"/>
      <c r="J234" s="2898" t="s">
        <v>196</v>
      </c>
      <c r="K234" s="2907">
        <v>7.18</v>
      </c>
      <c r="L234" s="3082">
        <v>7.17</v>
      </c>
      <c r="M234" s="2982">
        <v>7.17</v>
      </c>
      <c r="N234" s="2815"/>
      <c r="O234" s="2814"/>
      <c r="P234" s="2813"/>
      <c r="Q234" s="2813"/>
      <c r="R234" s="6959"/>
      <c r="S234" s="6960"/>
    </row>
    <row r="235" spans="1:19" s="159" customFormat="1" ht="15" customHeight="1" thickBot="1" x14ac:dyDescent="0.25">
      <c r="A235" s="3081"/>
      <c r="B235" s="2943"/>
      <c r="C235" s="2942"/>
      <c r="D235" s="6680"/>
      <c r="E235" s="2765"/>
      <c r="F235" s="2890"/>
      <c r="G235" s="6668"/>
      <c r="H235" s="6655"/>
      <c r="I235" s="6690"/>
      <c r="J235" s="3001" t="s">
        <v>13</v>
      </c>
      <c r="K235" s="2887">
        <f>SUM(K232:K234)</f>
        <v>247.18</v>
      </c>
      <c r="L235" s="2885">
        <f>SUM(L232:L234)</f>
        <v>287.97000000000003</v>
      </c>
      <c r="M235" s="2885">
        <f>SUM(M232:M234)</f>
        <v>285.47000000000003</v>
      </c>
      <c r="N235" s="2795"/>
      <c r="O235" s="2794"/>
      <c r="P235" s="2793"/>
      <c r="Q235" s="2793"/>
      <c r="R235" s="6961"/>
      <c r="S235" s="6962"/>
    </row>
    <row r="236" spans="1:19" s="159" customFormat="1" ht="15" customHeight="1" thickBot="1" x14ac:dyDescent="0.25">
      <c r="A236" s="2748" t="s">
        <v>9</v>
      </c>
      <c r="B236" s="3080" t="s">
        <v>9</v>
      </c>
      <c r="C236" s="6675" t="s">
        <v>14</v>
      </c>
      <c r="D236" s="6676"/>
      <c r="E236" s="6676"/>
      <c r="F236" s="6676"/>
      <c r="G236" s="6676"/>
      <c r="H236" s="6676"/>
      <c r="I236" s="6676"/>
      <c r="J236" s="6677"/>
      <c r="K236" s="3079">
        <f>K203+K153+K145</f>
        <v>3368.6800000000003</v>
      </c>
      <c r="L236" s="3079">
        <f>L203+L153+L145</f>
        <v>4529.2700000000004</v>
      </c>
      <c r="M236" s="3079">
        <f>M203+M153+M145</f>
        <v>4334.6550000000007</v>
      </c>
      <c r="N236" s="6856"/>
      <c r="O236" s="6857"/>
      <c r="P236" s="6857"/>
      <c r="Q236" s="6857"/>
      <c r="R236" s="6857"/>
      <c r="S236" s="6858"/>
    </row>
    <row r="237" spans="1:19" s="159" customFormat="1" ht="15" customHeight="1" thickBot="1" x14ac:dyDescent="0.25">
      <c r="A237" s="2748" t="s">
        <v>9</v>
      </c>
      <c r="B237" s="6822" t="s">
        <v>742</v>
      </c>
      <c r="C237" s="6676"/>
      <c r="D237" s="6676"/>
      <c r="E237" s="6676"/>
      <c r="F237" s="6676"/>
      <c r="G237" s="6676"/>
      <c r="H237" s="6676"/>
      <c r="I237" s="6676"/>
      <c r="J237" s="6677"/>
      <c r="K237" s="2747">
        <f>K138+K236</f>
        <v>3379.6800000000003</v>
      </c>
      <c r="L237" s="2747">
        <f>L138+L236</f>
        <v>4540.2700000000004</v>
      </c>
      <c r="M237" s="2747">
        <f>M138+M236</f>
        <v>4345.505000000001</v>
      </c>
      <c r="N237" s="6867"/>
      <c r="O237" s="6868"/>
      <c r="P237" s="6868"/>
      <c r="Q237" s="6868"/>
      <c r="R237" s="6868"/>
      <c r="S237" s="6869"/>
    </row>
    <row r="238" spans="1:19" s="159" customFormat="1" ht="27" customHeight="1" thickBot="1" x14ac:dyDescent="0.25">
      <c r="A238" s="2748" t="s">
        <v>10</v>
      </c>
      <c r="B238" s="7182" t="s">
        <v>1223</v>
      </c>
      <c r="C238" s="7183"/>
      <c r="D238" s="7183"/>
      <c r="E238" s="7183"/>
      <c r="F238" s="7183"/>
      <c r="G238" s="7183"/>
      <c r="H238" s="7183"/>
      <c r="I238" s="7183"/>
      <c r="J238" s="7183"/>
      <c r="K238" s="7183"/>
      <c r="L238" s="7183"/>
      <c r="M238" s="7183"/>
      <c r="N238" s="7183"/>
      <c r="O238" s="7183"/>
      <c r="P238" s="7183"/>
      <c r="Q238" s="7183"/>
      <c r="R238" s="7183"/>
      <c r="S238" s="7184"/>
    </row>
    <row r="239" spans="1:19" s="159" customFormat="1" ht="23.25" customHeight="1" thickBot="1" x14ac:dyDescent="0.25">
      <c r="A239" s="2751"/>
      <c r="B239" s="3078"/>
      <c r="C239" s="6719"/>
      <c r="D239" s="6720"/>
      <c r="E239" s="6720"/>
      <c r="F239" s="6720"/>
      <c r="G239" s="6720"/>
      <c r="H239" s="6720"/>
      <c r="I239" s="6720"/>
      <c r="J239" s="6720"/>
      <c r="K239" s="6720"/>
      <c r="L239" s="6720"/>
      <c r="M239" s="6721"/>
      <c r="N239" s="3077" t="s">
        <v>1222</v>
      </c>
      <c r="O239" s="3076" t="s">
        <v>1221</v>
      </c>
      <c r="P239" s="3075" t="s">
        <v>1220</v>
      </c>
      <c r="Q239" s="3075" t="s">
        <v>1220</v>
      </c>
      <c r="R239" s="7061"/>
      <c r="S239" s="7062"/>
    </row>
    <row r="240" spans="1:19" s="159" customFormat="1" ht="17.25" customHeight="1" thickBot="1" x14ac:dyDescent="0.25">
      <c r="A240" s="2748" t="s">
        <v>10</v>
      </c>
      <c r="B240" s="3074" t="s">
        <v>8</v>
      </c>
      <c r="C240" s="6716" t="s">
        <v>1219</v>
      </c>
      <c r="D240" s="6717"/>
      <c r="E240" s="6717"/>
      <c r="F240" s="6717"/>
      <c r="G240" s="6717"/>
      <c r="H240" s="6717"/>
      <c r="I240" s="6717"/>
      <c r="J240" s="6717"/>
      <c r="K240" s="6717"/>
      <c r="L240" s="6717"/>
      <c r="M240" s="6717"/>
      <c r="N240" s="6717"/>
      <c r="O240" s="6717"/>
      <c r="P240" s="6717"/>
      <c r="Q240" s="6717"/>
      <c r="R240" s="6717"/>
      <c r="S240" s="6718"/>
    </row>
    <row r="241" spans="1:19" s="159" customFormat="1" ht="40.5" customHeight="1" thickBot="1" x14ac:dyDescent="0.25">
      <c r="A241" s="2748"/>
      <c r="B241" s="3073"/>
      <c r="C241" s="6719"/>
      <c r="D241" s="6720"/>
      <c r="E241" s="6720"/>
      <c r="F241" s="6720"/>
      <c r="G241" s="6720"/>
      <c r="H241" s="6720"/>
      <c r="I241" s="6720"/>
      <c r="J241" s="6720"/>
      <c r="K241" s="6720"/>
      <c r="L241" s="6720"/>
      <c r="M241" s="6721"/>
      <c r="N241" s="3072" t="s">
        <v>1218</v>
      </c>
      <c r="O241" s="3071" t="s">
        <v>349</v>
      </c>
      <c r="P241" s="3070">
        <v>4.1900000000000004</v>
      </c>
      <c r="Q241" s="3069">
        <v>3.12</v>
      </c>
      <c r="R241" s="6642" t="s">
        <v>1217</v>
      </c>
      <c r="S241" s="6643"/>
    </row>
    <row r="242" spans="1:19" s="159" customFormat="1" ht="21" customHeight="1" thickBot="1" x14ac:dyDescent="0.25">
      <c r="A242" s="6704" t="s">
        <v>10</v>
      </c>
      <c r="B242" s="6707" t="s">
        <v>8</v>
      </c>
      <c r="C242" s="6713" t="s">
        <v>8</v>
      </c>
      <c r="D242" s="6669" t="s">
        <v>1216</v>
      </c>
      <c r="E242" s="6670"/>
      <c r="F242" s="6671"/>
      <c r="G242" s="6742" t="s">
        <v>536</v>
      </c>
      <c r="H242" s="6653" t="s">
        <v>143</v>
      </c>
      <c r="I242" s="6688" t="s">
        <v>750</v>
      </c>
      <c r="J242" s="2921" t="s">
        <v>12</v>
      </c>
      <c r="K242" s="2887">
        <f>K247+K251+K255+K259+K263+K267+K271+K275+K279+K283+K288+K292+K296+K300+K304+K308</f>
        <v>293</v>
      </c>
      <c r="L242" s="2887">
        <f>L247+L251+L255+L259+L263+L267+L271+L275+L279+L283+L288+L292+L296+L300+L304+L308</f>
        <v>516.6</v>
      </c>
      <c r="M242" s="2887">
        <f>M247+M251+M255+M259+M263+M267+M271+M275+M279+M283+M288+M292+M296+M300+M304+M308+M312+M316</f>
        <v>504.98</v>
      </c>
      <c r="N242" s="3068"/>
      <c r="O242" s="3067"/>
      <c r="P242" s="3066"/>
      <c r="Q242" s="3066"/>
      <c r="R242" s="6981"/>
      <c r="S242" s="6982"/>
    </row>
    <row r="243" spans="1:19" s="159" customFormat="1" ht="15" customHeight="1" thickBot="1" x14ac:dyDescent="0.25">
      <c r="A243" s="6705"/>
      <c r="B243" s="6708"/>
      <c r="C243" s="6714"/>
      <c r="D243" s="6672"/>
      <c r="E243" s="6673"/>
      <c r="F243" s="6674"/>
      <c r="G243" s="6743"/>
      <c r="H243" s="6654"/>
      <c r="I243" s="6689"/>
      <c r="J243" s="2920" t="s">
        <v>346</v>
      </c>
      <c r="K243" s="2887">
        <f>K248+K252+K256+K260+K264+K268+K272+K276+K280+K284+K289+K293+K297+K301+K305+K309+K313+K317</f>
        <v>3024.3999999999996</v>
      </c>
      <c r="L243" s="2887">
        <f>L248+L252+L256+L260+L264+L268+L272+L276+L280+L284+L289+L293+L297+L301+L305+L309+L313+L317</f>
        <v>2771.5</v>
      </c>
      <c r="M243" s="2887">
        <f>M248+M252+M256+M260+M264+M268+M272+M276+M280+M284+M289+M293+M297+M301+M305+M309+M313+M317</f>
        <v>2771.24</v>
      </c>
      <c r="N243" s="2948"/>
      <c r="O243" s="3065"/>
      <c r="P243" s="3064"/>
      <c r="Q243" s="3064"/>
      <c r="R243" s="6983"/>
      <c r="S243" s="6984"/>
    </row>
    <row r="244" spans="1:19" s="159" customFormat="1" ht="15" customHeight="1" thickBot="1" x14ac:dyDescent="0.25">
      <c r="A244" s="6705"/>
      <c r="B244" s="6708"/>
      <c r="C244" s="6714"/>
      <c r="D244" s="6672"/>
      <c r="E244" s="6673"/>
      <c r="F244" s="6674"/>
      <c r="G244" s="6743"/>
      <c r="H244" s="6654"/>
      <c r="I244" s="6689"/>
      <c r="J244" s="2920" t="s">
        <v>347</v>
      </c>
      <c r="K244" s="2887">
        <f>K286</f>
        <v>0</v>
      </c>
      <c r="L244" s="2887">
        <f>L286</f>
        <v>1000</v>
      </c>
      <c r="M244" s="2887">
        <f>M286</f>
        <v>1000</v>
      </c>
      <c r="N244" s="2948"/>
      <c r="O244" s="3065"/>
      <c r="P244" s="3064"/>
      <c r="Q244" s="3064"/>
      <c r="R244" s="6983"/>
      <c r="S244" s="6984"/>
    </row>
    <row r="245" spans="1:19" s="159" customFormat="1" ht="15" customHeight="1" thickBot="1" x14ac:dyDescent="0.25">
      <c r="A245" s="6705"/>
      <c r="B245" s="6708"/>
      <c r="C245" s="6714"/>
      <c r="D245" s="6672"/>
      <c r="E245" s="6673"/>
      <c r="F245" s="6674"/>
      <c r="G245" s="6743"/>
      <c r="H245" s="6654"/>
      <c r="I245" s="6689"/>
      <c r="J245" s="2920" t="s">
        <v>196</v>
      </c>
      <c r="K245" s="2918">
        <f>K249+K253+K257+K261+K265+K269+K273+K277+K281+K285+K290+K294+K298+K302+K306+K310+K314+K318</f>
        <v>226.32</v>
      </c>
      <c r="L245" s="2918">
        <f>L249+L253+L257+L261+L265+L269+L273+L277+L281+L285+L290+L294+L298+L302+L306+L310+L314+L318</f>
        <v>375.62</v>
      </c>
      <c r="M245" s="2918">
        <f>M249+M253+M257+M261+M265+M269+M273+M277+M281+M285+M290+M294+M298+M302+M306+M310+M314+M318</f>
        <v>374.55700000000002</v>
      </c>
      <c r="N245" s="3063"/>
      <c r="O245" s="3062"/>
      <c r="P245" s="3061"/>
      <c r="Q245" s="3061"/>
      <c r="R245" s="6983"/>
      <c r="S245" s="6984"/>
    </row>
    <row r="246" spans="1:19" s="159" customFormat="1" ht="15" customHeight="1" thickBot="1" x14ac:dyDescent="0.25">
      <c r="A246" s="6706"/>
      <c r="B246" s="6709"/>
      <c r="C246" s="6715"/>
      <c r="D246" s="6682"/>
      <c r="E246" s="6683"/>
      <c r="F246" s="6684"/>
      <c r="G246" s="6744"/>
      <c r="H246" s="6655"/>
      <c r="I246" s="6690"/>
      <c r="J246" s="2780" t="s">
        <v>13</v>
      </c>
      <c r="K246" s="3060">
        <f>SUM(K242:K245)</f>
        <v>3543.72</v>
      </c>
      <c r="L246" s="3060">
        <f>SUM(L242:L245)</f>
        <v>4663.72</v>
      </c>
      <c r="M246" s="3060">
        <f>SUM(M242:M245)</f>
        <v>4650.7769999999991</v>
      </c>
      <c r="N246" s="2804"/>
      <c r="O246" s="2803"/>
      <c r="P246" s="2802"/>
      <c r="Q246" s="2802"/>
      <c r="R246" s="6985"/>
      <c r="S246" s="6986"/>
    </row>
    <row r="247" spans="1:19" s="159" customFormat="1" ht="31.5" customHeight="1" x14ac:dyDescent="0.2">
      <c r="A247" s="6704" t="s">
        <v>10</v>
      </c>
      <c r="B247" s="6707" t="s">
        <v>8</v>
      </c>
      <c r="C247" s="6710" t="s">
        <v>8</v>
      </c>
      <c r="D247" s="6681" t="s">
        <v>8</v>
      </c>
      <c r="E247" s="2766"/>
      <c r="F247" s="6659" t="s">
        <v>1215</v>
      </c>
      <c r="G247" s="6742" t="s">
        <v>536</v>
      </c>
      <c r="H247" s="6653" t="s">
        <v>143</v>
      </c>
      <c r="I247" s="6685" t="s">
        <v>750</v>
      </c>
      <c r="J247" s="2906" t="s">
        <v>12</v>
      </c>
      <c r="K247" s="2903">
        <v>100</v>
      </c>
      <c r="L247" s="2902">
        <v>85</v>
      </c>
      <c r="M247" s="2902">
        <v>85</v>
      </c>
      <c r="N247" s="3059" t="s">
        <v>1214</v>
      </c>
      <c r="O247" s="3026" t="s">
        <v>349</v>
      </c>
      <c r="P247" s="3021">
        <v>183.8</v>
      </c>
      <c r="Q247" s="3021">
        <v>183.8</v>
      </c>
      <c r="R247" s="7038"/>
      <c r="S247" s="7039"/>
    </row>
    <row r="248" spans="1:19" s="159" customFormat="1" ht="19.5" customHeight="1" x14ac:dyDescent="0.2">
      <c r="A248" s="6705"/>
      <c r="B248" s="6708"/>
      <c r="C248" s="6711"/>
      <c r="D248" s="6679"/>
      <c r="E248" s="2769"/>
      <c r="F248" s="6678"/>
      <c r="G248" s="6743"/>
      <c r="H248" s="6654"/>
      <c r="I248" s="6686"/>
      <c r="J248" s="2904" t="s">
        <v>346</v>
      </c>
      <c r="K248" s="2897">
        <v>200</v>
      </c>
      <c r="L248" s="2896">
        <v>168.3</v>
      </c>
      <c r="M248" s="2896">
        <v>168.3</v>
      </c>
      <c r="N248" s="3048"/>
      <c r="O248" s="3058"/>
      <c r="P248" s="3057"/>
      <c r="Q248" s="3057"/>
      <c r="R248" s="7040"/>
      <c r="S248" s="7041"/>
    </row>
    <row r="249" spans="1:19" s="159" customFormat="1" ht="15" customHeight="1" thickBot="1" x14ac:dyDescent="0.25">
      <c r="A249" s="6705"/>
      <c r="B249" s="6708"/>
      <c r="C249" s="6711"/>
      <c r="D249" s="6679"/>
      <c r="E249" s="2769"/>
      <c r="F249" s="6678"/>
      <c r="G249" s="6743"/>
      <c r="H249" s="6654"/>
      <c r="I249" s="6686"/>
      <c r="J249" s="2893" t="s">
        <v>196</v>
      </c>
      <c r="K249" s="2892"/>
      <c r="L249" s="2892">
        <v>39.409999999999997</v>
      </c>
      <c r="M249" s="2892">
        <v>39.409999999999997</v>
      </c>
      <c r="N249" s="3048"/>
      <c r="O249" s="3056"/>
      <c r="P249" s="3055"/>
      <c r="Q249" s="3055"/>
      <c r="R249" s="7040"/>
      <c r="S249" s="7041"/>
    </row>
    <row r="250" spans="1:19" s="159" customFormat="1" ht="15" customHeight="1" thickBot="1" x14ac:dyDescent="0.25">
      <c r="A250" s="6706"/>
      <c r="B250" s="6709"/>
      <c r="C250" s="6712"/>
      <c r="D250" s="6680"/>
      <c r="E250" s="2765"/>
      <c r="F250" s="6660"/>
      <c r="G250" s="6744"/>
      <c r="H250" s="6655"/>
      <c r="I250" s="6686"/>
      <c r="J250" s="2888" t="s">
        <v>13</v>
      </c>
      <c r="K250" s="2887">
        <f>SUM(K247:K249)</f>
        <v>300</v>
      </c>
      <c r="L250" s="2887">
        <f>SUM(L247:L249)</f>
        <v>292.71000000000004</v>
      </c>
      <c r="M250" s="2885">
        <f>SUM(M247:M249)</f>
        <v>292.71000000000004</v>
      </c>
      <c r="N250" s="2795"/>
      <c r="O250" s="3054"/>
      <c r="P250" s="3053"/>
      <c r="Q250" s="3053"/>
      <c r="R250" s="7042"/>
      <c r="S250" s="7043"/>
    </row>
    <row r="251" spans="1:19" s="159" customFormat="1" ht="25.5" customHeight="1" x14ac:dyDescent="0.2">
      <c r="A251" s="6704" t="s">
        <v>10</v>
      </c>
      <c r="B251" s="6707" t="s">
        <v>8</v>
      </c>
      <c r="C251" s="6710" t="s">
        <v>8</v>
      </c>
      <c r="D251" s="6681" t="s">
        <v>9</v>
      </c>
      <c r="E251" s="2766"/>
      <c r="F251" s="6659" t="s">
        <v>1213</v>
      </c>
      <c r="G251" s="6742" t="s">
        <v>536</v>
      </c>
      <c r="H251" s="6653" t="s">
        <v>143</v>
      </c>
      <c r="I251" s="6686"/>
      <c r="J251" s="2906" t="s">
        <v>12</v>
      </c>
      <c r="K251" s="2903">
        <v>50</v>
      </c>
      <c r="L251" s="2903">
        <v>70</v>
      </c>
      <c r="M251" s="2903">
        <v>70</v>
      </c>
      <c r="N251" s="3044" t="s">
        <v>1212</v>
      </c>
      <c r="O251" s="3051" t="s">
        <v>349</v>
      </c>
      <c r="P251" s="3052">
        <v>44</v>
      </c>
      <c r="Q251" s="3052">
        <v>44</v>
      </c>
      <c r="R251" s="7032"/>
      <c r="S251" s="7033"/>
    </row>
    <row r="252" spans="1:19" s="159" customFormat="1" ht="15" customHeight="1" x14ac:dyDescent="0.2">
      <c r="A252" s="6705"/>
      <c r="B252" s="6708"/>
      <c r="C252" s="6711"/>
      <c r="D252" s="6679"/>
      <c r="E252" s="2769"/>
      <c r="F252" s="6678"/>
      <c r="G252" s="6743"/>
      <c r="H252" s="6654"/>
      <c r="I252" s="6686"/>
      <c r="J252" s="2898" t="s">
        <v>346</v>
      </c>
      <c r="K252" s="2897">
        <v>50</v>
      </c>
      <c r="L252" s="2897">
        <v>60</v>
      </c>
      <c r="M252" s="2897">
        <v>60</v>
      </c>
      <c r="N252" s="3018"/>
      <c r="O252" s="3009"/>
      <c r="P252" s="3008"/>
      <c r="Q252" s="3008"/>
      <c r="R252" s="7034"/>
      <c r="S252" s="7035"/>
    </row>
    <row r="253" spans="1:19" s="159" customFormat="1" ht="15" customHeight="1" thickBot="1" x14ac:dyDescent="0.25">
      <c r="A253" s="6705"/>
      <c r="B253" s="6708"/>
      <c r="C253" s="6711"/>
      <c r="D253" s="6679"/>
      <c r="E253" s="2769"/>
      <c r="F253" s="6678"/>
      <c r="G253" s="6743"/>
      <c r="H253" s="6654"/>
      <c r="I253" s="6686"/>
      <c r="J253" s="2893" t="s">
        <v>196</v>
      </c>
      <c r="K253" s="2892"/>
      <c r="L253" s="2891"/>
      <c r="M253" s="2891"/>
      <c r="N253" s="3042"/>
      <c r="O253" s="3009"/>
      <c r="P253" s="3008"/>
      <c r="Q253" s="3008"/>
      <c r="R253" s="7034"/>
      <c r="S253" s="7035"/>
    </row>
    <row r="254" spans="1:19" s="159" customFormat="1" ht="15" customHeight="1" thickBot="1" x14ac:dyDescent="0.25">
      <c r="A254" s="6706"/>
      <c r="B254" s="6709"/>
      <c r="C254" s="6712"/>
      <c r="D254" s="6680"/>
      <c r="E254" s="2765"/>
      <c r="F254" s="6660"/>
      <c r="G254" s="6744"/>
      <c r="H254" s="6655"/>
      <c r="I254" s="6686"/>
      <c r="J254" s="2888" t="s">
        <v>13</v>
      </c>
      <c r="K254" s="2887">
        <f>SUM(K251:K253)</f>
        <v>100</v>
      </c>
      <c r="L254" s="2886">
        <f>SUM(L251:L253)</f>
        <v>130</v>
      </c>
      <c r="M254" s="2885">
        <f>SUM(M251:M253)</f>
        <v>130</v>
      </c>
      <c r="N254" s="3039"/>
      <c r="O254" s="3046"/>
      <c r="P254" s="3045"/>
      <c r="Q254" s="3045"/>
      <c r="R254" s="7036"/>
      <c r="S254" s="7037"/>
    </row>
    <row r="255" spans="1:19" s="159" customFormat="1" ht="15" customHeight="1" x14ac:dyDescent="0.2">
      <c r="A255" s="6704" t="s">
        <v>10</v>
      </c>
      <c r="B255" s="6707" t="s">
        <v>8</v>
      </c>
      <c r="C255" s="6710" t="s">
        <v>8</v>
      </c>
      <c r="D255" s="6681" t="s">
        <v>10</v>
      </c>
      <c r="E255" s="2766"/>
      <c r="F255" s="6659" t="s">
        <v>1211</v>
      </c>
      <c r="G255" s="6742" t="s">
        <v>536</v>
      </c>
      <c r="H255" s="6653" t="s">
        <v>143</v>
      </c>
      <c r="I255" s="6686"/>
      <c r="J255" s="2906" t="s">
        <v>12</v>
      </c>
      <c r="K255" s="2903"/>
      <c r="L255" s="2903">
        <v>216</v>
      </c>
      <c r="M255" s="2903">
        <v>216</v>
      </c>
      <c r="N255" s="3012" t="s">
        <v>1210</v>
      </c>
      <c r="O255" s="3051" t="s">
        <v>349</v>
      </c>
      <c r="P255" s="3050">
        <v>2.1</v>
      </c>
      <c r="Q255" s="3049">
        <v>2.1</v>
      </c>
      <c r="R255" s="7038"/>
      <c r="S255" s="7039"/>
    </row>
    <row r="256" spans="1:19" s="159" customFormat="1" ht="15" customHeight="1" x14ac:dyDescent="0.2">
      <c r="A256" s="6705"/>
      <c r="B256" s="6708"/>
      <c r="C256" s="6711"/>
      <c r="D256" s="6679"/>
      <c r="E256" s="2769"/>
      <c r="F256" s="6678"/>
      <c r="G256" s="6743"/>
      <c r="H256" s="6654"/>
      <c r="I256" s="6686"/>
      <c r="J256" s="2898" t="s">
        <v>346</v>
      </c>
      <c r="K256" s="2897">
        <v>862.8</v>
      </c>
      <c r="L256" s="2897">
        <v>0</v>
      </c>
      <c r="M256" s="2896">
        <v>0</v>
      </c>
      <c r="N256" s="3048"/>
      <c r="O256" s="3009"/>
      <c r="P256" s="3008"/>
      <c r="Q256" s="3008"/>
      <c r="R256" s="7040"/>
      <c r="S256" s="7041"/>
    </row>
    <row r="257" spans="1:20" s="159" customFormat="1" ht="15" customHeight="1" thickBot="1" x14ac:dyDescent="0.25">
      <c r="A257" s="6705"/>
      <c r="B257" s="6708"/>
      <c r="C257" s="6711"/>
      <c r="D257" s="6679"/>
      <c r="E257" s="2769"/>
      <c r="F257" s="6678"/>
      <c r="G257" s="6743"/>
      <c r="H257" s="6654"/>
      <c r="I257" s="6686"/>
      <c r="J257" s="2893" t="s">
        <v>196</v>
      </c>
      <c r="K257" s="2907">
        <v>226.32</v>
      </c>
      <c r="L257" s="2907">
        <v>229.01</v>
      </c>
      <c r="M257" s="2982">
        <v>228.99</v>
      </c>
      <c r="N257" s="3042"/>
      <c r="O257" s="3009"/>
      <c r="P257" s="3008"/>
      <c r="Q257" s="3008"/>
      <c r="R257" s="7040"/>
      <c r="S257" s="7041"/>
      <c r="T257" s="3047"/>
    </row>
    <row r="258" spans="1:20" s="159" customFormat="1" ht="15" customHeight="1" thickBot="1" x14ac:dyDescent="0.25">
      <c r="A258" s="6706"/>
      <c r="B258" s="6709"/>
      <c r="C258" s="6712"/>
      <c r="D258" s="6680"/>
      <c r="E258" s="2765"/>
      <c r="F258" s="6660"/>
      <c r="G258" s="6744"/>
      <c r="H258" s="6655"/>
      <c r="I258" s="6686"/>
      <c r="J258" s="2888" t="s">
        <v>13</v>
      </c>
      <c r="K258" s="2887">
        <f>SUM(K255:K257)</f>
        <v>1089.1199999999999</v>
      </c>
      <c r="L258" s="2887">
        <f>SUM(L255:L257)</f>
        <v>445.01</v>
      </c>
      <c r="M258" s="2885">
        <f>SUM(M255:M257)</f>
        <v>444.99</v>
      </c>
      <c r="N258" s="3039"/>
      <c r="O258" s="3046"/>
      <c r="P258" s="3045"/>
      <c r="Q258" s="3045"/>
      <c r="R258" s="7042"/>
      <c r="S258" s="7043"/>
    </row>
    <row r="259" spans="1:20" s="159" customFormat="1" ht="27" customHeight="1" x14ac:dyDescent="0.2">
      <c r="A259" s="6704" t="s">
        <v>10</v>
      </c>
      <c r="B259" s="6707" t="s">
        <v>8</v>
      </c>
      <c r="C259" s="6710" t="s">
        <v>8</v>
      </c>
      <c r="D259" s="6681" t="s">
        <v>11</v>
      </c>
      <c r="E259" s="2766"/>
      <c r="F259" s="6659" t="s">
        <v>1209</v>
      </c>
      <c r="G259" s="6742" t="s">
        <v>536</v>
      </c>
      <c r="H259" s="6653" t="s">
        <v>143</v>
      </c>
      <c r="I259" s="6686"/>
      <c r="J259" s="2906" t="s">
        <v>12</v>
      </c>
      <c r="K259" s="2903">
        <v>0</v>
      </c>
      <c r="L259" s="2902">
        <v>2.1</v>
      </c>
      <c r="M259" s="2902">
        <v>2.0099999999999998</v>
      </c>
      <c r="N259" s="3044" t="s">
        <v>1208</v>
      </c>
      <c r="O259" s="3026" t="s">
        <v>349</v>
      </c>
      <c r="P259" s="3021">
        <v>0.77700000000000002</v>
      </c>
      <c r="Q259" s="3043" t="s">
        <v>1077</v>
      </c>
      <c r="R259" s="7170" t="s">
        <v>1207</v>
      </c>
      <c r="S259" s="7171"/>
    </row>
    <row r="260" spans="1:20" s="159" customFormat="1" ht="14.25" customHeight="1" x14ac:dyDescent="0.2">
      <c r="A260" s="6705"/>
      <c r="B260" s="6708"/>
      <c r="C260" s="6711"/>
      <c r="D260" s="6679"/>
      <c r="E260" s="2769"/>
      <c r="F260" s="6678"/>
      <c r="G260" s="6743"/>
      <c r="H260" s="6654"/>
      <c r="I260" s="6686"/>
      <c r="J260" s="2898" t="s">
        <v>346</v>
      </c>
      <c r="K260" s="2897">
        <v>825.4</v>
      </c>
      <c r="L260" s="2896">
        <v>425.7</v>
      </c>
      <c r="M260" s="2896">
        <v>425.7</v>
      </c>
      <c r="N260" s="3018"/>
      <c r="O260" s="3009"/>
      <c r="P260" s="3008"/>
      <c r="Q260" s="3008"/>
      <c r="R260" s="7172"/>
      <c r="S260" s="7173"/>
    </row>
    <row r="261" spans="1:20" s="159" customFormat="1" ht="15" customHeight="1" thickBot="1" x14ac:dyDescent="0.25">
      <c r="A261" s="6705"/>
      <c r="B261" s="6708"/>
      <c r="C261" s="6711"/>
      <c r="D261" s="6679"/>
      <c r="E261" s="2769"/>
      <c r="F261" s="6678"/>
      <c r="G261" s="6743"/>
      <c r="H261" s="6654"/>
      <c r="I261" s="6686"/>
      <c r="J261" s="2893" t="s">
        <v>196</v>
      </c>
      <c r="K261" s="2892"/>
      <c r="L261" s="2992">
        <v>21.6</v>
      </c>
      <c r="M261" s="2891">
        <v>21.52</v>
      </c>
      <c r="N261" s="3042"/>
      <c r="O261" s="3041"/>
      <c r="P261" s="3040"/>
      <c r="Q261" s="3040"/>
      <c r="R261" s="7172"/>
      <c r="S261" s="7173"/>
    </row>
    <row r="262" spans="1:20" s="159" customFormat="1" ht="15" customHeight="1" thickBot="1" x14ac:dyDescent="0.25">
      <c r="A262" s="6706"/>
      <c r="B262" s="6709"/>
      <c r="C262" s="6712"/>
      <c r="D262" s="6680"/>
      <c r="E262" s="2765"/>
      <c r="F262" s="6660"/>
      <c r="G262" s="6744"/>
      <c r="H262" s="6655"/>
      <c r="I262" s="6686"/>
      <c r="J262" s="2888" t="s">
        <v>13</v>
      </c>
      <c r="K262" s="2887">
        <f>SUM(K259:K261)</f>
        <v>825.4</v>
      </c>
      <c r="L262" s="2887">
        <f>SUM(L259:L261)</f>
        <v>449.40000000000003</v>
      </c>
      <c r="M262" s="2885">
        <f>SUM(M259:M261)</f>
        <v>449.22999999999996</v>
      </c>
      <c r="N262" s="3039"/>
      <c r="O262" s="3038"/>
      <c r="P262" s="3037"/>
      <c r="Q262" s="3037"/>
      <c r="R262" s="7174"/>
      <c r="S262" s="7175"/>
    </row>
    <row r="263" spans="1:20" s="159" customFormat="1" ht="55.5" customHeight="1" x14ac:dyDescent="0.2">
      <c r="A263" s="6704" t="s">
        <v>10</v>
      </c>
      <c r="B263" s="6707" t="s">
        <v>8</v>
      </c>
      <c r="C263" s="6710" t="s">
        <v>8</v>
      </c>
      <c r="D263" s="6681" t="s">
        <v>24</v>
      </c>
      <c r="E263" s="2766"/>
      <c r="F263" s="6659" t="s">
        <v>1206</v>
      </c>
      <c r="G263" s="6742" t="s">
        <v>536</v>
      </c>
      <c r="H263" s="6653" t="s">
        <v>143</v>
      </c>
      <c r="I263" s="6686"/>
      <c r="J263" s="2906" t="s">
        <v>12</v>
      </c>
      <c r="K263" s="2903">
        <v>0</v>
      </c>
      <c r="L263" s="2902">
        <v>0</v>
      </c>
      <c r="M263" s="2902">
        <v>0</v>
      </c>
      <c r="N263" s="3036" t="s">
        <v>1205</v>
      </c>
      <c r="O263" s="3035" t="s">
        <v>349</v>
      </c>
      <c r="P263" s="3034">
        <v>1.02</v>
      </c>
      <c r="Q263" s="3034">
        <v>1.02</v>
      </c>
      <c r="R263" s="7038"/>
      <c r="S263" s="7039"/>
    </row>
    <row r="264" spans="1:20" s="159" customFormat="1" ht="15" customHeight="1" x14ac:dyDescent="0.2">
      <c r="A264" s="6705"/>
      <c r="B264" s="6708"/>
      <c r="C264" s="6711"/>
      <c r="D264" s="6679"/>
      <c r="E264" s="2769"/>
      <c r="F264" s="6678"/>
      <c r="G264" s="6743"/>
      <c r="H264" s="6654"/>
      <c r="I264" s="6686"/>
      <c r="J264" s="2898" t="s">
        <v>346</v>
      </c>
      <c r="K264" s="2897">
        <v>336.2</v>
      </c>
      <c r="L264" s="2896">
        <v>385.7</v>
      </c>
      <c r="M264" s="2896">
        <v>385.64</v>
      </c>
      <c r="N264" s="2815"/>
      <c r="O264" s="2814"/>
      <c r="P264" s="2813"/>
      <c r="Q264" s="2813"/>
      <c r="R264" s="7040"/>
      <c r="S264" s="7041"/>
    </row>
    <row r="265" spans="1:20" s="159" customFormat="1" ht="15" customHeight="1" thickBot="1" x14ac:dyDescent="0.25">
      <c r="A265" s="6705"/>
      <c r="B265" s="6708"/>
      <c r="C265" s="6711"/>
      <c r="D265" s="6679"/>
      <c r="E265" s="2769"/>
      <c r="F265" s="6678"/>
      <c r="G265" s="6743"/>
      <c r="H265" s="6654"/>
      <c r="I265" s="6686"/>
      <c r="J265" s="2893" t="s">
        <v>196</v>
      </c>
      <c r="K265" s="2892"/>
      <c r="L265" s="2892"/>
      <c r="M265" s="2891">
        <v>0</v>
      </c>
      <c r="N265" s="2815"/>
      <c r="O265" s="2814"/>
      <c r="P265" s="2813"/>
      <c r="Q265" s="2813"/>
      <c r="R265" s="7040"/>
      <c r="S265" s="7041"/>
    </row>
    <row r="266" spans="1:20" s="159" customFormat="1" ht="15" customHeight="1" thickBot="1" x14ac:dyDescent="0.25">
      <c r="A266" s="6706"/>
      <c r="B266" s="6709"/>
      <c r="C266" s="6712"/>
      <c r="D266" s="6680"/>
      <c r="E266" s="2765"/>
      <c r="F266" s="6660"/>
      <c r="G266" s="6744"/>
      <c r="H266" s="6655"/>
      <c r="I266" s="6687"/>
      <c r="J266" s="2888" t="s">
        <v>13</v>
      </c>
      <c r="K266" s="2923">
        <f>SUM(K263:K265)</f>
        <v>336.2</v>
      </c>
      <c r="L266" s="2923">
        <f>SUM(L263:L265)</f>
        <v>385.7</v>
      </c>
      <c r="M266" s="2885">
        <f>SUM(M263:M265)</f>
        <v>385.64</v>
      </c>
      <c r="N266" s="2804"/>
      <c r="O266" s="2803"/>
      <c r="P266" s="2802"/>
      <c r="Q266" s="2802"/>
      <c r="R266" s="7042"/>
      <c r="S266" s="7043"/>
    </row>
    <row r="267" spans="1:20" s="159" customFormat="1" ht="27" customHeight="1" x14ac:dyDescent="0.2">
      <c r="A267" s="6704" t="s">
        <v>10</v>
      </c>
      <c r="B267" s="6707" t="s">
        <v>8</v>
      </c>
      <c r="C267" s="6710" t="s">
        <v>8</v>
      </c>
      <c r="D267" s="6681" t="s">
        <v>26</v>
      </c>
      <c r="E267" s="2766"/>
      <c r="F267" s="6659" t="s">
        <v>1204</v>
      </c>
      <c r="G267" s="6742" t="s">
        <v>536</v>
      </c>
      <c r="H267" s="6653" t="s">
        <v>143</v>
      </c>
      <c r="I267" s="3033" t="s">
        <v>750</v>
      </c>
      <c r="J267" s="2906" t="s">
        <v>12</v>
      </c>
      <c r="K267" s="2903">
        <v>0</v>
      </c>
      <c r="L267" s="2903"/>
      <c r="M267" s="2902"/>
      <c r="N267" s="3014" t="s">
        <v>1203</v>
      </c>
      <c r="O267" s="3013" t="s">
        <v>349</v>
      </c>
      <c r="P267" s="2873"/>
      <c r="Q267" s="2873"/>
      <c r="R267" s="7162" t="s">
        <v>691</v>
      </c>
      <c r="S267" s="7163"/>
    </row>
    <row r="268" spans="1:20" s="159" customFormat="1" ht="15" customHeight="1" x14ac:dyDescent="0.2">
      <c r="A268" s="6705"/>
      <c r="B268" s="6708"/>
      <c r="C268" s="6711"/>
      <c r="D268" s="6679"/>
      <c r="E268" s="2769"/>
      <c r="F268" s="6678"/>
      <c r="G268" s="6667"/>
      <c r="H268" s="6654"/>
      <c r="I268" s="3020"/>
      <c r="J268" s="2898" t="s">
        <v>346</v>
      </c>
      <c r="K268" s="2897">
        <v>0</v>
      </c>
      <c r="L268" s="2897">
        <v>0.2</v>
      </c>
      <c r="M268" s="2896">
        <v>0</v>
      </c>
      <c r="N268" s="2815"/>
      <c r="O268" s="2814"/>
      <c r="P268" s="2813"/>
      <c r="Q268" s="2813"/>
      <c r="R268" s="7164"/>
      <c r="S268" s="7165"/>
    </row>
    <row r="269" spans="1:20" s="159" customFormat="1" ht="15" customHeight="1" thickBot="1" x14ac:dyDescent="0.25">
      <c r="A269" s="6705"/>
      <c r="B269" s="6708"/>
      <c r="C269" s="6711"/>
      <c r="D269" s="6679"/>
      <c r="E269" s="2769"/>
      <c r="F269" s="6678"/>
      <c r="G269" s="6667"/>
      <c r="H269" s="6654"/>
      <c r="I269" s="3020"/>
      <c r="J269" s="2898" t="s">
        <v>196</v>
      </c>
      <c r="K269" s="2892"/>
      <c r="L269" s="2891"/>
      <c r="M269" s="2891"/>
      <c r="N269" s="2815"/>
      <c r="O269" s="2814"/>
      <c r="P269" s="2813"/>
      <c r="Q269" s="2813"/>
      <c r="R269" s="7164"/>
      <c r="S269" s="7165"/>
    </row>
    <row r="270" spans="1:20" s="159" customFormat="1" ht="15" customHeight="1" thickBot="1" x14ac:dyDescent="0.25">
      <c r="A270" s="6706"/>
      <c r="B270" s="6709"/>
      <c r="C270" s="6712"/>
      <c r="D270" s="6680"/>
      <c r="E270" s="2765"/>
      <c r="F270" s="6660"/>
      <c r="G270" s="6668"/>
      <c r="H270" s="6655"/>
      <c r="I270" s="3027"/>
      <c r="J270" s="3001" t="s">
        <v>13</v>
      </c>
      <c r="K270" s="2887">
        <f>SUM(K267:K269)</f>
        <v>0</v>
      </c>
      <c r="L270" s="2886">
        <f>SUM(L267:L269)</f>
        <v>0.2</v>
      </c>
      <c r="M270" s="2885">
        <f>SUM(M267:M269)</f>
        <v>0</v>
      </c>
      <c r="N270" s="2795"/>
      <c r="O270" s="2794"/>
      <c r="P270" s="2793"/>
      <c r="Q270" s="2793"/>
      <c r="R270" s="7166"/>
      <c r="S270" s="7167"/>
    </row>
    <row r="271" spans="1:20" s="159" customFormat="1" ht="27" customHeight="1" x14ac:dyDescent="0.2">
      <c r="A271" s="6704" t="s">
        <v>10</v>
      </c>
      <c r="B271" s="6707" t="s">
        <v>8</v>
      </c>
      <c r="C271" s="6710" t="s">
        <v>8</v>
      </c>
      <c r="D271" s="6681" t="s">
        <v>29</v>
      </c>
      <c r="E271" s="2766"/>
      <c r="F271" s="6659" t="s">
        <v>1202</v>
      </c>
      <c r="G271" s="6666" t="s">
        <v>536</v>
      </c>
      <c r="H271" s="6653" t="s">
        <v>143</v>
      </c>
      <c r="I271" s="3033"/>
      <c r="J271" s="2906" t="s">
        <v>12</v>
      </c>
      <c r="K271" s="2903">
        <v>0</v>
      </c>
      <c r="L271" s="2903">
        <v>0</v>
      </c>
      <c r="M271" s="2902">
        <v>0</v>
      </c>
      <c r="N271" s="3032" t="s">
        <v>1201</v>
      </c>
      <c r="O271" s="2966" t="s">
        <v>349</v>
      </c>
      <c r="P271" s="2873"/>
      <c r="Q271" s="2873"/>
      <c r="R271" s="7162" t="s">
        <v>691</v>
      </c>
      <c r="S271" s="7163"/>
    </row>
    <row r="272" spans="1:20" s="159" customFormat="1" ht="15" customHeight="1" x14ac:dyDescent="0.2">
      <c r="A272" s="6705"/>
      <c r="B272" s="6708"/>
      <c r="C272" s="6711"/>
      <c r="D272" s="6679"/>
      <c r="E272" s="2769"/>
      <c r="F272" s="6678"/>
      <c r="G272" s="6667"/>
      <c r="H272" s="6654"/>
      <c r="I272" s="3020"/>
      <c r="J272" s="2898" t="s">
        <v>346</v>
      </c>
      <c r="K272" s="2897"/>
      <c r="L272" s="2897"/>
      <c r="M272" s="2896"/>
      <c r="N272" s="3031"/>
      <c r="O272" s="2972"/>
      <c r="P272" s="2813"/>
      <c r="Q272" s="2813"/>
      <c r="R272" s="7164"/>
      <c r="S272" s="7165"/>
    </row>
    <row r="273" spans="1:20" s="159" customFormat="1" ht="15" customHeight="1" thickBot="1" x14ac:dyDescent="0.25">
      <c r="A273" s="6705"/>
      <c r="B273" s="6708"/>
      <c r="C273" s="6711"/>
      <c r="D273" s="6679"/>
      <c r="E273" s="2769"/>
      <c r="F273" s="6678"/>
      <c r="G273" s="6667"/>
      <c r="H273" s="6654"/>
      <c r="I273" s="3020"/>
      <c r="J273" s="2893" t="s">
        <v>196</v>
      </c>
      <c r="K273" s="2892"/>
      <c r="L273" s="2891"/>
      <c r="M273" s="2891"/>
      <c r="N273" s="2815"/>
      <c r="O273" s="2814"/>
      <c r="P273" s="2813"/>
      <c r="Q273" s="2813"/>
      <c r="R273" s="7164"/>
      <c r="S273" s="7165"/>
    </row>
    <row r="274" spans="1:20" s="159" customFormat="1" ht="15" customHeight="1" thickBot="1" x14ac:dyDescent="0.25">
      <c r="A274" s="6706"/>
      <c r="B274" s="6709"/>
      <c r="C274" s="6712"/>
      <c r="D274" s="6680"/>
      <c r="E274" s="2765"/>
      <c r="F274" s="6660"/>
      <c r="G274" s="6668"/>
      <c r="H274" s="6655"/>
      <c r="I274" s="3027"/>
      <c r="J274" s="2888" t="s">
        <v>13</v>
      </c>
      <c r="K274" s="2887">
        <f>SUM(K271:K273)</f>
        <v>0</v>
      </c>
      <c r="L274" s="2886">
        <f>SUM(L271:L273)</f>
        <v>0</v>
      </c>
      <c r="M274" s="2885">
        <f>SUM(M271:M273)</f>
        <v>0</v>
      </c>
      <c r="N274" s="2795"/>
      <c r="O274" s="2794"/>
      <c r="P274" s="2793"/>
      <c r="Q274" s="2793"/>
      <c r="R274" s="7166"/>
      <c r="S274" s="7167"/>
    </row>
    <row r="275" spans="1:20" s="159" customFormat="1" ht="25.5" customHeight="1" x14ac:dyDescent="0.2">
      <c r="A275" s="6704" t="s">
        <v>10</v>
      </c>
      <c r="B275" s="6707" t="s">
        <v>8</v>
      </c>
      <c r="C275" s="6710" t="s">
        <v>8</v>
      </c>
      <c r="D275" s="6681" t="s">
        <v>30</v>
      </c>
      <c r="E275" s="3030"/>
      <c r="F275" s="6661" t="s">
        <v>1200</v>
      </c>
      <c r="G275" s="6666" t="s">
        <v>536</v>
      </c>
      <c r="H275" s="6653" t="s">
        <v>143</v>
      </c>
      <c r="I275" s="3020" t="s">
        <v>750</v>
      </c>
      <c r="J275" s="2904" t="s">
        <v>12</v>
      </c>
      <c r="K275" s="2903">
        <v>0</v>
      </c>
      <c r="L275" s="2903">
        <v>0</v>
      </c>
      <c r="M275" s="2902">
        <v>0</v>
      </c>
      <c r="N275" s="2830"/>
      <c r="O275" s="2829"/>
      <c r="P275" s="2828"/>
      <c r="Q275" s="2828"/>
      <c r="R275" s="7162" t="s">
        <v>691</v>
      </c>
      <c r="S275" s="7163"/>
    </row>
    <row r="276" spans="1:20" s="159" customFormat="1" ht="15" customHeight="1" x14ac:dyDescent="0.2">
      <c r="A276" s="6705"/>
      <c r="B276" s="6708"/>
      <c r="C276" s="6711"/>
      <c r="D276" s="6679"/>
      <c r="E276" s="3029"/>
      <c r="F276" s="6662"/>
      <c r="G276" s="6667"/>
      <c r="H276" s="6654"/>
      <c r="I276" s="3020"/>
      <c r="J276" s="2898" t="s">
        <v>346</v>
      </c>
      <c r="K276" s="2897"/>
      <c r="L276" s="2897"/>
      <c r="M276" s="2896"/>
      <c r="N276" s="2815"/>
      <c r="O276" s="2814"/>
      <c r="P276" s="2813"/>
      <c r="Q276" s="2813"/>
      <c r="R276" s="7164"/>
      <c r="S276" s="7165"/>
    </row>
    <row r="277" spans="1:20" s="159" customFormat="1" ht="21.75" customHeight="1" thickBot="1" x14ac:dyDescent="0.25">
      <c r="A277" s="6705"/>
      <c r="B277" s="6708"/>
      <c r="C277" s="6711"/>
      <c r="D277" s="6679"/>
      <c r="E277" s="3029"/>
      <c r="F277" s="6662"/>
      <c r="G277" s="6667"/>
      <c r="H277" s="6654"/>
      <c r="I277" s="3020"/>
      <c r="J277" s="2893" t="s">
        <v>196</v>
      </c>
      <c r="K277" s="2892"/>
      <c r="L277" s="2891"/>
      <c r="M277" s="2891"/>
      <c r="N277" s="2815"/>
      <c r="O277" s="2814"/>
      <c r="P277" s="2813"/>
      <c r="Q277" s="2813"/>
      <c r="R277" s="7164"/>
      <c r="S277" s="7165"/>
    </row>
    <row r="278" spans="1:20" s="159" customFormat="1" ht="15" customHeight="1" thickBot="1" x14ac:dyDescent="0.25">
      <c r="A278" s="6706"/>
      <c r="B278" s="6709"/>
      <c r="C278" s="6712"/>
      <c r="D278" s="6680"/>
      <c r="E278" s="3028"/>
      <c r="F278" s="6663"/>
      <c r="G278" s="6668"/>
      <c r="H278" s="6655"/>
      <c r="I278" s="3027"/>
      <c r="J278" s="2888" t="s">
        <v>13</v>
      </c>
      <c r="K278" s="2887">
        <f>SUM(K275:K277)</f>
        <v>0</v>
      </c>
      <c r="L278" s="2886">
        <f>SUM(L275:L277)</f>
        <v>0</v>
      </c>
      <c r="M278" s="2885">
        <f>SUM(M275:M277)</f>
        <v>0</v>
      </c>
      <c r="N278" s="2795"/>
      <c r="O278" s="2794"/>
      <c r="P278" s="2793"/>
      <c r="Q278" s="2793"/>
      <c r="R278" s="7166"/>
      <c r="S278" s="7167"/>
    </row>
    <row r="279" spans="1:20" s="159" customFormat="1" ht="28.5" customHeight="1" x14ac:dyDescent="0.2">
      <c r="A279" s="6704" t="s">
        <v>10</v>
      </c>
      <c r="B279" s="6707" t="s">
        <v>8</v>
      </c>
      <c r="C279" s="6710" t="s">
        <v>8</v>
      </c>
      <c r="D279" s="6681" t="s">
        <v>31</v>
      </c>
      <c r="E279" s="6739"/>
      <c r="F279" s="6659" t="s">
        <v>1199</v>
      </c>
      <c r="G279" s="6666" t="s">
        <v>536</v>
      </c>
      <c r="H279" s="6654" t="s">
        <v>143</v>
      </c>
      <c r="I279" s="3020"/>
      <c r="J279" s="2904" t="s">
        <v>12</v>
      </c>
      <c r="K279" s="2903">
        <v>0</v>
      </c>
      <c r="L279" s="2902">
        <v>0</v>
      </c>
      <c r="M279" s="2902">
        <v>0</v>
      </c>
      <c r="N279" s="3014" t="s">
        <v>1190</v>
      </c>
      <c r="O279" s="3026" t="s">
        <v>349</v>
      </c>
      <c r="P279" s="2983">
        <v>1.2</v>
      </c>
      <c r="Q279" s="2983">
        <v>0.8</v>
      </c>
      <c r="R279" s="7055" t="s">
        <v>1198</v>
      </c>
      <c r="S279" s="7056"/>
    </row>
    <row r="280" spans="1:20" s="159" customFormat="1" ht="15" customHeight="1" x14ac:dyDescent="0.2">
      <c r="A280" s="6705"/>
      <c r="B280" s="6708"/>
      <c r="C280" s="6711"/>
      <c r="D280" s="6679"/>
      <c r="E280" s="6740"/>
      <c r="F280" s="6678"/>
      <c r="G280" s="6667"/>
      <c r="H280" s="6654"/>
      <c r="I280" s="3020"/>
      <c r="J280" s="2898" t="s">
        <v>346</v>
      </c>
      <c r="K280" s="2897">
        <v>750</v>
      </c>
      <c r="L280" s="2896">
        <v>1373</v>
      </c>
      <c r="M280" s="2896">
        <v>1373</v>
      </c>
      <c r="N280" s="2815"/>
      <c r="O280" s="2814"/>
      <c r="P280" s="2813"/>
      <c r="Q280" s="2813"/>
      <c r="R280" s="7057"/>
      <c r="S280" s="7058"/>
    </row>
    <row r="281" spans="1:20" s="159" customFormat="1" ht="15" customHeight="1" thickBot="1" x14ac:dyDescent="0.25">
      <c r="A281" s="6705"/>
      <c r="B281" s="6708"/>
      <c r="C281" s="6711"/>
      <c r="D281" s="6679"/>
      <c r="E281" s="6740"/>
      <c r="F281" s="6678"/>
      <c r="G281" s="6667"/>
      <c r="H281" s="6654"/>
      <c r="I281" s="3020"/>
      <c r="J281" s="2893" t="s">
        <v>196</v>
      </c>
      <c r="K281" s="2892"/>
      <c r="L281" s="2892">
        <v>17</v>
      </c>
      <c r="M281" s="2891">
        <v>16.12</v>
      </c>
      <c r="N281" s="2815"/>
      <c r="O281" s="2814"/>
      <c r="P281" s="2813"/>
      <c r="Q281" s="2813"/>
      <c r="R281" s="7057"/>
      <c r="S281" s="7058"/>
    </row>
    <row r="282" spans="1:20" s="159" customFormat="1" ht="15" customHeight="1" thickBot="1" x14ac:dyDescent="0.25">
      <c r="A282" s="6706"/>
      <c r="B282" s="6709"/>
      <c r="C282" s="6712"/>
      <c r="D282" s="6680"/>
      <c r="E282" s="6741"/>
      <c r="F282" s="7078"/>
      <c r="G282" s="6668"/>
      <c r="H282" s="6655"/>
      <c r="I282" s="3020"/>
      <c r="J282" s="2888" t="s">
        <v>13</v>
      </c>
      <c r="K282" s="2887">
        <f>SUM(K279:K281)</f>
        <v>750</v>
      </c>
      <c r="L282" s="2887">
        <f>SUM(L279:L281)</f>
        <v>1390</v>
      </c>
      <c r="M282" s="2885">
        <f>SUM(M279:M281)</f>
        <v>1389.12</v>
      </c>
      <c r="N282" s="2795"/>
      <c r="O282" s="2794"/>
      <c r="P282" s="2793"/>
      <c r="Q282" s="2793"/>
      <c r="R282" s="7059"/>
      <c r="S282" s="7060"/>
    </row>
    <row r="283" spans="1:20" s="159" customFormat="1" ht="15" customHeight="1" x14ac:dyDescent="0.2">
      <c r="A283" s="6704" t="s">
        <v>10</v>
      </c>
      <c r="B283" s="6707" t="s">
        <v>8</v>
      </c>
      <c r="C283" s="6710" t="s">
        <v>8</v>
      </c>
      <c r="D283" s="6681" t="s">
        <v>25</v>
      </c>
      <c r="E283" s="2769"/>
      <c r="F283" s="7079" t="s">
        <v>1197</v>
      </c>
      <c r="G283" s="6666" t="s">
        <v>536</v>
      </c>
      <c r="H283" s="6653" t="s">
        <v>143</v>
      </c>
      <c r="I283" s="3020"/>
      <c r="J283" s="2906" t="s">
        <v>12</v>
      </c>
      <c r="K283" s="2903">
        <v>0</v>
      </c>
      <c r="L283" s="2902">
        <v>18.899999999999999</v>
      </c>
      <c r="M283" s="2902">
        <v>8</v>
      </c>
      <c r="N283" s="2875"/>
      <c r="O283" s="2874"/>
      <c r="P283" s="2873"/>
      <c r="Q283" s="2873"/>
      <c r="R283" s="7055" t="s">
        <v>1196</v>
      </c>
      <c r="S283" s="7056"/>
      <c r="T283" s="3025"/>
    </row>
    <row r="284" spans="1:20" s="159" customFormat="1" ht="15" customHeight="1" x14ac:dyDescent="0.25">
      <c r="A284" s="6705"/>
      <c r="B284" s="6708"/>
      <c r="C284" s="6711"/>
      <c r="D284" s="6679"/>
      <c r="E284" s="2769"/>
      <c r="F284" s="6678"/>
      <c r="G284" s="6667"/>
      <c r="H284" s="6654"/>
      <c r="I284" s="3020"/>
      <c r="J284" s="2898" t="s">
        <v>346</v>
      </c>
      <c r="K284" s="2897"/>
      <c r="L284" s="2896">
        <v>326.89999999999998</v>
      </c>
      <c r="M284" s="2896">
        <v>326.89999999999998</v>
      </c>
      <c r="N284" s="2815"/>
      <c r="O284" s="2814"/>
      <c r="P284" s="2813"/>
      <c r="Q284" s="2813"/>
      <c r="R284" s="7057"/>
      <c r="S284" s="7058"/>
      <c r="T284" s="3024"/>
    </row>
    <row r="285" spans="1:20" s="159" customFormat="1" ht="15" customHeight="1" x14ac:dyDescent="0.2">
      <c r="A285" s="6705"/>
      <c r="B285" s="6708"/>
      <c r="C285" s="6711"/>
      <c r="D285" s="6679"/>
      <c r="E285" s="2769"/>
      <c r="F285" s="6678"/>
      <c r="G285" s="6667"/>
      <c r="H285" s="6654"/>
      <c r="I285" s="3020"/>
      <c r="J285" s="2898" t="s">
        <v>196</v>
      </c>
      <c r="K285" s="2897"/>
      <c r="L285" s="2897">
        <v>1.7</v>
      </c>
      <c r="M285" s="2896">
        <v>1.617</v>
      </c>
      <c r="N285" s="2815"/>
      <c r="O285" s="2814"/>
      <c r="P285" s="2813"/>
      <c r="Q285" s="2813"/>
      <c r="R285" s="7057"/>
      <c r="S285" s="7058"/>
    </row>
    <row r="286" spans="1:20" s="159" customFormat="1" ht="15" customHeight="1" thickBot="1" x14ac:dyDescent="0.25">
      <c r="A286" s="6705"/>
      <c r="B286" s="6708"/>
      <c r="C286" s="6711"/>
      <c r="D286" s="6679"/>
      <c r="E286" s="2769"/>
      <c r="F286" s="6678"/>
      <c r="G286" s="6667"/>
      <c r="H286" s="6654"/>
      <c r="I286" s="3020"/>
      <c r="J286" s="2893" t="s">
        <v>347</v>
      </c>
      <c r="K286" s="2892"/>
      <c r="L286" s="2891">
        <v>1000</v>
      </c>
      <c r="M286" s="2891">
        <v>1000</v>
      </c>
      <c r="N286" s="2815"/>
      <c r="O286" s="2814"/>
      <c r="P286" s="2813"/>
      <c r="Q286" s="2813"/>
      <c r="R286" s="7057"/>
      <c r="S286" s="7058"/>
    </row>
    <row r="287" spans="1:20" s="159" customFormat="1" ht="15" customHeight="1" thickBot="1" x14ac:dyDescent="0.25">
      <c r="A287" s="6706"/>
      <c r="B287" s="6709"/>
      <c r="C287" s="6712"/>
      <c r="D287" s="6680"/>
      <c r="E287" s="2769"/>
      <c r="F287" s="6678"/>
      <c r="G287" s="6668"/>
      <c r="H287" s="6655"/>
      <c r="I287" s="3020"/>
      <c r="J287" s="3001" t="s">
        <v>13</v>
      </c>
      <c r="K287" s="2887">
        <f>SUM(K283:K285)</f>
        <v>0</v>
      </c>
      <c r="L287" s="2886">
        <f>SUM(L283:L286)</f>
        <v>1347.5</v>
      </c>
      <c r="M287" s="2885">
        <f>SUM(M283:M286)</f>
        <v>1336.5170000000001</v>
      </c>
      <c r="N287" s="2795"/>
      <c r="O287" s="2794"/>
      <c r="P287" s="2793"/>
      <c r="Q287" s="2793"/>
      <c r="R287" s="7059"/>
      <c r="S287" s="7060"/>
    </row>
    <row r="288" spans="1:20" s="159" customFormat="1" ht="23.25" customHeight="1" x14ac:dyDescent="0.2">
      <c r="A288" s="6704" t="s">
        <v>10</v>
      </c>
      <c r="B288" s="6707" t="s">
        <v>8</v>
      </c>
      <c r="C288" s="6710" t="s">
        <v>8</v>
      </c>
      <c r="D288" s="6681" t="s">
        <v>32</v>
      </c>
      <c r="E288" s="2766"/>
      <c r="F288" s="6659" t="s">
        <v>1195</v>
      </c>
      <c r="G288" s="6666" t="s">
        <v>536</v>
      </c>
      <c r="H288" s="6653" t="s">
        <v>143</v>
      </c>
      <c r="I288" s="3020"/>
      <c r="J288" s="2906" t="s">
        <v>12</v>
      </c>
      <c r="K288" s="2903">
        <v>0</v>
      </c>
      <c r="L288" s="2903">
        <v>0</v>
      </c>
      <c r="M288" s="2902">
        <v>0</v>
      </c>
      <c r="N288" s="3023" t="s">
        <v>1190</v>
      </c>
      <c r="O288" s="3022" t="s">
        <v>349</v>
      </c>
      <c r="P288" s="3021">
        <v>0.3</v>
      </c>
      <c r="Q288" s="3021"/>
      <c r="R288" s="7046" t="s">
        <v>1194</v>
      </c>
      <c r="S288" s="7047"/>
    </row>
    <row r="289" spans="1:19" s="159" customFormat="1" ht="15" customHeight="1" x14ac:dyDescent="0.2">
      <c r="A289" s="6705"/>
      <c r="B289" s="6708"/>
      <c r="C289" s="6711"/>
      <c r="D289" s="6679"/>
      <c r="E289" s="2769"/>
      <c r="F289" s="6678"/>
      <c r="G289" s="6667"/>
      <c r="H289" s="6654"/>
      <c r="I289" s="3020"/>
      <c r="J289" s="2898" t="s">
        <v>346</v>
      </c>
      <c r="K289" s="2897"/>
      <c r="L289" s="2897"/>
      <c r="M289" s="2896"/>
      <c r="N289" s="2815"/>
      <c r="O289" s="2814"/>
      <c r="P289" s="2813"/>
      <c r="Q289" s="2813"/>
      <c r="R289" s="7046"/>
      <c r="S289" s="7047"/>
    </row>
    <row r="290" spans="1:19" s="159" customFormat="1" ht="15" customHeight="1" thickBot="1" x14ac:dyDescent="0.25">
      <c r="A290" s="6705"/>
      <c r="B290" s="6708"/>
      <c r="C290" s="6711"/>
      <c r="D290" s="6679"/>
      <c r="E290" s="2769"/>
      <c r="F290" s="6678"/>
      <c r="G290" s="6667"/>
      <c r="H290" s="6654"/>
      <c r="I290" s="3020"/>
      <c r="J290" s="2893" t="s">
        <v>196</v>
      </c>
      <c r="K290" s="2892"/>
      <c r="L290" s="2891"/>
      <c r="M290" s="2891"/>
      <c r="N290" s="2815"/>
      <c r="O290" s="2814"/>
      <c r="P290" s="2813"/>
      <c r="Q290" s="2813"/>
      <c r="R290" s="7046"/>
      <c r="S290" s="7047"/>
    </row>
    <row r="291" spans="1:19" s="159" customFormat="1" ht="15" customHeight="1" thickBot="1" x14ac:dyDescent="0.25">
      <c r="A291" s="6706"/>
      <c r="B291" s="6709"/>
      <c r="C291" s="6712"/>
      <c r="D291" s="6680"/>
      <c r="E291" s="2765"/>
      <c r="F291" s="6660"/>
      <c r="G291" s="6668"/>
      <c r="H291" s="6655"/>
      <c r="I291" s="3020"/>
      <c r="J291" s="2888" t="s">
        <v>13</v>
      </c>
      <c r="K291" s="2887">
        <f>SUM(K288:K290)</f>
        <v>0</v>
      </c>
      <c r="L291" s="2886">
        <f>SUM(L288:L290)</f>
        <v>0</v>
      </c>
      <c r="M291" s="2885">
        <f>SUM(M288:M290)</f>
        <v>0</v>
      </c>
      <c r="N291" s="2804"/>
      <c r="O291" s="2803"/>
      <c r="P291" s="2802"/>
      <c r="Q291" s="2802"/>
      <c r="R291" s="7046"/>
      <c r="S291" s="7047"/>
    </row>
    <row r="292" spans="1:19" s="159" customFormat="1" ht="25.5" customHeight="1" x14ac:dyDescent="0.2">
      <c r="A292" s="6704" t="s">
        <v>10</v>
      </c>
      <c r="B292" s="6707" t="s">
        <v>8</v>
      </c>
      <c r="C292" s="6710" t="s">
        <v>8</v>
      </c>
      <c r="D292" s="6681" t="s">
        <v>33</v>
      </c>
      <c r="E292" s="2766"/>
      <c r="F292" s="6659" t="s">
        <v>1193</v>
      </c>
      <c r="G292" s="6666" t="s">
        <v>536</v>
      </c>
      <c r="H292" s="6653" t="s">
        <v>143</v>
      </c>
      <c r="I292" s="3020"/>
      <c r="J292" s="2906" t="s">
        <v>12</v>
      </c>
      <c r="K292" s="2903">
        <v>0</v>
      </c>
      <c r="L292" s="2903">
        <v>0</v>
      </c>
      <c r="M292" s="2902">
        <v>0</v>
      </c>
      <c r="N292" s="3014" t="s">
        <v>1192</v>
      </c>
      <c r="O292" s="3013" t="s">
        <v>349</v>
      </c>
      <c r="P292" s="2873"/>
      <c r="Q292" s="2873"/>
      <c r="R292" s="7154" t="s">
        <v>691</v>
      </c>
      <c r="S292" s="7155"/>
    </row>
    <row r="293" spans="1:19" s="159" customFormat="1" ht="15" customHeight="1" x14ac:dyDescent="0.2">
      <c r="A293" s="6705"/>
      <c r="B293" s="6708"/>
      <c r="C293" s="6711"/>
      <c r="D293" s="6679"/>
      <c r="E293" s="2769"/>
      <c r="F293" s="6678"/>
      <c r="G293" s="6667"/>
      <c r="H293" s="6654"/>
      <c r="I293" s="3020"/>
      <c r="J293" s="2898" t="s">
        <v>346</v>
      </c>
      <c r="K293" s="2897"/>
      <c r="L293" s="2897"/>
      <c r="M293" s="2896"/>
      <c r="N293" s="2815"/>
      <c r="O293" s="2814"/>
      <c r="P293" s="2813"/>
      <c r="Q293" s="2813"/>
      <c r="R293" s="7046"/>
      <c r="S293" s="7047"/>
    </row>
    <row r="294" spans="1:19" s="159" customFormat="1" ht="15" customHeight="1" thickBot="1" x14ac:dyDescent="0.25">
      <c r="A294" s="6705"/>
      <c r="B294" s="6708"/>
      <c r="C294" s="6711"/>
      <c r="D294" s="6679"/>
      <c r="E294" s="2769"/>
      <c r="F294" s="6678"/>
      <c r="G294" s="6667"/>
      <c r="H294" s="6654"/>
      <c r="I294" s="3020"/>
      <c r="J294" s="2893" t="s">
        <v>196</v>
      </c>
      <c r="K294" s="2892"/>
      <c r="L294" s="2891"/>
      <c r="M294" s="2891"/>
      <c r="N294" s="2815"/>
      <c r="O294" s="2814"/>
      <c r="P294" s="2813"/>
      <c r="Q294" s="2813"/>
      <c r="R294" s="7046"/>
      <c r="S294" s="7047"/>
    </row>
    <row r="295" spans="1:19" s="159" customFormat="1" ht="15" customHeight="1" thickBot="1" x14ac:dyDescent="0.25">
      <c r="A295" s="6706"/>
      <c r="B295" s="6709"/>
      <c r="C295" s="6712"/>
      <c r="D295" s="6680"/>
      <c r="E295" s="2765"/>
      <c r="F295" s="6660"/>
      <c r="G295" s="6668"/>
      <c r="H295" s="6655"/>
      <c r="I295" s="3020"/>
      <c r="J295" s="2888" t="s">
        <v>13</v>
      </c>
      <c r="K295" s="2887">
        <f>SUM(K292:K294)</f>
        <v>0</v>
      </c>
      <c r="L295" s="2886">
        <f>SUM(L292:L294)</f>
        <v>0</v>
      </c>
      <c r="M295" s="2885">
        <f>SUM(M292:M294)</f>
        <v>0</v>
      </c>
      <c r="N295" s="2795"/>
      <c r="O295" s="2794"/>
      <c r="P295" s="2793"/>
      <c r="Q295" s="2793"/>
      <c r="R295" s="7156"/>
      <c r="S295" s="7157"/>
    </row>
    <row r="296" spans="1:19" s="159" customFormat="1" ht="31.5" customHeight="1" x14ac:dyDescent="0.2">
      <c r="A296" s="6704" t="s">
        <v>10</v>
      </c>
      <c r="B296" s="6707" t="s">
        <v>8</v>
      </c>
      <c r="C296" s="6710" t="s">
        <v>8</v>
      </c>
      <c r="D296" s="6757" t="s">
        <v>34</v>
      </c>
      <c r="E296" s="3019"/>
      <c r="F296" s="6659" t="s">
        <v>1191</v>
      </c>
      <c r="G296" s="6666" t="s">
        <v>536</v>
      </c>
      <c r="H296" s="6653" t="s">
        <v>143</v>
      </c>
      <c r="I296" s="6685" t="s">
        <v>750</v>
      </c>
      <c r="J296" s="2906" t="s">
        <v>12</v>
      </c>
      <c r="K296" s="2903">
        <v>11</v>
      </c>
      <c r="L296" s="2903">
        <v>0</v>
      </c>
      <c r="M296" s="2902">
        <v>0</v>
      </c>
      <c r="N296" s="3018" t="s">
        <v>1190</v>
      </c>
      <c r="O296" s="3017" t="s">
        <v>349</v>
      </c>
      <c r="P296" s="2828"/>
      <c r="Q296" s="2828"/>
      <c r="R296" s="7158" t="s">
        <v>1189</v>
      </c>
      <c r="S296" s="7159"/>
    </row>
    <row r="297" spans="1:19" s="159" customFormat="1" ht="21.75" customHeight="1" x14ac:dyDescent="0.2">
      <c r="A297" s="6705"/>
      <c r="B297" s="6708"/>
      <c r="C297" s="6711"/>
      <c r="D297" s="6758"/>
      <c r="E297" s="3016"/>
      <c r="F297" s="6678"/>
      <c r="G297" s="6667"/>
      <c r="H297" s="6654"/>
      <c r="I297" s="6686"/>
      <c r="J297" s="2898" t="s">
        <v>346</v>
      </c>
      <c r="K297" s="2897"/>
      <c r="L297" s="2897"/>
      <c r="M297" s="2896"/>
      <c r="N297" s="2815"/>
      <c r="O297" s="2814"/>
      <c r="P297" s="2813"/>
      <c r="Q297" s="2813"/>
      <c r="R297" s="7158"/>
      <c r="S297" s="7159"/>
    </row>
    <row r="298" spans="1:19" s="159" customFormat="1" ht="19.5" customHeight="1" thickBot="1" x14ac:dyDescent="0.25">
      <c r="A298" s="6705"/>
      <c r="B298" s="6708"/>
      <c r="C298" s="6711"/>
      <c r="D298" s="6758"/>
      <c r="E298" s="3016"/>
      <c r="F298" s="6678"/>
      <c r="G298" s="6667"/>
      <c r="H298" s="6654"/>
      <c r="I298" s="6686"/>
      <c r="J298" s="2893" t="s">
        <v>196</v>
      </c>
      <c r="K298" s="2892"/>
      <c r="L298" s="2891"/>
      <c r="M298" s="2891"/>
      <c r="N298" s="2815"/>
      <c r="O298" s="2814"/>
      <c r="P298" s="2813"/>
      <c r="Q298" s="2813"/>
      <c r="R298" s="7158"/>
      <c r="S298" s="7159"/>
    </row>
    <row r="299" spans="1:19" s="159" customFormat="1" ht="24.75" customHeight="1" thickBot="1" x14ac:dyDescent="0.25">
      <c r="A299" s="6706"/>
      <c r="B299" s="6709"/>
      <c r="C299" s="6712"/>
      <c r="D299" s="6759"/>
      <c r="E299" s="3015"/>
      <c r="F299" s="6660"/>
      <c r="G299" s="6668"/>
      <c r="H299" s="6655"/>
      <c r="I299" s="6686"/>
      <c r="J299" s="2888" t="s">
        <v>13</v>
      </c>
      <c r="K299" s="2887">
        <f>SUM(K296:K298)</f>
        <v>11</v>
      </c>
      <c r="L299" s="2886">
        <f>SUM(L296:L298)</f>
        <v>0</v>
      </c>
      <c r="M299" s="2885">
        <f>SUM(M296:M298)</f>
        <v>0</v>
      </c>
      <c r="N299" s="2795"/>
      <c r="O299" s="2794"/>
      <c r="P299" s="2793"/>
      <c r="Q299" s="2793"/>
      <c r="R299" s="7160"/>
      <c r="S299" s="7161"/>
    </row>
    <row r="300" spans="1:19" s="159" customFormat="1" ht="24.75" customHeight="1" x14ac:dyDescent="0.2">
      <c r="A300" s="6704" t="s">
        <v>10</v>
      </c>
      <c r="B300" s="6707" t="s">
        <v>8</v>
      </c>
      <c r="C300" s="6710" t="s">
        <v>8</v>
      </c>
      <c r="D300" s="6681" t="s">
        <v>64</v>
      </c>
      <c r="E300" s="2766"/>
      <c r="F300" s="2905" t="s">
        <v>1188</v>
      </c>
      <c r="G300" s="6666" t="s">
        <v>536</v>
      </c>
      <c r="H300" s="6653" t="s">
        <v>143</v>
      </c>
      <c r="I300" s="6686"/>
      <c r="J300" s="2906" t="s">
        <v>12</v>
      </c>
      <c r="K300" s="2903">
        <v>0</v>
      </c>
      <c r="L300" s="2903">
        <v>0</v>
      </c>
      <c r="M300" s="2902">
        <v>0</v>
      </c>
      <c r="N300" s="3014" t="s">
        <v>1187</v>
      </c>
      <c r="O300" s="3013" t="s">
        <v>349</v>
      </c>
      <c r="P300" s="2873"/>
      <c r="Q300" s="2873"/>
      <c r="R300" s="7154" t="s">
        <v>691</v>
      </c>
      <c r="S300" s="7155"/>
    </row>
    <row r="301" spans="1:19" s="159" customFormat="1" ht="18.75" customHeight="1" x14ac:dyDescent="0.2">
      <c r="A301" s="6705"/>
      <c r="B301" s="6708"/>
      <c r="C301" s="6711"/>
      <c r="D301" s="6679"/>
      <c r="E301" s="2769"/>
      <c r="F301" s="2899"/>
      <c r="G301" s="6667"/>
      <c r="H301" s="6654"/>
      <c r="I301" s="6686"/>
      <c r="J301" s="2898" t="s">
        <v>346</v>
      </c>
      <c r="K301" s="2897"/>
      <c r="L301" s="2897"/>
      <c r="M301" s="2896"/>
      <c r="N301" s="2815"/>
      <c r="O301" s="2814"/>
      <c r="P301" s="2813"/>
      <c r="Q301" s="2813"/>
      <c r="R301" s="7046"/>
      <c r="S301" s="7047"/>
    </row>
    <row r="302" spans="1:19" s="159" customFormat="1" ht="15" customHeight="1" thickBot="1" x14ac:dyDescent="0.25">
      <c r="A302" s="6705"/>
      <c r="B302" s="6708"/>
      <c r="C302" s="6711"/>
      <c r="D302" s="6679"/>
      <c r="E302" s="2769"/>
      <c r="F302" s="2899"/>
      <c r="G302" s="6667"/>
      <c r="H302" s="6654"/>
      <c r="I302" s="6686"/>
      <c r="J302" s="2893" t="s">
        <v>196</v>
      </c>
      <c r="K302" s="2892"/>
      <c r="L302" s="2891"/>
      <c r="M302" s="2891"/>
      <c r="N302" s="2815"/>
      <c r="O302" s="2814"/>
      <c r="P302" s="2813"/>
      <c r="Q302" s="2813"/>
      <c r="R302" s="7046"/>
      <c r="S302" s="7047"/>
    </row>
    <row r="303" spans="1:19" s="159" customFormat="1" ht="15" customHeight="1" thickBot="1" x14ac:dyDescent="0.25">
      <c r="A303" s="6706"/>
      <c r="B303" s="6709"/>
      <c r="C303" s="6712"/>
      <c r="D303" s="6680"/>
      <c r="E303" s="2765"/>
      <c r="F303" s="2890"/>
      <c r="G303" s="6668"/>
      <c r="H303" s="6655"/>
      <c r="I303" s="6687"/>
      <c r="J303" s="2888" t="s">
        <v>13</v>
      </c>
      <c r="K303" s="2887">
        <f>SUM(K300:K302)</f>
        <v>0</v>
      </c>
      <c r="L303" s="2886">
        <f>SUM(L300:L302)</f>
        <v>0</v>
      </c>
      <c r="M303" s="2885">
        <f>SUM(M300:M302)</f>
        <v>0</v>
      </c>
      <c r="N303" s="2795"/>
      <c r="O303" s="2794"/>
      <c r="P303" s="2793"/>
      <c r="Q303" s="2793"/>
      <c r="R303" s="7156"/>
      <c r="S303" s="7157"/>
    </row>
    <row r="304" spans="1:19" s="159" customFormat="1" ht="29.25" customHeight="1" x14ac:dyDescent="0.2">
      <c r="A304" s="6705" t="s">
        <v>10</v>
      </c>
      <c r="B304" s="6708" t="s">
        <v>8</v>
      </c>
      <c r="C304" s="6711" t="s">
        <v>8</v>
      </c>
      <c r="D304" s="6679" t="s">
        <v>35</v>
      </c>
      <c r="E304" s="2769"/>
      <c r="F304" s="2899" t="s">
        <v>1085</v>
      </c>
      <c r="G304" s="6667" t="s">
        <v>536</v>
      </c>
      <c r="H304" s="6654" t="s">
        <v>143</v>
      </c>
      <c r="I304" s="6685" t="s">
        <v>750</v>
      </c>
      <c r="J304" s="2904" t="s">
        <v>12</v>
      </c>
      <c r="K304" s="2903">
        <v>105</v>
      </c>
      <c r="L304" s="2903">
        <v>112.1</v>
      </c>
      <c r="M304" s="2902">
        <v>111.47</v>
      </c>
      <c r="N304" s="3012" t="s">
        <v>1186</v>
      </c>
      <c r="O304" s="3003" t="s">
        <v>500</v>
      </c>
      <c r="P304" s="3011">
        <v>3</v>
      </c>
      <c r="Q304" s="3011">
        <v>2</v>
      </c>
      <c r="R304" s="7154" t="s">
        <v>1116</v>
      </c>
      <c r="S304" s="7155"/>
    </row>
    <row r="305" spans="1:19" s="159" customFormat="1" ht="15" customHeight="1" x14ac:dyDescent="0.2">
      <c r="A305" s="6705"/>
      <c r="B305" s="6708"/>
      <c r="C305" s="6711"/>
      <c r="D305" s="6679"/>
      <c r="E305" s="2769"/>
      <c r="F305" s="2899"/>
      <c r="G305" s="6667"/>
      <c r="H305" s="6654"/>
      <c r="I305" s="6686"/>
      <c r="J305" s="2898" t="s">
        <v>346</v>
      </c>
      <c r="K305" s="2897"/>
      <c r="L305" s="2897"/>
      <c r="M305" s="2896"/>
      <c r="N305" s="3010"/>
      <c r="O305" s="3009"/>
      <c r="P305" s="3008"/>
      <c r="Q305" s="3008"/>
      <c r="R305" s="7046"/>
      <c r="S305" s="7047"/>
    </row>
    <row r="306" spans="1:19" s="159" customFormat="1" ht="15" customHeight="1" thickBot="1" x14ac:dyDescent="0.25">
      <c r="A306" s="6705"/>
      <c r="B306" s="6708"/>
      <c r="C306" s="6711"/>
      <c r="D306" s="6679"/>
      <c r="E306" s="2769"/>
      <c r="F306" s="2895"/>
      <c r="G306" s="6667"/>
      <c r="H306" s="6654"/>
      <c r="I306" s="6686"/>
      <c r="J306" s="2893" t="s">
        <v>196</v>
      </c>
      <c r="K306" s="2892"/>
      <c r="L306" s="2891"/>
      <c r="M306" s="2891"/>
      <c r="N306" s="3010"/>
      <c r="O306" s="3009"/>
      <c r="P306" s="3008"/>
      <c r="Q306" s="3008"/>
      <c r="R306" s="7046"/>
      <c r="S306" s="7047"/>
    </row>
    <row r="307" spans="1:19" s="159" customFormat="1" ht="15" customHeight="1" thickBot="1" x14ac:dyDescent="0.25">
      <c r="A307" s="6706"/>
      <c r="B307" s="6709"/>
      <c r="C307" s="6712"/>
      <c r="D307" s="6680"/>
      <c r="E307" s="2765"/>
      <c r="F307" s="2890"/>
      <c r="G307" s="6668"/>
      <c r="H307" s="6655"/>
      <c r="I307" s="6686"/>
      <c r="J307" s="2888" t="s">
        <v>13</v>
      </c>
      <c r="K307" s="2887">
        <f>SUM(K304:K306)</f>
        <v>105</v>
      </c>
      <c r="L307" s="2886">
        <f>SUM(L304:L306)</f>
        <v>112.1</v>
      </c>
      <c r="M307" s="2885">
        <f>SUM(M304:M306)</f>
        <v>111.47</v>
      </c>
      <c r="N307" s="3007"/>
      <c r="O307" s="3006"/>
      <c r="P307" s="3005"/>
      <c r="Q307" s="3005"/>
      <c r="R307" s="7176"/>
      <c r="S307" s="7177"/>
    </row>
    <row r="308" spans="1:19" s="159" customFormat="1" ht="28.5" customHeight="1" x14ac:dyDescent="0.2">
      <c r="A308" s="6704" t="s">
        <v>10</v>
      </c>
      <c r="B308" s="6707" t="s">
        <v>8</v>
      </c>
      <c r="C308" s="6710" t="s">
        <v>8</v>
      </c>
      <c r="D308" s="6681" t="s">
        <v>36</v>
      </c>
      <c r="E308" s="2766"/>
      <c r="F308" s="2905" t="s">
        <v>1185</v>
      </c>
      <c r="G308" s="6666" t="s">
        <v>536</v>
      </c>
      <c r="H308" s="6653" t="s">
        <v>143</v>
      </c>
      <c r="I308" s="6686"/>
      <c r="J308" s="2906" t="s">
        <v>12</v>
      </c>
      <c r="K308" s="2903">
        <v>27</v>
      </c>
      <c r="L308" s="2903">
        <v>12.5</v>
      </c>
      <c r="M308" s="2903">
        <v>12.5</v>
      </c>
      <c r="N308" s="3004" t="s">
        <v>1184</v>
      </c>
      <c r="O308" s="3003" t="s">
        <v>500</v>
      </c>
      <c r="P308" s="3002">
        <v>18</v>
      </c>
      <c r="Q308" s="3002">
        <v>59</v>
      </c>
      <c r="R308" s="7044" t="s">
        <v>1116</v>
      </c>
      <c r="S308" s="7045"/>
    </row>
    <row r="309" spans="1:19" s="159" customFormat="1" ht="15" customHeight="1" x14ac:dyDescent="0.2">
      <c r="A309" s="6705"/>
      <c r="B309" s="6708"/>
      <c r="C309" s="6711"/>
      <c r="D309" s="6679"/>
      <c r="E309" s="2769"/>
      <c r="F309" s="2899"/>
      <c r="G309" s="6667"/>
      <c r="H309" s="6654"/>
      <c r="I309" s="6686"/>
      <c r="J309" s="2898" t="s">
        <v>346</v>
      </c>
      <c r="K309" s="2897"/>
      <c r="L309" s="2897"/>
      <c r="M309" s="2896"/>
      <c r="N309" s="2815"/>
      <c r="O309" s="2814"/>
      <c r="P309" s="2981"/>
      <c r="Q309" s="2813"/>
      <c r="R309" s="7046"/>
      <c r="S309" s="7047"/>
    </row>
    <row r="310" spans="1:19" s="159" customFormat="1" ht="15" customHeight="1" thickBot="1" x14ac:dyDescent="0.25">
      <c r="A310" s="6705"/>
      <c r="B310" s="6708"/>
      <c r="C310" s="6711"/>
      <c r="D310" s="6679"/>
      <c r="E310" s="2769"/>
      <c r="F310" s="2895"/>
      <c r="G310" s="6667"/>
      <c r="H310" s="6654"/>
      <c r="I310" s="6686"/>
      <c r="J310" s="2898" t="s">
        <v>196</v>
      </c>
      <c r="K310" s="2892"/>
      <c r="L310" s="2891"/>
      <c r="M310" s="2891"/>
      <c r="N310" s="2815"/>
      <c r="O310" s="2814"/>
      <c r="P310" s="2981"/>
      <c r="Q310" s="2813"/>
      <c r="R310" s="7046"/>
      <c r="S310" s="7047"/>
    </row>
    <row r="311" spans="1:19" s="159" customFormat="1" ht="15" customHeight="1" thickBot="1" x14ac:dyDescent="0.25">
      <c r="A311" s="6706"/>
      <c r="B311" s="6709"/>
      <c r="C311" s="6712"/>
      <c r="D311" s="6680"/>
      <c r="E311" s="2765"/>
      <c r="F311" s="2890"/>
      <c r="G311" s="6668"/>
      <c r="H311" s="6655"/>
      <c r="I311" s="6686"/>
      <c r="J311" s="3001" t="s">
        <v>13</v>
      </c>
      <c r="K311" s="2887">
        <f>SUM(K308:K310)</f>
        <v>27</v>
      </c>
      <c r="L311" s="2886">
        <f>SUM(L308:L310)</f>
        <v>12.5</v>
      </c>
      <c r="M311" s="2885">
        <f>SUM(M308:M310)</f>
        <v>12.5</v>
      </c>
      <c r="N311" s="2795"/>
      <c r="O311" s="2794"/>
      <c r="P311" s="2980"/>
      <c r="Q311" s="2793"/>
      <c r="R311" s="7046"/>
      <c r="S311" s="7047"/>
    </row>
    <row r="312" spans="1:19" s="159" customFormat="1" ht="15" customHeight="1" x14ac:dyDescent="0.2">
      <c r="A312" s="6704" t="s">
        <v>10</v>
      </c>
      <c r="B312" s="6707" t="s">
        <v>8</v>
      </c>
      <c r="C312" s="6710" t="s">
        <v>8</v>
      </c>
      <c r="D312" s="6681" t="s">
        <v>37</v>
      </c>
      <c r="E312" s="2755"/>
      <c r="F312" s="6678" t="s">
        <v>1183</v>
      </c>
      <c r="G312" s="6666" t="s">
        <v>536</v>
      </c>
      <c r="H312" s="6653" t="s">
        <v>143</v>
      </c>
      <c r="I312" s="6686"/>
      <c r="J312" s="2906" t="s">
        <v>12</v>
      </c>
      <c r="K312" s="2903">
        <v>0</v>
      </c>
      <c r="L312" s="2903"/>
      <c r="M312" s="2902"/>
      <c r="N312" s="3000" t="s">
        <v>1182</v>
      </c>
      <c r="O312" s="2999" t="s">
        <v>500</v>
      </c>
      <c r="P312" s="2998">
        <v>1</v>
      </c>
      <c r="Q312" s="2997" t="s">
        <v>1077</v>
      </c>
      <c r="R312" s="6969" t="s">
        <v>1181</v>
      </c>
      <c r="S312" s="6970"/>
    </row>
    <row r="313" spans="1:19" s="159" customFormat="1" ht="15" customHeight="1" x14ac:dyDescent="0.2">
      <c r="A313" s="6705"/>
      <c r="B313" s="6708"/>
      <c r="C313" s="6711"/>
      <c r="D313" s="6679"/>
      <c r="E313" s="2755"/>
      <c r="F313" s="6678"/>
      <c r="G313" s="6667"/>
      <c r="H313" s="6654"/>
      <c r="I313" s="6686"/>
      <c r="J313" s="2898" t="s">
        <v>346</v>
      </c>
      <c r="K313" s="2897">
        <v>0</v>
      </c>
      <c r="L313" s="2897"/>
      <c r="M313" s="2896"/>
      <c r="N313" s="2810"/>
      <c r="O313" s="2783"/>
      <c r="P313" s="2782"/>
      <c r="Q313" s="2996"/>
      <c r="R313" s="6971"/>
      <c r="S313" s="6972"/>
    </row>
    <row r="314" spans="1:19" s="159" customFormat="1" ht="15" customHeight="1" thickBot="1" x14ac:dyDescent="0.25">
      <c r="A314" s="6705"/>
      <c r="B314" s="6708"/>
      <c r="C314" s="6711"/>
      <c r="D314" s="6679"/>
      <c r="E314" s="2755"/>
      <c r="F314" s="6678"/>
      <c r="G314" s="6667"/>
      <c r="H314" s="6654"/>
      <c r="I314" s="6686"/>
      <c r="J314" s="2893" t="s">
        <v>196</v>
      </c>
      <c r="K314" s="2892">
        <v>0</v>
      </c>
      <c r="L314" s="2892">
        <v>66.900000000000006</v>
      </c>
      <c r="M314" s="2892">
        <v>66.900000000000006</v>
      </c>
      <c r="N314" s="2810"/>
      <c r="O314" s="2783"/>
      <c r="P314" s="2782"/>
      <c r="Q314" s="2809"/>
      <c r="R314" s="6971"/>
      <c r="S314" s="6972"/>
    </row>
    <row r="315" spans="1:19" s="159" customFormat="1" ht="30" customHeight="1" thickBot="1" x14ac:dyDescent="0.25">
      <c r="A315" s="6706"/>
      <c r="B315" s="6709"/>
      <c r="C315" s="6712"/>
      <c r="D315" s="6680"/>
      <c r="E315" s="2755"/>
      <c r="F315" s="6660"/>
      <c r="G315" s="6668"/>
      <c r="H315" s="6655"/>
      <c r="I315" s="6686"/>
      <c r="J315" s="2888" t="s">
        <v>13</v>
      </c>
      <c r="K315" s="2887">
        <f>SUM(K312:K314)</f>
        <v>0</v>
      </c>
      <c r="L315" s="2887">
        <f>SUM(L312:L314)</f>
        <v>66.900000000000006</v>
      </c>
      <c r="M315" s="2887">
        <f>SUM(M312:M314)</f>
        <v>66.900000000000006</v>
      </c>
      <c r="N315" s="2867"/>
      <c r="O315" s="2777"/>
      <c r="P315" s="2776"/>
      <c r="Q315" s="2865"/>
      <c r="R315" s="6973"/>
      <c r="S315" s="6974"/>
    </row>
    <row r="316" spans="1:19" s="159" customFormat="1" ht="15" customHeight="1" x14ac:dyDescent="0.2">
      <c r="A316" s="6704" t="s">
        <v>10</v>
      </c>
      <c r="B316" s="6707" t="s">
        <v>8</v>
      </c>
      <c r="C316" s="6710" t="s">
        <v>8</v>
      </c>
      <c r="D316" s="6681" t="s">
        <v>38</v>
      </c>
      <c r="E316" s="6739"/>
      <c r="F316" s="6760" t="s">
        <v>1180</v>
      </c>
      <c r="G316" s="6666" t="s">
        <v>536</v>
      </c>
      <c r="H316" s="6653" t="s">
        <v>143</v>
      </c>
      <c r="I316" s="6686"/>
      <c r="J316" s="2906" t="s">
        <v>12</v>
      </c>
      <c r="K316" s="2903">
        <v>0</v>
      </c>
      <c r="L316" s="2902">
        <v>0</v>
      </c>
      <c r="M316" s="2902"/>
      <c r="N316" s="6947" t="s">
        <v>1179</v>
      </c>
      <c r="O316" s="2995" t="s">
        <v>349</v>
      </c>
      <c r="P316" s="2994">
        <v>70</v>
      </c>
      <c r="Q316" s="2994">
        <v>70</v>
      </c>
      <c r="R316" s="6920" t="s">
        <v>1178</v>
      </c>
      <c r="S316" s="6921"/>
    </row>
    <row r="317" spans="1:19" s="159" customFormat="1" ht="15" customHeight="1" x14ac:dyDescent="0.2">
      <c r="A317" s="6705"/>
      <c r="B317" s="6708"/>
      <c r="C317" s="6711"/>
      <c r="D317" s="6679"/>
      <c r="E317" s="6740"/>
      <c r="F317" s="6761"/>
      <c r="G317" s="6667"/>
      <c r="H317" s="6654"/>
      <c r="I317" s="6686"/>
      <c r="J317" s="2898" t="s">
        <v>346</v>
      </c>
      <c r="K317" s="2897">
        <v>0</v>
      </c>
      <c r="L317" s="2896">
        <v>31.7</v>
      </c>
      <c r="M317" s="2896">
        <v>31.7</v>
      </c>
      <c r="N317" s="6948"/>
      <c r="O317" s="2868"/>
      <c r="P317" s="2782"/>
      <c r="Q317" s="2782"/>
      <c r="R317" s="6922"/>
      <c r="S317" s="6923"/>
    </row>
    <row r="318" spans="1:19" s="159" customFormat="1" ht="15" customHeight="1" thickBot="1" x14ac:dyDescent="0.25">
      <c r="A318" s="6705"/>
      <c r="B318" s="6708"/>
      <c r="C318" s="6711"/>
      <c r="D318" s="6679"/>
      <c r="E318" s="6740"/>
      <c r="F318" s="2993"/>
      <c r="G318" s="6667"/>
      <c r="H318" s="6654"/>
      <c r="I318" s="6686"/>
      <c r="J318" s="2893" t="s">
        <v>196</v>
      </c>
      <c r="K318" s="2892">
        <v>0</v>
      </c>
      <c r="L318" s="2892"/>
      <c r="M318" s="2992"/>
      <c r="N318" s="2810"/>
      <c r="O318" s="2868"/>
      <c r="P318" s="2782"/>
      <c r="Q318" s="2782"/>
      <c r="R318" s="6922"/>
      <c r="S318" s="6923"/>
    </row>
    <row r="319" spans="1:19" s="159" customFormat="1" ht="15" customHeight="1" thickBot="1" x14ac:dyDescent="0.25">
      <c r="A319" s="6706"/>
      <c r="B319" s="6709"/>
      <c r="C319" s="6712"/>
      <c r="D319" s="6680"/>
      <c r="E319" s="6741"/>
      <c r="F319" s="2991"/>
      <c r="G319" s="6668"/>
      <c r="H319" s="6655"/>
      <c r="I319" s="6687"/>
      <c r="J319" s="2888" t="s">
        <v>13</v>
      </c>
      <c r="K319" s="2887">
        <f>SUM(K316:K318)</f>
        <v>0</v>
      </c>
      <c r="L319" s="2887">
        <f>SUM(L316:L318)</f>
        <v>31.7</v>
      </c>
      <c r="M319" s="2887">
        <f>SUM(M316:M318)</f>
        <v>31.7</v>
      </c>
      <c r="N319" s="2867"/>
      <c r="O319" s="2866"/>
      <c r="P319" s="2776"/>
      <c r="Q319" s="2776"/>
      <c r="R319" s="6924"/>
      <c r="S319" s="6925"/>
    </row>
    <row r="320" spans="1:19" s="159" customFormat="1" ht="15" customHeight="1" thickBot="1" x14ac:dyDescent="0.25">
      <c r="A320" s="6704" t="s">
        <v>10</v>
      </c>
      <c r="B320" s="6707" t="s">
        <v>8</v>
      </c>
      <c r="C320" s="6710" t="s">
        <v>9</v>
      </c>
      <c r="D320" s="6669" t="s">
        <v>1177</v>
      </c>
      <c r="E320" s="6670"/>
      <c r="F320" s="6671"/>
      <c r="G320" s="6666" t="s">
        <v>531</v>
      </c>
      <c r="H320" s="6653" t="s">
        <v>143</v>
      </c>
      <c r="I320" s="6688" t="s">
        <v>750</v>
      </c>
      <c r="J320" s="2921" t="s">
        <v>12</v>
      </c>
      <c r="K320" s="2885">
        <f t="shared" ref="K320:M322" si="0">K324+K328+K332+K336</f>
        <v>994</v>
      </c>
      <c r="L320" s="2885">
        <f t="shared" si="0"/>
        <v>1835.1000000000001</v>
      </c>
      <c r="M320" s="2885">
        <f t="shared" si="0"/>
        <v>1496.4</v>
      </c>
      <c r="N320" s="2875"/>
      <c r="O320" s="2874"/>
      <c r="P320" s="2990"/>
      <c r="Q320" s="2873"/>
      <c r="R320" s="6619"/>
      <c r="S320" s="6620"/>
    </row>
    <row r="321" spans="1:19" s="159" customFormat="1" ht="15" customHeight="1" thickBot="1" x14ac:dyDescent="0.25">
      <c r="A321" s="6705"/>
      <c r="B321" s="6708"/>
      <c r="C321" s="6711"/>
      <c r="D321" s="6672"/>
      <c r="E321" s="6673"/>
      <c r="F321" s="6674"/>
      <c r="G321" s="6667"/>
      <c r="H321" s="6654"/>
      <c r="I321" s="6689"/>
      <c r="J321" s="2920" t="s">
        <v>346</v>
      </c>
      <c r="K321" s="2989">
        <f t="shared" si="0"/>
        <v>0</v>
      </c>
      <c r="L321" s="2989">
        <f t="shared" si="0"/>
        <v>0</v>
      </c>
      <c r="M321" s="2989">
        <f t="shared" si="0"/>
        <v>0</v>
      </c>
      <c r="N321" s="2815"/>
      <c r="O321" s="2814"/>
      <c r="P321" s="2981"/>
      <c r="Q321" s="2813"/>
      <c r="R321" s="6781"/>
      <c r="S321" s="6782"/>
    </row>
    <row r="322" spans="1:19" s="159" customFormat="1" ht="21.75" customHeight="1" thickBot="1" x14ac:dyDescent="0.25">
      <c r="A322" s="6705"/>
      <c r="B322" s="6708"/>
      <c r="C322" s="6711"/>
      <c r="D322" s="6672"/>
      <c r="E322" s="6673"/>
      <c r="F322" s="6674"/>
      <c r="G322" s="6667"/>
      <c r="H322" s="6654"/>
      <c r="I322" s="6689"/>
      <c r="J322" s="2919" t="s">
        <v>196</v>
      </c>
      <c r="K322" s="2885">
        <f t="shared" si="0"/>
        <v>49.21</v>
      </c>
      <c r="L322" s="2885">
        <f t="shared" si="0"/>
        <v>49.199999999999996</v>
      </c>
      <c r="M322" s="2885">
        <f t="shared" si="0"/>
        <v>49.199999999999996</v>
      </c>
      <c r="N322" s="2988"/>
      <c r="O322" s="2814"/>
      <c r="P322" s="2981"/>
      <c r="Q322" s="2981"/>
      <c r="R322" s="6781"/>
      <c r="S322" s="6782"/>
    </row>
    <row r="323" spans="1:19" s="159" customFormat="1" ht="26.25" customHeight="1" thickBot="1" x14ac:dyDescent="0.25">
      <c r="A323" s="6706"/>
      <c r="B323" s="6709"/>
      <c r="C323" s="6712"/>
      <c r="D323" s="6682"/>
      <c r="E323" s="6683"/>
      <c r="F323" s="6684"/>
      <c r="G323" s="6668"/>
      <c r="H323" s="6655"/>
      <c r="I323" s="6690"/>
      <c r="J323" s="2917" t="s">
        <v>13</v>
      </c>
      <c r="K323" s="2987">
        <f>SUM(K320:K322)</f>
        <v>1043.21</v>
      </c>
      <c r="L323" s="2987">
        <f>SUM(L320:L322)</f>
        <v>1884.3000000000002</v>
      </c>
      <c r="M323" s="2987">
        <f>SUM(M320:M322)</f>
        <v>1545.6000000000001</v>
      </c>
      <c r="N323" s="2986"/>
      <c r="O323" s="2777"/>
      <c r="P323" s="2776"/>
      <c r="Q323" s="2865"/>
      <c r="R323" s="6621"/>
      <c r="S323" s="6622"/>
    </row>
    <row r="324" spans="1:19" s="159" customFormat="1" ht="30.75" customHeight="1" x14ac:dyDescent="0.2">
      <c r="A324" s="6705" t="s">
        <v>10</v>
      </c>
      <c r="B324" s="6708" t="s">
        <v>8</v>
      </c>
      <c r="C324" s="6711" t="s">
        <v>9</v>
      </c>
      <c r="D324" s="6679" t="s">
        <v>8</v>
      </c>
      <c r="E324" s="2769"/>
      <c r="F324" s="6835" t="s">
        <v>1176</v>
      </c>
      <c r="G324" s="6667" t="s">
        <v>531</v>
      </c>
      <c r="H324" s="6654" t="s">
        <v>143</v>
      </c>
      <c r="I324" s="2985" t="s">
        <v>750</v>
      </c>
      <c r="J324" s="2904" t="s">
        <v>12</v>
      </c>
      <c r="K324" s="2903">
        <v>360</v>
      </c>
      <c r="L324" s="2903">
        <v>387</v>
      </c>
      <c r="M324" s="2902">
        <v>374.57</v>
      </c>
      <c r="N324" s="2984" t="s">
        <v>1175</v>
      </c>
      <c r="O324" s="2966" t="s">
        <v>349</v>
      </c>
      <c r="P324" s="2983">
        <v>1.2</v>
      </c>
      <c r="Q324" s="2965">
        <v>1.37</v>
      </c>
      <c r="R324" s="7185" t="s">
        <v>1174</v>
      </c>
      <c r="S324" s="7186"/>
    </row>
    <row r="325" spans="1:19" s="159" customFormat="1" ht="23.25" customHeight="1" x14ac:dyDescent="0.2">
      <c r="A325" s="6705"/>
      <c r="B325" s="6708"/>
      <c r="C325" s="6711"/>
      <c r="D325" s="6679"/>
      <c r="E325" s="2769"/>
      <c r="F325" s="6835"/>
      <c r="G325" s="6667"/>
      <c r="H325" s="6654"/>
      <c r="I325" s="2894"/>
      <c r="J325" s="2898" t="s">
        <v>346</v>
      </c>
      <c r="K325" s="2897"/>
      <c r="L325" s="2897"/>
      <c r="M325" s="2896"/>
      <c r="N325" s="2815"/>
      <c r="O325" s="2814"/>
      <c r="P325" s="2981"/>
      <c r="Q325" s="2813"/>
      <c r="R325" s="7178"/>
      <c r="S325" s="7179"/>
    </row>
    <row r="326" spans="1:19" s="159" customFormat="1" ht="26.25" customHeight="1" thickBot="1" x14ac:dyDescent="0.25">
      <c r="A326" s="6705"/>
      <c r="B326" s="6708"/>
      <c r="C326" s="6711"/>
      <c r="D326" s="6679"/>
      <c r="E326" s="2769"/>
      <c r="F326" s="6835"/>
      <c r="G326" s="6667"/>
      <c r="H326" s="6654"/>
      <c r="I326" s="2894"/>
      <c r="J326" s="2893" t="s">
        <v>196</v>
      </c>
      <c r="K326" s="2907">
        <v>48.67</v>
      </c>
      <c r="L326" s="2982">
        <v>0</v>
      </c>
      <c r="M326" s="2982">
        <v>0</v>
      </c>
      <c r="N326" s="2815"/>
      <c r="O326" s="2814"/>
      <c r="P326" s="2981"/>
      <c r="Q326" s="2813"/>
      <c r="R326" s="7178"/>
      <c r="S326" s="7179"/>
    </row>
    <row r="327" spans="1:19" s="159" customFormat="1" ht="16.5" customHeight="1" thickBot="1" x14ac:dyDescent="0.25">
      <c r="A327" s="6706"/>
      <c r="B327" s="6709"/>
      <c r="C327" s="6712"/>
      <c r="D327" s="6680"/>
      <c r="E327" s="2765"/>
      <c r="F327" s="6836"/>
      <c r="G327" s="6668"/>
      <c r="H327" s="6655"/>
      <c r="I327" s="2894"/>
      <c r="J327" s="2888" t="s">
        <v>13</v>
      </c>
      <c r="K327" s="2887">
        <f>SUM(K324:K326)</f>
        <v>408.67</v>
      </c>
      <c r="L327" s="2886">
        <f>SUM(L324:L326)</f>
        <v>387</v>
      </c>
      <c r="M327" s="2885">
        <f>SUM(M324:M326)</f>
        <v>374.57</v>
      </c>
      <c r="N327" s="2795"/>
      <c r="O327" s="2794"/>
      <c r="P327" s="2980"/>
      <c r="Q327" s="2793"/>
      <c r="R327" s="7187"/>
      <c r="S327" s="7188"/>
    </row>
    <row r="328" spans="1:19" s="159" customFormat="1" ht="28.5" customHeight="1" x14ac:dyDescent="0.2">
      <c r="A328" s="6704" t="s">
        <v>10</v>
      </c>
      <c r="B328" s="6707" t="s">
        <v>8</v>
      </c>
      <c r="C328" s="6710" t="s">
        <v>9</v>
      </c>
      <c r="D328" s="6681" t="s">
        <v>9</v>
      </c>
      <c r="E328" s="2766"/>
      <c r="F328" s="6834" t="s">
        <v>1173</v>
      </c>
      <c r="G328" s="6666" t="s">
        <v>531</v>
      </c>
      <c r="H328" s="6653" t="s">
        <v>143</v>
      </c>
      <c r="I328" s="2894"/>
      <c r="J328" s="2906" t="s">
        <v>12</v>
      </c>
      <c r="K328" s="2903">
        <v>500</v>
      </c>
      <c r="L328" s="2979">
        <v>1366.7</v>
      </c>
      <c r="M328" s="2902">
        <v>1076.9000000000001</v>
      </c>
      <c r="N328" s="2978" t="s">
        <v>1172</v>
      </c>
      <c r="O328" s="2977" t="s">
        <v>343</v>
      </c>
      <c r="P328" s="2976">
        <v>8500</v>
      </c>
      <c r="Q328" s="2975">
        <v>8600</v>
      </c>
      <c r="R328" s="7180" t="s">
        <v>1171</v>
      </c>
      <c r="S328" s="7181"/>
    </row>
    <row r="329" spans="1:19" s="159" customFormat="1" ht="21" customHeight="1" x14ac:dyDescent="0.2">
      <c r="A329" s="6705"/>
      <c r="B329" s="6708"/>
      <c r="C329" s="6711"/>
      <c r="D329" s="6679"/>
      <c r="E329" s="2769"/>
      <c r="F329" s="6835"/>
      <c r="G329" s="6667"/>
      <c r="H329" s="6654"/>
      <c r="I329" s="2894"/>
      <c r="J329" s="2898" t="s">
        <v>346</v>
      </c>
      <c r="K329" s="2897"/>
      <c r="L329" s="2974"/>
      <c r="M329" s="2896"/>
      <c r="N329" s="2973" t="s">
        <v>1170</v>
      </c>
      <c r="O329" s="2972" t="s">
        <v>1169</v>
      </c>
      <c r="P329" s="2971">
        <v>2.9</v>
      </c>
      <c r="Q329" s="2970">
        <v>3.48</v>
      </c>
      <c r="R329" s="7178" t="s">
        <v>1168</v>
      </c>
      <c r="S329" s="7179"/>
    </row>
    <row r="330" spans="1:19" s="159" customFormat="1" ht="24.75" customHeight="1" thickBot="1" x14ac:dyDescent="0.25">
      <c r="A330" s="6705"/>
      <c r="B330" s="6708"/>
      <c r="C330" s="6711"/>
      <c r="D330" s="6679"/>
      <c r="E330" s="2769"/>
      <c r="F330" s="6835"/>
      <c r="G330" s="6667"/>
      <c r="H330" s="6654"/>
      <c r="I330" s="2894"/>
      <c r="J330" s="2893" t="s">
        <v>196</v>
      </c>
      <c r="K330" s="2892"/>
      <c r="L330" s="2969">
        <v>48.66</v>
      </c>
      <c r="M330" s="2969">
        <v>48.66</v>
      </c>
      <c r="N330" s="2815"/>
      <c r="O330" s="2814"/>
      <c r="P330" s="2813"/>
      <c r="Q330" s="2813"/>
      <c r="R330" s="7178"/>
      <c r="S330" s="7179"/>
    </row>
    <row r="331" spans="1:19" s="159" customFormat="1" ht="24" customHeight="1" thickBot="1" x14ac:dyDescent="0.25">
      <c r="A331" s="6706"/>
      <c r="B331" s="6709"/>
      <c r="C331" s="6712"/>
      <c r="D331" s="6680"/>
      <c r="E331" s="2769"/>
      <c r="F331" s="6835"/>
      <c r="G331" s="6668"/>
      <c r="H331" s="6655"/>
      <c r="I331" s="2894"/>
      <c r="J331" s="2888" t="s">
        <v>13</v>
      </c>
      <c r="K331" s="2887">
        <f>SUM(K328:K330)</f>
        <v>500</v>
      </c>
      <c r="L331" s="2887">
        <f>SUM(L328:L330)</f>
        <v>1415.3600000000001</v>
      </c>
      <c r="M331" s="2885">
        <f>SUM(M328:M330)</f>
        <v>1125.5600000000002</v>
      </c>
      <c r="N331" s="2795"/>
      <c r="O331" s="2794"/>
      <c r="P331" s="2793"/>
      <c r="Q331" s="2793"/>
      <c r="R331" s="7178"/>
      <c r="S331" s="7179"/>
    </row>
    <row r="332" spans="1:19" s="159" customFormat="1" ht="24" customHeight="1" x14ac:dyDescent="0.2">
      <c r="A332" s="6704" t="s">
        <v>10</v>
      </c>
      <c r="B332" s="6707" t="s">
        <v>8</v>
      </c>
      <c r="C332" s="6710" t="s">
        <v>9</v>
      </c>
      <c r="D332" s="6681" t="s">
        <v>10</v>
      </c>
      <c r="E332" s="2766"/>
      <c r="F332" s="6834" t="s">
        <v>1167</v>
      </c>
      <c r="G332" s="6666" t="s">
        <v>531</v>
      </c>
      <c r="H332" s="6653" t="s">
        <v>143</v>
      </c>
      <c r="I332" s="2894"/>
      <c r="J332" s="2906" t="s">
        <v>12</v>
      </c>
      <c r="K332" s="2903">
        <v>130</v>
      </c>
      <c r="L332" s="2903">
        <v>67.400000000000006</v>
      </c>
      <c r="M332" s="2902">
        <v>34.299999999999997</v>
      </c>
      <c r="N332" s="2830"/>
      <c r="O332" s="2829"/>
      <c r="P332" s="2828"/>
      <c r="Q332" s="2828"/>
      <c r="R332" s="6619"/>
      <c r="S332" s="6620"/>
    </row>
    <row r="333" spans="1:19" s="159" customFormat="1" ht="24" customHeight="1" x14ac:dyDescent="0.2">
      <c r="A333" s="6705"/>
      <c r="B333" s="6708"/>
      <c r="C333" s="6711"/>
      <c r="D333" s="6679"/>
      <c r="E333" s="2769"/>
      <c r="F333" s="6835"/>
      <c r="G333" s="6667"/>
      <c r="H333" s="6654"/>
      <c r="I333" s="2894"/>
      <c r="J333" s="2898" t="s">
        <v>346</v>
      </c>
      <c r="K333" s="2897"/>
      <c r="L333" s="2897"/>
      <c r="M333" s="2896"/>
      <c r="N333" s="2815"/>
      <c r="O333" s="2814"/>
      <c r="P333" s="2813"/>
      <c r="Q333" s="2813"/>
      <c r="R333" s="6781"/>
      <c r="S333" s="6782"/>
    </row>
    <row r="334" spans="1:19" s="159" customFormat="1" ht="24" customHeight="1" thickBot="1" x14ac:dyDescent="0.25">
      <c r="A334" s="6705"/>
      <c r="B334" s="6708"/>
      <c r="C334" s="6711"/>
      <c r="D334" s="6679"/>
      <c r="E334" s="2769"/>
      <c r="F334" s="6835"/>
      <c r="G334" s="6667"/>
      <c r="H334" s="6654"/>
      <c r="I334" s="2894"/>
      <c r="J334" s="2893" t="s">
        <v>196</v>
      </c>
      <c r="K334" s="2892"/>
      <c r="L334" s="2891"/>
      <c r="M334" s="2891"/>
      <c r="N334" s="2815"/>
      <c r="O334" s="2814"/>
      <c r="P334" s="2813"/>
      <c r="Q334" s="2813"/>
      <c r="R334" s="6781"/>
      <c r="S334" s="6782"/>
    </row>
    <row r="335" spans="1:19" s="159" customFormat="1" ht="24" customHeight="1" thickBot="1" x14ac:dyDescent="0.25">
      <c r="A335" s="6705"/>
      <c r="B335" s="6708"/>
      <c r="C335" s="6711"/>
      <c r="D335" s="6679"/>
      <c r="E335" s="2769"/>
      <c r="F335" s="2968"/>
      <c r="G335" s="6667"/>
      <c r="H335" s="6654"/>
      <c r="I335" s="2894"/>
      <c r="J335" s="2888" t="s">
        <v>13</v>
      </c>
      <c r="K335" s="2923">
        <f>SUM(K332:K334)</f>
        <v>130</v>
      </c>
      <c r="L335" s="2886">
        <f>SUM(L332:L334)</f>
        <v>67.400000000000006</v>
      </c>
      <c r="M335" s="2885">
        <f>SUM(M332:M334)</f>
        <v>34.299999999999997</v>
      </c>
      <c r="N335" s="2804"/>
      <c r="O335" s="2803"/>
      <c r="P335" s="2802"/>
      <c r="Q335" s="2802"/>
      <c r="R335" s="6621"/>
      <c r="S335" s="6622"/>
    </row>
    <row r="336" spans="1:19" s="159" customFormat="1" ht="21.75" customHeight="1" x14ac:dyDescent="0.2">
      <c r="A336" s="6704" t="s">
        <v>10</v>
      </c>
      <c r="B336" s="6707" t="s">
        <v>8</v>
      </c>
      <c r="C336" s="6710" t="s">
        <v>9</v>
      </c>
      <c r="D336" s="6681" t="s">
        <v>11</v>
      </c>
      <c r="E336" s="2766"/>
      <c r="F336" s="6834" t="s">
        <v>1166</v>
      </c>
      <c r="G336" s="6666" t="s">
        <v>531</v>
      </c>
      <c r="H336" s="6653" t="s">
        <v>143</v>
      </c>
      <c r="I336" s="2922"/>
      <c r="J336" s="2906" t="s">
        <v>12</v>
      </c>
      <c r="K336" s="2903">
        <v>4</v>
      </c>
      <c r="L336" s="2903">
        <v>14</v>
      </c>
      <c r="M336" s="2902">
        <v>10.63</v>
      </c>
      <c r="N336" s="2967" t="s">
        <v>1165</v>
      </c>
      <c r="O336" s="2966" t="s">
        <v>343</v>
      </c>
      <c r="P336" s="2965"/>
      <c r="Q336" s="2965">
        <v>5</v>
      </c>
      <c r="R336" s="6975" t="s">
        <v>1164</v>
      </c>
      <c r="S336" s="6976"/>
    </row>
    <row r="337" spans="1:19" s="159" customFormat="1" ht="18" customHeight="1" x14ac:dyDescent="0.2">
      <c r="A337" s="6705"/>
      <c r="B337" s="6708"/>
      <c r="C337" s="6711"/>
      <c r="D337" s="6679"/>
      <c r="E337" s="2769"/>
      <c r="F337" s="6835"/>
      <c r="G337" s="6667"/>
      <c r="H337" s="6654"/>
      <c r="I337" s="2894"/>
      <c r="J337" s="2898" t="s">
        <v>346</v>
      </c>
      <c r="K337" s="2897"/>
      <c r="L337" s="2897"/>
      <c r="M337" s="2896"/>
      <c r="N337" s="2830"/>
      <c r="O337" s="2829"/>
      <c r="P337" s="2828"/>
      <c r="Q337" s="2828"/>
      <c r="R337" s="6977"/>
      <c r="S337" s="6978"/>
    </row>
    <row r="338" spans="1:19" s="159" customFormat="1" ht="17.25" customHeight="1" thickBot="1" x14ac:dyDescent="0.25">
      <c r="A338" s="6705"/>
      <c r="B338" s="6708"/>
      <c r="C338" s="6711"/>
      <c r="D338" s="6679"/>
      <c r="E338" s="2769"/>
      <c r="F338" s="6835"/>
      <c r="G338" s="6667"/>
      <c r="H338" s="6654"/>
      <c r="I338" s="2894"/>
      <c r="J338" s="2893" t="s">
        <v>196</v>
      </c>
      <c r="K338" s="2907">
        <v>0.54</v>
      </c>
      <c r="L338" s="2907">
        <v>0.54</v>
      </c>
      <c r="M338" s="2907">
        <v>0.54</v>
      </c>
      <c r="N338" s="2815"/>
      <c r="O338" s="2814"/>
      <c r="P338" s="2813"/>
      <c r="Q338" s="2813"/>
      <c r="R338" s="6977"/>
      <c r="S338" s="6978"/>
    </row>
    <row r="339" spans="1:19" s="159" customFormat="1" ht="16.5" customHeight="1" thickBot="1" x14ac:dyDescent="0.25">
      <c r="A339" s="6706"/>
      <c r="B339" s="6709"/>
      <c r="C339" s="6712"/>
      <c r="D339" s="6680"/>
      <c r="E339" s="2765"/>
      <c r="F339" s="6836"/>
      <c r="G339" s="6668"/>
      <c r="H339" s="6655"/>
      <c r="I339" s="2889"/>
      <c r="J339" s="2888" t="s">
        <v>13</v>
      </c>
      <c r="K339" s="2887">
        <f>SUM(K336:K338)</f>
        <v>4.54</v>
      </c>
      <c r="L339" s="2887">
        <f>SUM(L336:L338)</f>
        <v>14.54</v>
      </c>
      <c r="M339" s="2885">
        <f>SUM(M336:M338)</f>
        <v>11.170000000000002</v>
      </c>
      <c r="N339" s="2795"/>
      <c r="O339" s="2794"/>
      <c r="P339" s="2793"/>
      <c r="Q339" s="2793"/>
      <c r="R339" s="6979"/>
      <c r="S339" s="6980"/>
    </row>
    <row r="340" spans="1:19" s="159" customFormat="1" ht="31.5" customHeight="1" thickBot="1" x14ac:dyDescent="0.25">
      <c r="A340" s="6704" t="s">
        <v>10</v>
      </c>
      <c r="B340" s="6707" t="s">
        <v>8</v>
      </c>
      <c r="C340" s="6710" t="s">
        <v>10</v>
      </c>
      <c r="D340" s="6669" t="s">
        <v>1159</v>
      </c>
      <c r="E340" s="6670"/>
      <c r="F340" s="6671"/>
      <c r="G340" s="6666" t="s">
        <v>1163</v>
      </c>
      <c r="H340" s="6691" t="s">
        <v>143</v>
      </c>
      <c r="I340" s="6688" t="s">
        <v>750</v>
      </c>
      <c r="J340" s="2906" t="s">
        <v>12</v>
      </c>
      <c r="K340" s="2886">
        <v>10</v>
      </c>
      <c r="L340" s="2886">
        <v>10</v>
      </c>
      <c r="M340" s="2886">
        <v>10</v>
      </c>
      <c r="N340" s="2964" t="s">
        <v>1162</v>
      </c>
      <c r="O340" s="2951" t="s">
        <v>349</v>
      </c>
      <c r="P340" s="2937">
        <v>15</v>
      </c>
      <c r="Q340" s="2937">
        <v>10.4</v>
      </c>
      <c r="R340" s="6904" t="s">
        <v>1161</v>
      </c>
      <c r="S340" s="6905"/>
    </row>
    <row r="341" spans="1:19" s="159" customFormat="1" ht="22.5" customHeight="1" thickBot="1" x14ac:dyDescent="0.25">
      <c r="A341" s="6705"/>
      <c r="B341" s="6708"/>
      <c r="C341" s="6711"/>
      <c r="D341" s="6672"/>
      <c r="E341" s="6673"/>
      <c r="F341" s="6674"/>
      <c r="G341" s="6667"/>
      <c r="H341" s="6692"/>
      <c r="I341" s="6689"/>
      <c r="J341" s="2898" t="s">
        <v>346</v>
      </c>
      <c r="K341" s="2886"/>
      <c r="L341" s="2886"/>
      <c r="M341" s="2885"/>
      <c r="N341" s="7192" t="s">
        <v>1160</v>
      </c>
      <c r="O341" s="7195" t="s">
        <v>349</v>
      </c>
      <c r="P341" s="7198">
        <v>15</v>
      </c>
      <c r="Q341" s="7201">
        <v>10</v>
      </c>
      <c r="R341" s="6893" t="s">
        <v>1116</v>
      </c>
      <c r="S341" s="6894"/>
    </row>
    <row r="342" spans="1:19" s="159" customFormat="1" ht="27" customHeight="1" thickBot="1" x14ac:dyDescent="0.25">
      <c r="A342" s="6705"/>
      <c r="B342" s="6708"/>
      <c r="C342" s="6711"/>
      <c r="D342" s="6672"/>
      <c r="E342" s="6673"/>
      <c r="F342" s="6674"/>
      <c r="G342" s="6667"/>
      <c r="H342" s="6692"/>
      <c r="I342" s="6689"/>
      <c r="J342" s="2893" t="s">
        <v>196</v>
      </c>
      <c r="K342" s="2887"/>
      <c r="L342" s="2923"/>
      <c r="M342" s="2923"/>
      <c r="N342" s="7193"/>
      <c r="O342" s="7196"/>
      <c r="P342" s="7199"/>
      <c r="Q342" s="7202"/>
      <c r="R342" s="6916"/>
      <c r="S342" s="6917"/>
    </row>
    <row r="343" spans="1:19" s="159" customFormat="1" ht="15" customHeight="1" thickBot="1" x14ac:dyDescent="0.25">
      <c r="A343" s="6706"/>
      <c r="B343" s="6709"/>
      <c r="C343" s="6712"/>
      <c r="D343" s="6682"/>
      <c r="E343" s="6683"/>
      <c r="F343" s="6684"/>
      <c r="G343" s="6667"/>
      <c r="H343" s="6692"/>
      <c r="I343" s="6689"/>
      <c r="J343" s="2917" t="s">
        <v>13</v>
      </c>
      <c r="K343" s="2916">
        <f>SUM(K340:K342)</f>
        <v>10</v>
      </c>
      <c r="L343" s="2936">
        <f>SUM(L340:L342)</f>
        <v>10</v>
      </c>
      <c r="M343" s="2935">
        <f>SUM(M340:M342)</f>
        <v>10</v>
      </c>
      <c r="N343" s="7194"/>
      <c r="O343" s="7197"/>
      <c r="P343" s="7200"/>
      <c r="Q343" s="7203"/>
      <c r="R343" s="6918"/>
      <c r="S343" s="6919"/>
    </row>
    <row r="344" spans="1:19" s="159" customFormat="1" ht="28.5" customHeight="1" thickBot="1" x14ac:dyDescent="0.25">
      <c r="A344" s="2856" t="s">
        <v>10</v>
      </c>
      <c r="B344" s="2855" t="s">
        <v>8</v>
      </c>
      <c r="C344" s="2854" t="s">
        <v>10</v>
      </c>
      <c r="D344" s="2825" t="s">
        <v>8</v>
      </c>
      <c r="E344" s="2955"/>
      <c r="F344" s="6659" t="s">
        <v>1159</v>
      </c>
      <c r="G344" s="6667"/>
      <c r="H344" s="6692"/>
      <c r="I344" s="6689"/>
      <c r="J344" s="2963" t="s">
        <v>12</v>
      </c>
      <c r="K344" s="2962">
        <v>10</v>
      </c>
      <c r="L344" s="2962">
        <v>10</v>
      </c>
      <c r="M344" s="2962">
        <v>10</v>
      </c>
      <c r="N344" s="2961"/>
      <c r="O344" s="2960"/>
      <c r="P344" s="2959"/>
      <c r="Q344" s="2959"/>
      <c r="R344" s="2958"/>
      <c r="S344" s="2957"/>
    </row>
    <row r="345" spans="1:19" s="159" customFormat="1" ht="30" customHeight="1" thickBot="1" x14ac:dyDescent="0.25">
      <c r="A345" s="2856"/>
      <c r="B345" s="2855"/>
      <c r="C345" s="2854"/>
      <c r="D345" s="2956"/>
      <c r="E345" s="2955"/>
      <c r="F345" s="6660"/>
      <c r="G345" s="6668"/>
      <c r="H345" s="6693"/>
      <c r="I345" s="6690"/>
      <c r="J345" s="2846" t="s">
        <v>13</v>
      </c>
      <c r="K345" s="2887">
        <f>SUM(K344)</f>
        <v>10</v>
      </c>
      <c r="L345" s="2887">
        <f>SUM(L344)</f>
        <v>10</v>
      </c>
      <c r="M345" s="2887">
        <f>SUM(M344)</f>
        <v>10</v>
      </c>
      <c r="N345" s="2941"/>
      <c r="O345" s="2940"/>
      <c r="P345" s="2954"/>
      <c r="Q345" s="2954"/>
      <c r="R345" s="2953"/>
      <c r="S345" s="2952"/>
    </row>
    <row r="346" spans="1:19" s="159" customFormat="1" ht="15" customHeight="1" thickBot="1" x14ac:dyDescent="0.25">
      <c r="A346" s="2841" t="s">
        <v>10</v>
      </c>
      <c r="B346" s="2840" t="s">
        <v>8</v>
      </c>
      <c r="C346" s="2839" t="s">
        <v>11</v>
      </c>
      <c r="D346" s="6669" t="s">
        <v>1158</v>
      </c>
      <c r="E346" s="6670"/>
      <c r="F346" s="6671"/>
      <c r="G346" s="6666" t="s">
        <v>1157</v>
      </c>
      <c r="H346" s="6653" t="s">
        <v>143</v>
      </c>
      <c r="I346" s="6688" t="s">
        <v>750</v>
      </c>
      <c r="J346" s="2921" t="s">
        <v>12</v>
      </c>
      <c r="K346" s="2886">
        <v>0</v>
      </c>
      <c r="L346" s="2886">
        <v>0</v>
      </c>
      <c r="M346" s="2885">
        <v>0</v>
      </c>
      <c r="N346" s="2830"/>
      <c r="O346" s="2829"/>
      <c r="P346" s="2828"/>
      <c r="Q346" s="2828"/>
      <c r="R346" s="6619"/>
      <c r="S346" s="6620"/>
    </row>
    <row r="347" spans="1:19" s="159" customFormat="1" ht="15" customHeight="1" thickBot="1" x14ac:dyDescent="0.25">
      <c r="A347" s="2800"/>
      <c r="B347" s="2799"/>
      <c r="C347" s="2798"/>
      <c r="D347" s="6672"/>
      <c r="E347" s="6673"/>
      <c r="F347" s="6674"/>
      <c r="G347" s="6667"/>
      <c r="H347" s="6654"/>
      <c r="I347" s="6689"/>
      <c r="J347" s="2920" t="s">
        <v>346</v>
      </c>
      <c r="K347" s="2887"/>
      <c r="L347" s="2887"/>
      <c r="M347" s="2887"/>
      <c r="N347" s="2815"/>
      <c r="O347" s="2814"/>
      <c r="P347" s="2813"/>
      <c r="Q347" s="2813"/>
      <c r="R347" s="6781"/>
      <c r="S347" s="6782"/>
    </row>
    <row r="348" spans="1:19" s="159" customFormat="1" ht="15" customHeight="1" thickBot="1" x14ac:dyDescent="0.25">
      <c r="A348" s="2800"/>
      <c r="B348" s="2799"/>
      <c r="C348" s="2798"/>
      <c r="D348" s="6672"/>
      <c r="E348" s="6673"/>
      <c r="F348" s="6674"/>
      <c r="G348" s="6667"/>
      <c r="H348" s="6654"/>
      <c r="I348" s="6689"/>
      <c r="J348" s="2920" t="s">
        <v>196</v>
      </c>
      <c r="K348" s="2887"/>
      <c r="L348" s="2923"/>
      <c r="M348" s="2923"/>
      <c r="N348" s="2815"/>
      <c r="O348" s="2814"/>
      <c r="P348" s="2813"/>
      <c r="Q348" s="2813"/>
      <c r="R348" s="6781"/>
      <c r="S348" s="6782"/>
    </row>
    <row r="349" spans="1:19" s="159" customFormat="1" ht="15" customHeight="1" thickBot="1" x14ac:dyDescent="0.25">
      <c r="A349" s="2800"/>
      <c r="B349" s="2799"/>
      <c r="C349" s="2798"/>
      <c r="D349" s="6682"/>
      <c r="E349" s="6683"/>
      <c r="F349" s="6684"/>
      <c r="G349" s="6667"/>
      <c r="H349" s="6654"/>
      <c r="I349" s="6689"/>
      <c r="J349" s="2780" t="s">
        <v>13</v>
      </c>
      <c r="K349" s="2916">
        <f>SUM(K346:K348)</f>
        <v>0</v>
      </c>
      <c r="L349" s="2936">
        <f>SUM(L346:L348)</f>
        <v>0</v>
      </c>
      <c r="M349" s="2935">
        <f>SUM(M346:M348)</f>
        <v>0</v>
      </c>
      <c r="N349" s="2804"/>
      <c r="O349" s="2803"/>
      <c r="P349" s="2802"/>
      <c r="Q349" s="2802"/>
      <c r="R349" s="6781"/>
      <c r="S349" s="6782"/>
    </row>
    <row r="350" spans="1:19" s="159" customFormat="1" ht="38.25" customHeight="1" x14ac:dyDescent="0.2">
      <c r="A350" s="6704" t="s">
        <v>10</v>
      </c>
      <c r="B350" s="2840" t="s">
        <v>8</v>
      </c>
      <c r="C350" s="2839" t="s">
        <v>11</v>
      </c>
      <c r="D350" s="2825" t="s">
        <v>8</v>
      </c>
      <c r="E350" s="2766"/>
      <c r="F350" s="6733" t="s">
        <v>1156</v>
      </c>
      <c r="G350" s="6667"/>
      <c r="H350" s="6654"/>
      <c r="I350" s="6689"/>
      <c r="J350" s="2906" t="s">
        <v>12</v>
      </c>
      <c r="K350" s="2903">
        <v>0</v>
      </c>
      <c r="L350" s="2903">
        <v>0</v>
      </c>
      <c r="M350" s="2902">
        <v>0</v>
      </c>
      <c r="N350" s="2939" t="s">
        <v>1155</v>
      </c>
      <c r="O350" s="2951" t="s">
        <v>343</v>
      </c>
      <c r="P350" s="2873"/>
      <c r="Q350" s="2873"/>
      <c r="R350" s="6912" t="s">
        <v>691</v>
      </c>
      <c r="S350" s="6913"/>
    </row>
    <row r="351" spans="1:19" s="159" customFormat="1" ht="26.25" customHeight="1" x14ac:dyDescent="0.2">
      <c r="A351" s="6705"/>
      <c r="B351" s="2799"/>
      <c r="C351" s="2798"/>
      <c r="D351" s="2946"/>
      <c r="E351" s="2769"/>
      <c r="F351" s="6734"/>
      <c r="G351" s="6667"/>
      <c r="H351" s="6654"/>
      <c r="I351" s="6689"/>
      <c r="J351" s="2898" t="s">
        <v>346</v>
      </c>
      <c r="K351" s="2950"/>
      <c r="L351" s="2950"/>
      <c r="M351" s="2949"/>
      <c r="N351" s="2948"/>
      <c r="O351" s="2947"/>
      <c r="P351" s="2828"/>
      <c r="Q351" s="2828"/>
      <c r="R351" s="6916"/>
      <c r="S351" s="6917"/>
    </row>
    <row r="352" spans="1:19" s="159" customFormat="1" ht="24.75" customHeight="1" thickBot="1" x14ac:dyDescent="0.25">
      <c r="A352" s="6705"/>
      <c r="B352" s="2799"/>
      <c r="C352" s="2798"/>
      <c r="D352" s="2946"/>
      <c r="E352" s="2769"/>
      <c r="F352" s="6734"/>
      <c r="G352" s="6667"/>
      <c r="H352" s="6654"/>
      <c r="I352" s="6689"/>
      <c r="J352" s="2893" t="s">
        <v>196</v>
      </c>
      <c r="K352" s="2945"/>
      <c r="L352" s="2944"/>
      <c r="M352" s="2944"/>
      <c r="N352" s="2926" t="s">
        <v>1154</v>
      </c>
      <c r="O352" s="2925" t="s">
        <v>343</v>
      </c>
      <c r="P352" s="2813"/>
      <c r="Q352" s="2813"/>
      <c r="R352" s="6916"/>
      <c r="S352" s="6917"/>
    </row>
    <row r="353" spans="1:19" s="159" customFormat="1" ht="15" customHeight="1" thickBot="1" x14ac:dyDescent="0.25">
      <c r="A353" s="6706"/>
      <c r="B353" s="2943"/>
      <c r="C353" s="2942"/>
      <c r="D353" s="2824"/>
      <c r="E353" s="2765"/>
      <c r="F353" s="6735"/>
      <c r="G353" s="6668"/>
      <c r="H353" s="6655"/>
      <c r="I353" s="6690"/>
      <c r="J353" s="2888" t="s">
        <v>13</v>
      </c>
      <c r="K353" s="2887">
        <f>SUM(K350:K352)</f>
        <v>0</v>
      </c>
      <c r="L353" s="2886">
        <f>SUM(L350:L352)</f>
        <v>0</v>
      </c>
      <c r="M353" s="2885">
        <f>SUM(M350:M352)</f>
        <v>0</v>
      </c>
      <c r="N353" s="2941"/>
      <c r="O353" s="2940"/>
      <c r="P353" s="2793"/>
      <c r="Q353" s="2793"/>
      <c r="R353" s="6918"/>
      <c r="S353" s="6919"/>
    </row>
    <row r="354" spans="1:19" s="159" customFormat="1" ht="21.75" customHeight="1" thickBot="1" x14ac:dyDescent="0.25">
      <c r="A354" s="6704" t="s">
        <v>10</v>
      </c>
      <c r="B354" s="6707" t="s">
        <v>8</v>
      </c>
      <c r="C354" s="6710" t="s">
        <v>24</v>
      </c>
      <c r="D354" s="6669" t="s">
        <v>1153</v>
      </c>
      <c r="E354" s="6670"/>
      <c r="F354" s="6671"/>
      <c r="G354" s="6666" t="s">
        <v>1145</v>
      </c>
      <c r="H354" s="6653" t="s">
        <v>143</v>
      </c>
      <c r="I354" s="6688" t="s">
        <v>750</v>
      </c>
      <c r="J354" s="2921" t="s">
        <v>12</v>
      </c>
      <c r="K354" s="2886">
        <f t="shared" ref="K354:M356" si="1">K358+K362+K366</f>
        <v>473</v>
      </c>
      <c r="L354" s="2886">
        <f t="shared" si="1"/>
        <v>140</v>
      </c>
      <c r="M354" s="2886">
        <f t="shared" si="1"/>
        <v>100</v>
      </c>
      <c r="N354" s="2939"/>
      <c r="O354" s="2938"/>
      <c r="P354" s="2937"/>
      <c r="Q354" s="2937"/>
      <c r="R354" s="6981"/>
      <c r="S354" s="6982"/>
    </row>
    <row r="355" spans="1:19" s="159" customFormat="1" ht="15" customHeight="1" thickBot="1" x14ac:dyDescent="0.25">
      <c r="A355" s="6705"/>
      <c r="B355" s="6708"/>
      <c r="C355" s="6711"/>
      <c r="D355" s="6672"/>
      <c r="E355" s="6673"/>
      <c r="F355" s="6674"/>
      <c r="G355" s="6667"/>
      <c r="H355" s="6654"/>
      <c r="I355" s="6689"/>
      <c r="J355" s="2920" t="s">
        <v>346</v>
      </c>
      <c r="K355" s="2887">
        <f t="shared" si="1"/>
        <v>0</v>
      </c>
      <c r="L355" s="2887">
        <f t="shared" si="1"/>
        <v>693.3</v>
      </c>
      <c r="M355" s="2887">
        <f t="shared" si="1"/>
        <v>693.3</v>
      </c>
      <c r="N355" s="2815"/>
      <c r="O355" s="2814"/>
      <c r="P355" s="2813"/>
      <c r="Q355" s="2813"/>
      <c r="R355" s="6983"/>
      <c r="S355" s="6984"/>
    </row>
    <row r="356" spans="1:19" s="159" customFormat="1" ht="15" customHeight="1" thickBot="1" x14ac:dyDescent="0.25">
      <c r="A356" s="6705"/>
      <c r="B356" s="6708"/>
      <c r="C356" s="6711"/>
      <c r="D356" s="6672"/>
      <c r="E356" s="6673"/>
      <c r="F356" s="6674"/>
      <c r="G356" s="6667"/>
      <c r="H356" s="6654"/>
      <c r="I356" s="6689"/>
      <c r="J356" s="2919" t="s">
        <v>196</v>
      </c>
      <c r="K356" s="2887">
        <f t="shared" si="1"/>
        <v>0</v>
      </c>
      <c r="L356" s="2887">
        <f t="shared" si="1"/>
        <v>0</v>
      </c>
      <c r="M356" s="2887">
        <f t="shared" si="1"/>
        <v>0</v>
      </c>
      <c r="N356" s="2815"/>
      <c r="O356" s="2814"/>
      <c r="P356" s="2813"/>
      <c r="Q356" s="2813"/>
      <c r="R356" s="6983"/>
      <c r="S356" s="6984"/>
    </row>
    <row r="357" spans="1:19" s="159" customFormat="1" ht="15" customHeight="1" thickBot="1" x14ac:dyDescent="0.25">
      <c r="A357" s="6706"/>
      <c r="B357" s="6709"/>
      <c r="C357" s="6712"/>
      <c r="D357" s="6682"/>
      <c r="E357" s="6683"/>
      <c r="F357" s="6684"/>
      <c r="G357" s="6668"/>
      <c r="H357" s="6655"/>
      <c r="I357" s="6689"/>
      <c r="J357" s="2917" t="s">
        <v>13</v>
      </c>
      <c r="K357" s="2916">
        <f>SUM(K354:K356)</f>
        <v>473</v>
      </c>
      <c r="L357" s="2936">
        <f>SUM(L354:L356)</f>
        <v>833.3</v>
      </c>
      <c r="M357" s="2935">
        <f>SUM(M354:M356)</f>
        <v>793.3</v>
      </c>
      <c r="N357" s="2795"/>
      <c r="O357" s="2794"/>
      <c r="P357" s="2793"/>
      <c r="Q357" s="2793"/>
      <c r="R357" s="6985"/>
      <c r="S357" s="6986"/>
    </row>
    <row r="358" spans="1:19" s="159" customFormat="1" ht="30.75" customHeight="1" x14ac:dyDescent="0.2">
      <c r="A358" s="6704" t="s">
        <v>10</v>
      </c>
      <c r="B358" s="6707" t="s">
        <v>8</v>
      </c>
      <c r="C358" s="6710" t="s">
        <v>24</v>
      </c>
      <c r="D358" s="6681" t="s">
        <v>8</v>
      </c>
      <c r="E358" s="2766"/>
      <c r="F358" s="6659" t="s">
        <v>1152</v>
      </c>
      <c r="G358" s="6666" t="s">
        <v>1145</v>
      </c>
      <c r="H358" s="6653" t="s">
        <v>143</v>
      </c>
      <c r="I358" s="6689"/>
      <c r="J358" s="2904" t="s">
        <v>12</v>
      </c>
      <c r="K358" s="2903">
        <v>350</v>
      </c>
      <c r="L358" s="2903">
        <v>25</v>
      </c>
      <c r="M358" s="2903">
        <v>25</v>
      </c>
      <c r="N358" s="2934" t="s">
        <v>1151</v>
      </c>
      <c r="O358" s="2933" t="s">
        <v>343</v>
      </c>
      <c r="P358" s="2932">
        <v>30</v>
      </c>
      <c r="Q358" s="2932">
        <v>35</v>
      </c>
      <c r="R358" s="6912" t="s">
        <v>1150</v>
      </c>
      <c r="S358" s="6913"/>
    </row>
    <row r="359" spans="1:19" s="159" customFormat="1" ht="15" customHeight="1" x14ac:dyDescent="0.2">
      <c r="A359" s="6705"/>
      <c r="B359" s="6708"/>
      <c r="C359" s="6711"/>
      <c r="D359" s="6679"/>
      <c r="E359" s="2769"/>
      <c r="F359" s="6678"/>
      <c r="G359" s="6667"/>
      <c r="H359" s="6654"/>
      <c r="I359" s="6689"/>
      <c r="J359" s="2898" t="s">
        <v>346</v>
      </c>
      <c r="K359" s="2897">
        <v>0</v>
      </c>
      <c r="L359" s="2897">
        <v>498.9</v>
      </c>
      <c r="M359" s="2897">
        <v>498.9</v>
      </c>
      <c r="N359" s="2815"/>
      <c r="O359" s="2814"/>
      <c r="P359" s="2813"/>
      <c r="Q359" s="2813"/>
      <c r="R359" s="6916"/>
      <c r="S359" s="6917"/>
    </row>
    <row r="360" spans="1:19" s="159" customFormat="1" ht="15" customHeight="1" thickBot="1" x14ac:dyDescent="0.25">
      <c r="A360" s="6705"/>
      <c r="B360" s="6708"/>
      <c r="C360" s="6711"/>
      <c r="D360" s="6679"/>
      <c r="E360" s="2769"/>
      <c r="F360" s="6678"/>
      <c r="G360" s="6667"/>
      <c r="H360" s="6654"/>
      <c r="I360" s="6689"/>
      <c r="J360" s="2893" t="s">
        <v>196</v>
      </c>
      <c r="K360" s="2892"/>
      <c r="L360" s="2892"/>
      <c r="M360" s="2891"/>
      <c r="N360" s="2815"/>
      <c r="O360" s="2814"/>
      <c r="P360" s="2813"/>
      <c r="Q360" s="2813"/>
      <c r="R360" s="6916"/>
      <c r="S360" s="6917"/>
    </row>
    <row r="361" spans="1:19" s="159" customFormat="1" ht="15" customHeight="1" thickBot="1" x14ac:dyDescent="0.25">
      <c r="A361" s="6706"/>
      <c r="B361" s="6709"/>
      <c r="C361" s="6712"/>
      <c r="D361" s="6680"/>
      <c r="E361" s="2765"/>
      <c r="F361" s="6660"/>
      <c r="G361" s="6668"/>
      <c r="H361" s="6655"/>
      <c r="I361" s="6689"/>
      <c r="J361" s="2888" t="s">
        <v>13</v>
      </c>
      <c r="K361" s="2887">
        <f>SUM(K358:K360)</f>
        <v>350</v>
      </c>
      <c r="L361" s="2887">
        <f>SUM(L358:L360)</f>
        <v>523.9</v>
      </c>
      <c r="M361" s="2885">
        <f>SUM(M358:M360)</f>
        <v>523.9</v>
      </c>
      <c r="N361" s="2795"/>
      <c r="O361" s="2794"/>
      <c r="P361" s="2793"/>
      <c r="Q361" s="2793"/>
      <c r="R361" s="6916"/>
      <c r="S361" s="6917"/>
    </row>
    <row r="362" spans="1:19" s="159" customFormat="1" ht="15" customHeight="1" x14ac:dyDescent="0.2">
      <c r="A362" s="6704" t="s">
        <v>10</v>
      </c>
      <c r="B362" s="6707" t="s">
        <v>8</v>
      </c>
      <c r="C362" s="6710" t="s">
        <v>24</v>
      </c>
      <c r="D362" s="6681" t="s">
        <v>9</v>
      </c>
      <c r="E362" s="2766"/>
      <c r="F362" s="6659" t="s">
        <v>1149</v>
      </c>
      <c r="G362" s="6666" t="s">
        <v>1145</v>
      </c>
      <c r="H362" s="6653" t="s">
        <v>143</v>
      </c>
      <c r="I362" s="6689"/>
      <c r="J362" s="2906" t="s">
        <v>12</v>
      </c>
      <c r="K362" s="2903">
        <v>50</v>
      </c>
      <c r="L362" s="2903">
        <v>75</v>
      </c>
      <c r="M362" s="2903">
        <v>75</v>
      </c>
      <c r="N362" s="2934" t="s">
        <v>1148</v>
      </c>
      <c r="O362" s="2933" t="s">
        <v>343</v>
      </c>
      <c r="P362" s="2932">
        <v>6</v>
      </c>
      <c r="Q362" s="2932">
        <v>23</v>
      </c>
      <c r="R362" s="6912" t="s">
        <v>1147</v>
      </c>
      <c r="S362" s="6913"/>
    </row>
    <row r="363" spans="1:19" s="159" customFormat="1" ht="15" customHeight="1" x14ac:dyDescent="0.2">
      <c r="A363" s="6705"/>
      <c r="B363" s="6708"/>
      <c r="C363" s="6711"/>
      <c r="D363" s="6679"/>
      <c r="E363" s="2769"/>
      <c r="F363" s="6678"/>
      <c r="G363" s="6667"/>
      <c r="H363" s="6654"/>
      <c r="I363" s="6689"/>
      <c r="J363" s="2898" t="s">
        <v>346</v>
      </c>
      <c r="K363" s="2897"/>
      <c r="L363" s="2897">
        <v>194.4</v>
      </c>
      <c r="M363" s="2897">
        <v>194.4</v>
      </c>
      <c r="N363" s="2815"/>
      <c r="O363" s="2814"/>
      <c r="P363" s="2813"/>
      <c r="Q363" s="2813"/>
      <c r="R363" s="6916"/>
      <c r="S363" s="6917"/>
    </row>
    <row r="364" spans="1:19" s="159" customFormat="1" ht="15" customHeight="1" thickBot="1" x14ac:dyDescent="0.25">
      <c r="A364" s="6705"/>
      <c r="B364" s="6708"/>
      <c r="C364" s="6711"/>
      <c r="D364" s="6679"/>
      <c r="E364" s="2769"/>
      <c r="F364" s="6678"/>
      <c r="G364" s="6667"/>
      <c r="H364" s="6654"/>
      <c r="I364" s="6689"/>
      <c r="J364" s="2893" t="s">
        <v>196</v>
      </c>
      <c r="K364" s="2892"/>
      <c r="L364" s="2892"/>
      <c r="M364" s="2892"/>
      <c r="N364" s="2815"/>
      <c r="O364" s="2814"/>
      <c r="P364" s="2813"/>
      <c r="Q364" s="2813"/>
      <c r="R364" s="6916"/>
      <c r="S364" s="6917"/>
    </row>
    <row r="365" spans="1:19" s="159" customFormat="1" ht="15" customHeight="1" thickBot="1" x14ac:dyDescent="0.25">
      <c r="A365" s="6706"/>
      <c r="B365" s="6709"/>
      <c r="C365" s="6712"/>
      <c r="D365" s="6680"/>
      <c r="E365" s="2765"/>
      <c r="F365" s="6660"/>
      <c r="G365" s="6668"/>
      <c r="H365" s="6655"/>
      <c r="I365" s="6689"/>
      <c r="J365" s="2888" t="s">
        <v>13</v>
      </c>
      <c r="K365" s="2887">
        <f>SUM(K362:K364)</f>
        <v>50</v>
      </c>
      <c r="L365" s="2886">
        <f>SUM(L362:L364)</f>
        <v>269.39999999999998</v>
      </c>
      <c r="M365" s="2885">
        <f>SUM(M362:M364)</f>
        <v>269.39999999999998</v>
      </c>
      <c r="N365" s="2795"/>
      <c r="O365" s="2794"/>
      <c r="P365" s="2793"/>
      <c r="Q365" s="2793"/>
      <c r="R365" s="6918"/>
      <c r="S365" s="6919"/>
    </row>
    <row r="366" spans="1:19" s="159" customFormat="1" ht="30" customHeight="1" x14ac:dyDescent="0.2">
      <c r="A366" s="6704" t="s">
        <v>10</v>
      </c>
      <c r="B366" s="6707" t="s">
        <v>8</v>
      </c>
      <c r="C366" s="6710" t="s">
        <v>24</v>
      </c>
      <c r="D366" s="6681" t="s">
        <v>10</v>
      </c>
      <c r="E366" s="2766"/>
      <c r="F366" s="6847" t="s">
        <v>1146</v>
      </c>
      <c r="G366" s="6666" t="s">
        <v>1145</v>
      </c>
      <c r="H366" s="6653" t="s">
        <v>143</v>
      </c>
      <c r="I366" s="6689"/>
      <c r="J366" s="2906" t="s">
        <v>12</v>
      </c>
      <c r="K366" s="2903">
        <v>73</v>
      </c>
      <c r="L366" s="2903">
        <v>40</v>
      </c>
      <c r="M366" s="2902">
        <v>0</v>
      </c>
      <c r="N366" s="2931" t="s">
        <v>1144</v>
      </c>
      <c r="O366" s="2930" t="s">
        <v>343</v>
      </c>
      <c r="P366" s="2929">
        <v>0</v>
      </c>
      <c r="Q366" s="2929">
        <v>1</v>
      </c>
      <c r="R366" s="2928"/>
      <c r="S366" s="2927"/>
    </row>
    <row r="367" spans="1:19" s="159" customFormat="1" ht="15" customHeight="1" x14ac:dyDescent="0.2">
      <c r="A367" s="6705"/>
      <c r="B367" s="6708"/>
      <c r="C367" s="6711"/>
      <c r="D367" s="6679"/>
      <c r="E367" s="2769"/>
      <c r="F367" s="6848"/>
      <c r="G367" s="6667"/>
      <c r="H367" s="6654"/>
      <c r="I367" s="6689"/>
      <c r="J367" s="2898" t="s">
        <v>346</v>
      </c>
      <c r="K367" s="2897"/>
      <c r="L367" s="2897"/>
      <c r="M367" s="2896"/>
      <c r="N367" s="2926" t="s">
        <v>1143</v>
      </c>
      <c r="O367" s="2925" t="s">
        <v>343</v>
      </c>
      <c r="P367" s="2924">
        <v>4</v>
      </c>
      <c r="Q367" s="2924">
        <v>0</v>
      </c>
      <c r="R367" s="6893" t="s">
        <v>1142</v>
      </c>
      <c r="S367" s="6894"/>
    </row>
    <row r="368" spans="1:19" s="159" customFormat="1" ht="11.25" customHeight="1" thickBot="1" x14ac:dyDescent="0.25">
      <c r="A368" s="6705"/>
      <c r="B368" s="6708"/>
      <c r="C368" s="6711"/>
      <c r="D368" s="6679"/>
      <c r="E368" s="2769"/>
      <c r="F368" s="6848"/>
      <c r="G368" s="6667"/>
      <c r="H368" s="6654"/>
      <c r="I368" s="6689"/>
      <c r="J368" s="2893" t="s">
        <v>196</v>
      </c>
      <c r="K368" s="2892"/>
      <c r="L368" s="2892"/>
      <c r="M368" s="2891"/>
      <c r="N368" s="2815"/>
      <c r="O368" s="2814"/>
      <c r="P368" s="2813"/>
      <c r="Q368" s="2813"/>
      <c r="R368" s="6895"/>
      <c r="S368" s="6896"/>
    </row>
    <row r="369" spans="1:19" s="159" customFormat="1" ht="15" customHeight="1" thickBot="1" x14ac:dyDescent="0.25">
      <c r="A369" s="6706"/>
      <c r="B369" s="6709"/>
      <c r="C369" s="6712"/>
      <c r="D369" s="6680"/>
      <c r="E369" s="2765"/>
      <c r="F369" s="6849"/>
      <c r="G369" s="6668"/>
      <c r="H369" s="6655"/>
      <c r="I369" s="6690"/>
      <c r="J369" s="2888" t="s">
        <v>13</v>
      </c>
      <c r="K369" s="2923">
        <f>SUM(K366:K368)</f>
        <v>73</v>
      </c>
      <c r="L369" s="2923">
        <f>SUM(L366:L368)</f>
        <v>40</v>
      </c>
      <c r="M369" s="2885">
        <f>SUM(M366:M368)</f>
        <v>0</v>
      </c>
      <c r="N369" s="2804"/>
      <c r="O369" s="2803"/>
      <c r="P369" s="2802"/>
      <c r="Q369" s="2802"/>
      <c r="R369" s="6902"/>
      <c r="S369" s="6903"/>
    </row>
    <row r="370" spans="1:19" s="159" customFormat="1" ht="15" customHeight="1" thickBot="1" x14ac:dyDescent="0.25">
      <c r="A370" s="6704" t="s">
        <v>10</v>
      </c>
      <c r="B370" s="6707" t="s">
        <v>8</v>
      </c>
      <c r="C370" s="6713" t="s">
        <v>26</v>
      </c>
      <c r="D370" s="6669" t="s">
        <v>1141</v>
      </c>
      <c r="E370" s="6670"/>
      <c r="F370" s="6671"/>
      <c r="G370" s="6666" t="s">
        <v>1131</v>
      </c>
      <c r="H370" s="6653" t="s">
        <v>143</v>
      </c>
      <c r="I370" s="2922" t="s">
        <v>750</v>
      </c>
      <c r="J370" s="2921" t="s">
        <v>12</v>
      </c>
      <c r="K370" s="2886">
        <f t="shared" ref="K370:M372" si="2">K374+K378+K382</f>
        <v>335.3</v>
      </c>
      <c r="L370" s="2886">
        <f t="shared" si="2"/>
        <v>344.5</v>
      </c>
      <c r="M370" s="2886">
        <f t="shared" si="2"/>
        <v>335.02000000000004</v>
      </c>
      <c r="N370" s="2875"/>
      <c r="O370" s="2874"/>
      <c r="P370" s="2873"/>
      <c r="Q370" s="2873"/>
      <c r="R370" s="6619"/>
      <c r="S370" s="6620"/>
    </row>
    <row r="371" spans="1:19" s="159" customFormat="1" ht="15" customHeight="1" thickBot="1" x14ac:dyDescent="0.25">
      <c r="A371" s="6705"/>
      <c r="B371" s="6708"/>
      <c r="C371" s="6714"/>
      <c r="D371" s="6672"/>
      <c r="E371" s="6673"/>
      <c r="F371" s="6674"/>
      <c r="G371" s="6667"/>
      <c r="H371" s="6654"/>
      <c r="I371" s="2894"/>
      <c r="J371" s="2920" t="s">
        <v>346</v>
      </c>
      <c r="K371" s="2887">
        <f t="shared" si="2"/>
        <v>0</v>
      </c>
      <c r="L371" s="2887">
        <f t="shared" si="2"/>
        <v>0</v>
      </c>
      <c r="M371" s="2887">
        <f t="shared" si="2"/>
        <v>0</v>
      </c>
      <c r="N371" s="2815"/>
      <c r="O371" s="2814"/>
      <c r="P371" s="2813"/>
      <c r="Q371" s="2813"/>
      <c r="R371" s="6781"/>
      <c r="S371" s="6782"/>
    </row>
    <row r="372" spans="1:19" s="159" customFormat="1" ht="15" customHeight="1" thickBot="1" x14ac:dyDescent="0.25">
      <c r="A372" s="6705"/>
      <c r="B372" s="6708"/>
      <c r="C372" s="6714"/>
      <c r="D372" s="6672"/>
      <c r="E372" s="6673"/>
      <c r="F372" s="6674"/>
      <c r="G372" s="6667"/>
      <c r="H372" s="6654"/>
      <c r="I372" s="2894"/>
      <c r="J372" s="2919" t="s">
        <v>196</v>
      </c>
      <c r="K372" s="2918">
        <f t="shared" si="2"/>
        <v>0.99</v>
      </c>
      <c r="L372" s="2918">
        <f t="shared" si="2"/>
        <v>0.99</v>
      </c>
      <c r="M372" s="2918">
        <f t="shared" si="2"/>
        <v>0.99</v>
      </c>
      <c r="N372" s="2815"/>
      <c r="O372" s="2814"/>
      <c r="P372" s="2813"/>
      <c r="Q372" s="2813"/>
      <c r="R372" s="6781"/>
      <c r="S372" s="6782"/>
    </row>
    <row r="373" spans="1:19" s="159" customFormat="1" ht="18.75" customHeight="1" thickBot="1" x14ac:dyDescent="0.25">
      <c r="A373" s="6706"/>
      <c r="B373" s="6709"/>
      <c r="C373" s="6715"/>
      <c r="D373" s="6682"/>
      <c r="E373" s="6683"/>
      <c r="F373" s="6684"/>
      <c r="G373" s="6668"/>
      <c r="H373" s="6655"/>
      <c r="I373" s="2889"/>
      <c r="J373" s="2917" t="s">
        <v>13</v>
      </c>
      <c r="K373" s="2916">
        <f>SUM(K370:K372)</f>
        <v>336.29</v>
      </c>
      <c r="L373" s="2916">
        <f>SUM(L370:L372)</f>
        <v>345.49</v>
      </c>
      <c r="M373" s="2916">
        <f>SUM(M370:M372)</f>
        <v>336.01000000000005</v>
      </c>
      <c r="N373" s="2795"/>
      <c r="O373" s="2794"/>
      <c r="P373" s="2793"/>
      <c r="Q373" s="2793"/>
      <c r="R373" s="6621"/>
      <c r="S373" s="6622"/>
    </row>
    <row r="374" spans="1:19" s="159" customFormat="1" ht="33" customHeight="1" x14ac:dyDescent="0.2">
      <c r="A374" s="6705" t="s">
        <v>10</v>
      </c>
      <c r="B374" s="6708" t="s">
        <v>8</v>
      </c>
      <c r="C374" s="6714" t="s">
        <v>26</v>
      </c>
      <c r="D374" s="6679" t="s">
        <v>8</v>
      </c>
      <c r="E374" s="2769"/>
      <c r="F374" s="2899" t="s">
        <v>1140</v>
      </c>
      <c r="G374" s="6667" t="s">
        <v>1131</v>
      </c>
      <c r="H374" s="6654" t="s">
        <v>143</v>
      </c>
      <c r="I374" s="2894"/>
      <c r="J374" s="2904" t="s">
        <v>12</v>
      </c>
      <c r="K374" s="2903">
        <v>290.3</v>
      </c>
      <c r="L374" s="2903">
        <v>325.5</v>
      </c>
      <c r="M374" s="2902">
        <v>318.75</v>
      </c>
      <c r="N374" s="2915" t="s">
        <v>1139</v>
      </c>
      <c r="O374" s="2914" t="s">
        <v>1138</v>
      </c>
      <c r="P374" s="2913">
        <v>468.5</v>
      </c>
      <c r="Q374" s="2913">
        <v>468.5</v>
      </c>
      <c r="R374" s="6904" t="s">
        <v>1137</v>
      </c>
      <c r="S374" s="6905"/>
    </row>
    <row r="375" spans="1:19" s="159" customFormat="1" ht="33" customHeight="1" x14ac:dyDescent="0.2">
      <c r="A375" s="6705"/>
      <c r="B375" s="6708"/>
      <c r="C375" s="6714"/>
      <c r="D375" s="6679"/>
      <c r="E375" s="2769"/>
      <c r="F375" s="2899"/>
      <c r="G375" s="6667"/>
      <c r="H375" s="6654"/>
      <c r="I375" s="2894"/>
      <c r="J375" s="2898" t="s">
        <v>346</v>
      </c>
      <c r="K375" s="2897"/>
      <c r="L375" s="2897">
        <v>0</v>
      </c>
      <c r="M375" s="2896"/>
      <c r="N375" s="2912" t="s">
        <v>1136</v>
      </c>
      <c r="O375" s="2911" t="s">
        <v>343</v>
      </c>
      <c r="P375" s="2910">
        <v>1</v>
      </c>
      <c r="Q375" s="2910">
        <v>1</v>
      </c>
      <c r="R375" s="2909" t="s">
        <v>1135</v>
      </c>
      <c r="S375" s="2908"/>
    </row>
    <row r="376" spans="1:19" s="159" customFormat="1" ht="15" customHeight="1" thickBot="1" x14ac:dyDescent="0.25">
      <c r="A376" s="6705"/>
      <c r="B376" s="6708"/>
      <c r="C376" s="6714"/>
      <c r="D376" s="6679"/>
      <c r="E376" s="2769"/>
      <c r="F376" s="2895"/>
      <c r="G376" s="6667"/>
      <c r="H376" s="6654"/>
      <c r="I376" s="2894"/>
      <c r="J376" s="2893" t="s">
        <v>196</v>
      </c>
      <c r="K376" s="2907">
        <v>0.99</v>
      </c>
      <c r="L376" s="2907">
        <v>0.99</v>
      </c>
      <c r="M376" s="2907">
        <v>0.99</v>
      </c>
      <c r="N376" s="2815"/>
      <c r="O376" s="2814"/>
      <c r="P376" s="2813"/>
      <c r="Q376" s="2813"/>
      <c r="R376" s="6779"/>
      <c r="S376" s="6780"/>
    </row>
    <row r="377" spans="1:19" s="159" customFormat="1" ht="15" customHeight="1" thickBot="1" x14ac:dyDescent="0.25">
      <c r="A377" s="6706"/>
      <c r="B377" s="6709"/>
      <c r="C377" s="6715"/>
      <c r="D377" s="6680"/>
      <c r="E377" s="2765"/>
      <c r="F377" s="2890"/>
      <c r="G377" s="6668"/>
      <c r="H377" s="6655"/>
      <c r="I377" s="2894"/>
      <c r="J377" s="2888" t="s">
        <v>13</v>
      </c>
      <c r="K377" s="2887">
        <f>SUM(K374:K376)</f>
        <v>291.29000000000002</v>
      </c>
      <c r="L377" s="2887">
        <f>SUM(L374:L376)</f>
        <v>326.49</v>
      </c>
      <c r="M377" s="2885">
        <f>SUM(M374:M376)</f>
        <v>319.74</v>
      </c>
      <c r="N377" s="2795"/>
      <c r="O377" s="2794"/>
      <c r="P377" s="2793"/>
      <c r="Q377" s="2793"/>
      <c r="R377" s="6621"/>
      <c r="S377" s="6622"/>
    </row>
    <row r="378" spans="1:19" s="159" customFormat="1" ht="33" customHeight="1" x14ac:dyDescent="0.2">
      <c r="A378" s="6704" t="s">
        <v>10</v>
      </c>
      <c r="B378" s="6707" t="s">
        <v>8</v>
      </c>
      <c r="C378" s="6713" t="s">
        <v>26</v>
      </c>
      <c r="D378" s="6681" t="s">
        <v>9</v>
      </c>
      <c r="E378" s="2766"/>
      <c r="F378" s="6659" t="s">
        <v>1134</v>
      </c>
      <c r="G378" s="6666" t="s">
        <v>1131</v>
      </c>
      <c r="H378" s="6653" t="s">
        <v>143</v>
      </c>
      <c r="I378" s="2894"/>
      <c r="J378" s="2906" t="s">
        <v>12</v>
      </c>
      <c r="K378" s="2903">
        <v>30</v>
      </c>
      <c r="L378" s="2903">
        <v>13</v>
      </c>
      <c r="M378" s="2902">
        <v>10.47</v>
      </c>
      <c r="N378" s="7105" t="s">
        <v>1134</v>
      </c>
      <c r="O378" s="7107" t="s">
        <v>343</v>
      </c>
      <c r="P378" s="7108">
        <v>200</v>
      </c>
      <c r="Q378" s="7110">
        <v>103</v>
      </c>
      <c r="R378" s="6912" t="s">
        <v>1133</v>
      </c>
      <c r="S378" s="6913"/>
    </row>
    <row r="379" spans="1:19" s="159" customFormat="1" ht="15" customHeight="1" x14ac:dyDescent="0.2">
      <c r="A379" s="6705"/>
      <c r="B379" s="6708"/>
      <c r="C379" s="6714"/>
      <c r="D379" s="6679"/>
      <c r="E379" s="2769"/>
      <c r="F379" s="6678"/>
      <c r="G379" s="6667"/>
      <c r="H379" s="6654"/>
      <c r="I379" s="2894"/>
      <c r="J379" s="2904" t="s">
        <v>346</v>
      </c>
      <c r="K379" s="2897"/>
      <c r="L379" s="2897"/>
      <c r="M379" s="2896"/>
      <c r="N379" s="7106"/>
      <c r="O379" s="6842"/>
      <c r="P379" s="7109"/>
      <c r="Q379" s="7111"/>
      <c r="R379" s="6916"/>
      <c r="S379" s="6917"/>
    </row>
    <row r="380" spans="1:19" s="159" customFormat="1" ht="15" customHeight="1" thickBot="1" x14ac:dyDescent="0.25">
      <c r="A380" s="6705"/>
      <c r="B380" s="6708"/>
      <c r="C380" s="6714"/>
      <c r="D380" s="6679"/>
      <c r="E380" s="2769"/>
      <c r="F380" s="6678"/>
      <c r="G380" s="6667"/>
      <c r="H380" s="6654"/>
      <c r="I380" s="2894"/>
      <c r="J380" s="2893" t="s">
        <v>196</v>
      </c>
      <c r="K380" s="2892"/>
      <c r="L380" s="2891"/>
      <c r="M380" s="2891"/>
      <c r="N380" s="2815"/>
      <c r="O380" s="2814"/>
      <c r="P380" s="2813"/>
      <c r="Q380" s="2813"/>
      <c r="R380" s="6895"/>
      <c r="S380" s="6896"/>
    </row>
    <row r="381" spans="1:19" s="159" customFormat="1" ht="15" customHeight="1" thickBot="1" x14ac:dyDescent="0.25">
      <c r="A381" s="6706"/>
      <c r="B381" s="6709"/>
      <c r="C381" s="6715"/>
      <c r="D381" s="6680"/>
      <c r="E381" s="2765"/>
      <c r="F381" s="2890"/>
      <c r="G381" s="6668"/>
      <c r="H381" s="6655"/>
      <c r="I381" s="2894"/>
      <c r="J381" s="2888" t="s">
        <v>13</v>
      </c>
      <c r="K381" s="2887">
        <f>SUM(K378:K380)</f>
        <v>30</v>
      </c>
      <c r="L381" s="2886">
        <f>SUM(L378:L380)</f>
        <v>13</v>
      </c>
      <c r="M381" s="2885">
        <f>SUM(M378:M380)</f>
        <v>10.47</v>
      </c>
      <c r="N381" s="2795"/>
      <c r="O381" s="2794"/>
      <c r="P381" s="2793"/>
      <c r="Q381" s="2793"/>
      <c r="R381" s="6902"/>
      <c r="S381" s="6903"/>
    </row>
    <row r="382" spans="1:19" s="159" customFormat="1" ht="30" customHeight="1" x14ac:dyDescent="0.2">
      <c r="A382" s="6704" t="s">
        <v>10</v>
      </c>
      <c r="B382" s="6707" t="s">
        <v>8</v>
      </c>
      <c r="C382" s="6713" t="s">
        <v>26</v>
      </c>
      <c r="D382" s="6681" t="s">
        <v>10</v>
      </c>
      <c r="E382" s="2766"/>
      <c r="F382" s="2905" t="s">
        <v>1132</v>
      </c>
      <c r="G382" s="6666" t="s">
        <v>1131</v>
      </c>
      <c r="H382" s="6653" t="s">
        <v>143</v>
      </c>
      <c r="I382" s="2894"/>
      <c r="J382" s="2904" t="s">
        <v>12</v>
      </c>
      <c r="K382" s="2903">
        <v>15</v>
      </c>
      <c r="L382" s="2903">
        <v>6</v>
      </c>
      <c r="M382" s="2902">
        <v>5.8</v>
      </c>
      <c r="N382" s="2901" t="s">
        <v>1130</v>
      </c>
      <c r="O382" s="2900" t="s">
        <v>343</v>
      </c>
      <c r="P382" s="2870">
        <v>5</v>
      </c>
      <c r="Q382" s="2870">
        <v>6</v>
      </c>
      <c r="R382" s="6912" t="s">
        <v>1129</v>
      </c>
      <c r="S382" s="6913"/>
    </row>
    <row r="383" spans="1:19" s="159" customFormat="1" ht="15" customHeight="1" x14ac:dyDescent="0.2">
      <c r="A383" s="6705"/>
      <c r="B383" s="6708"/>
      <c r="C383" s="6714"/>
      <c r="D383" s="6679"/>
      <c r="E383" s="2769"/>
      <c r="F383" s="2899"/>
      <c r="G383" s="6667"/>
      <c r="H383" s="6654"/>
      <c r="I383" s="2894"/>
      <c r="J383" s="2898" t="s">
        <v>346</v>
      </c>
      <c r="K383" s="2897"/>
      <c r="L383" s="2897"/>
      <c r="M383" s="2896"/>
      <c r="N383" s="2815"/>
      <c r="O383" s="2814"/>
      <c r="P383" s="2813"/>
      <c r="Q383" s="2813"/>
      <c r="R383" s="6895"/>
      <c r="S383" s="6896"/>
    </row>
    <row r="384" spans="1:19" s="159" customFormat="1" ht="15" customHeight="1" thickBot="1" x14ac:dyDescent="0.25">
      <c r="A384" s="6705"/>
      <c r="B384" s="6708"/>
      <c r="C384" s="6714"/>
      <c r="D384" s="6679"/>
      <c r="E384" s="2769"/>
      <c r="F384" s="2895"/>
      <c r="G384" s="6667"/>
      <c r="H384" s="6654"/>
      <c r="I384" s="2894"/>
      <c r="J384" s="2893" t="s">
        <v>196</v>
      </c>
      <c r="K384" s="2892"/>
      <c r="L384" s="2891"/>
      <c r="M384" s="2891"/>
      <c r="N384" s="2815"/>
      <c r="O384" s="2814"/>
      <c r="P384" s="2813"/>
      <c r="Q384" s="2813"/>
      <c r="R384" s="6779"/>
      <c r="S384" s="6780"/>
    </row>
    <row r="385" spans="1:19" s="159" customFormat="1" ht="15" customHeight="1" thickBot="1" x14ac:dyDescent="0.25">
      <c r="A385" s="6706"/>
      <c r="B385" s="6709"/>
      <c r="C385" s="6715"/>
      <c r="D385" s="6680"/>
      <c r="E385" s="2765"/>
      <c r="F385" s="2890"/>
      <c r="G385" s="6668"/>
      <c r="H385" s="6655"/>
      <c r="I385" s="2889"/>
      <c r="J385" s="2888" t="s">
        <v>13</v>
      </c>
      <c r="K385" s="2887">
        <f>SUM(K382:K384)</f>
        <v>15</v>
      </c>
      <c r="L385" s="2886">
        <f>SUM(L382:L384)</f>
        <v>6</v>
      </c>
      <c r="M385" s="2885">
        <f>SUM(M382:M384)</f>
        <v>5.8</v>
      </c>
      <c r="N385" s="2795"/>
      <c r="O385" s="2794"/>
      <c r="P385" s="2793"/>
      <c r="Q385" s="2793"/>
      <c r="R385" s="6621"/>
      <c r="S385" s="6622"/>
    </row>
    <row r="386" spans="1:19" s="159" customFormat="1" ht="15" customHeight="1" thickBot="1" x14ac:dyDescent="0.25">
      <c r="A386" s="2751" t="s">
        <v>10</v>
      </c>
      <c r="B386" s="2750" t="s">
        <v>8</v>
      </c>
      <c r="C386" s="6675" t="s">
        <v>14</v>
      </c>
      <c r="D386" s="6676"/>
      <c r="E386" s="6676"/>
      <c r="F386" s="6676"/>
      <c r="G386" s="6676"/>
      <c r="H386" s="6676"/>
      <c r="I386" s="6676"/>
      <c r="J386" s="6677"/>
      <c r="K386" s="2884">
        <f>K246+K323+K343+K349+K357+K373</f>
        <v>5406.22</v>
      </c>
      <c r="L386" s="2884">
        <f>L246+L323+L343+L349+L357+L373</f>
        <v>7736.81</v>
      </c>
      <c r="M386" s="2884">
        <f>M246+M323+M343+M349+M357+M373</f>
        <v>7335.6869999999999</v>
      </c>
      <c r="N386" s="6856"/>
      <c r="O386" s="6857"/>
      <c r="P386" s="6857"/>
      <c r="Q386" s="6857"/>
      <c r="R386" s="6857"/>
      <c r="S386" s="6858"/>
    </row>
    <row r="387" spans="1:19" s="159" customFormat="1" ht="27.75" customHeight="1" thickBot="1" x14ac:dyDescent="0.25">
      <c r="A387" s="2883" t="s">
        <v>10</v>
      </c>
      <c r="B387" s="2882" t="s">
        <v>9</v>
      </c>
      <c r="C387" s="6745" t="s">
        <v>1128</v>
      </c>
      <c r="D387" s="6746"/>
      <c r="E387" s="6746"/>
      <c r="F387" s="6746"/>
      <c r="G387" s="6746"/>
      <c r="H387" s="6746"/>
      <c r="I387" s="6746"/>
      <c r="J387" s="6746"/>
      <c r="K387" s="6746"/>
      <c r="L387" s="6746"/>
      <c r="M387" s="6746"/>
      <c r="N387" s="6746"/>
      <c r="O387" s="6746"/>
      <c r="P387" s="6746"/>
      <c r="Q387" s="6746"/>
      <c r="R387" s="6746"/>
      <c r="S387" s="6747"/>
    </row>
    <row r="388" spans="1:19" s="159" customFormat="1" ht="39.75" customHeight="1" thickBot="1" x14ac:dyDescent="0.25">
      <c r="A388" s="2751"/>
      <c r="B388" s="2881"/>
      <c r="C388" s="6719"/>
      <c r="D388" s="6720"/>
      <c r="E388" s="6720"/>
      <c r="F388" s="6720"/>
      <c r="G388" s="6720"/>
      <c r="H388" s="6720"/>
      <c r="I388" s="6720"/>
      <c r="J388" s="6720"/>
      <c r="K388" s="6720"/>
      <c r="L388" s="6720"/>
      <c r="M388" s="6721"/>
      <c r="N388" s="2880" t="s">
        <v>1127</v>
      </c>
      <c r="O388" s="2879" t="s">
        <v>446</v>
      </c>
      <c r="P388" s="2878" t="s">
        <v>1126</v>
      </c>
      <c r="Q388" s="2878" t="s">
        <v>1125</v>
      </c>
      <c r="R388" s="2877" t="s">
        <v>1124</v>
      </c>
      <c r="S388" s="2876"/>
    </row>
    <row r="389" spans="1:19" s="159" customFormat="1" ht="22.5" customHeight="1" thickBot="1" x14ac:dyDescent="0.25">
      <c r="A389" s="6704" t="s">
        <v>10</v>
      </c>
      <c r="B389" s="6707" t="s">
        <v>9</v>
      </c>
      <c r="C389" s="6710" t="s">
        <v>8</v>
      </c>
      <c r="D389" s="6669" t="s">
        <v>1122</v>
      </c>
      <c r="E389" s="6670"/>
      <c r="F389" s="6671"/>
      <c r="G389" s="6666" t="s">
        <v>523</v>
      </c>
      <c r="H389" s="6653" t="s">
        <v>143</v>
      </c>
      <c r="I389" s="6688" t="s">
        <v>750</v>
      </c>
      <c r="J389" s="2845" t="s">
        <v>12</v>
      </c>
      <c r="K389" s="2844">
        <f>K393</f>
        <v>165</v>
      </c>
      <c r="L389" s="2844">
        <f>L393</f>
        <v>200</v>
      </c>
      <c r="M389" s="2844">
        <f>M393</f>
        <v>196.54</v>
      </c>
      <c r="N389" s="2875"/>
      <c r="O389" s="2874"/>
      <c r="P389" s="2873"/>
      <c r="Q389" s="2873"/>
      <c r="R389" s="6998"/>
      <c r="S389" s="6999"/>
    </row>
    <row r="390" spans="1:19" s="159" customFormat="1" ht="24" customHeight="1" thickBot="1" x14ac:dyDescent="0.25">
      <c r="A390" s="6705"/>
      <c r="B390" s="6708"/>
      <c r="C390" s="6711"/>
      <c r="D390" s="6672"/>
      <c r="E390" s="6673"/>
      <c r="F390" s="6674"/>
      <c r="G390" s="6667"/>
      <c r="H390" s="6654"/>
      <c r="I390" s="6689"/>
      <c r="J390" s="2843" t="s">
        <v>166</v>
      </c>
      <c r="K390" s="2844"/>
      <c r="L390" s="2862"/>
      <c r="M390" s="2844"/>
      <c r="N390" s="2872" t="s">
        <v>1123</v>
      </c>
      <c r="O390" s="2871" t="s">
        <v>343</v>
      </c>
      <c r="P390" s="2870">
        <v>52</v>
      </c>
      <c r="Q390" s="2870">
        <v>54</v>
      </c>
      <c r="R390" s="6893" t="s">
        <v>1116</v>
      </c>
      <c r="S390" s="6894"/>
    </row>
    <row r="391" spans="1:19" s="159" customFormat="1" ht="15" customHeight="1" thickBot="1" x14ac:dyDescent="0.25">
      <c r="A391" s="6705"/>
      <c r="B391" s="6708"/>
      <c r="C391" s="6711"/>
      <c r="D391" s="6672"/>
      <c r="E391" s="6673"/>
      <c r="F391" s="6674"/>
      <c r="G391" s="6667"/>
      <c r="H391" s="6654"/>
      <c r="I391" s="6689"/>
      <c r="J391" s="2843" t="s">
        <v>196</v>
      </c>
      <c r="K391" s="2752"/>
      <c r="L391" s="2858"/>
      <c r="M391" s="2858"/>
      <c r="N391" s="2815"/>
      <c r="O391" s="2814"/>
      <c r="P391" s="2813"/>
      <c r="Q391" s="2813"/>
      <c r="R391" s="6895"/>
      <c r="S391" s="6896"/>
    </row>
    <row r="392" spans="1:19" s="159" customFormat="1" ht="15" customHeight="1" thickBot="1" x14ac:dyDescent="0.25">
      <c r="A392" s="6706"/>
      <c r="B392" s="6709"/>
      <c r="C392" s="6712"/>
      <c r="D392" s="6682"/>
      <c r="E392" s="6683"/>
      <c r="F392" s="6684"/>
      <c r="G392" s="6667"/>
      <c r="H392" s="6654"/>
      <c r="I392" s="6689"/>
      <c r="J392" s="2780" t="s">
        <v>13</v>
      </c>
      <c r="K392" s="2842">
        <f>SUM(K389:K391)</f>
        <v>165</v>
      </c>
      <c r="L392" s="2790">
        <f>SUM(L389:L391)</f>
        <v>200</v>
      </c>
      <c r="M392" s="2790">
        <f>SUM(M389:M391)</f>
        <v>196.54</v>
      </c>
      <c r="N392" s="2795"/>
      <c r="O392" s="2794"/>
      <c r="P392" s="2793"/>
      <c r="Q392" s="2793"/>
      <c r="R392" s="6902"/>
      <c r="S392" s="6903"/>
    </row>
    <row r="393" spans="1:19" s="159" customFormat="1" ht="24.75" customHeight="1" thickBot="1" x14ac:dyDescent="0.25">
      <c r="A393" s="2856" t="s">
        <v>10</v>
      </c>
      <c r="B393" s="2855" t="s">
        <v>9</v>
      </c>
      <c r="C393" s="2854" t="s">
        <v>8</v>
      </c>
      <c r="D393" s="2770" t="s">
        <v>8</v>
      </c>
      <c r="E393" s="2769"/>
      <c r="F393" s="6659" t="s">
        <v>1122</v>
      </c>
      <c r="G393" s="6667"/>
      <c r="H393" s="6654"/>
      <c r="I393" s="6689"/>
      <c r="J393" s="2852" t="s">
        <v>12</v>
      </c>
      <c r="K393" s="2851">
        <v>165</v>
      </c>
      <c r="L393" s="2869">
        <v>200</v>
      </c>
      <c r="M393" s="2851">
        <v>196.54</v>
      </c>
      <c r="N393" s="2810"/>
      <c r="O393" s="2868"/>
      <c r="P393" s="2809"/>
      <c r="Q393" s="2809"/>
      <c r="R393" s="6619"/>
      <c r="S393" s="6620"/>
    </row>
    <row r="394" spans="1:19" s="159" customFormat="1" ht="46.5" customHeight="1" thickBot="1" x14ac:dyDescent="0.25">
      <c r="A394" s="2751"/>
      <c r="B394" s="2850"/>
      <c r="C394" s="2849"/>
      <c r="D394" s="2848"/>
      <c r="E394" s="2765"/>
      <c r="F394" s="6660"/>
      <c r="G394" s="6668"/>
      <c r="H394" s="6655"/>
      <c r="I394" s="6690"/>
      <c r="J394" s="2846" t="s">
        <v>13</v>
      </c>
      <c r="K394" s="2752">
        <f>SUM(K393)</f>
        <v>165</v>
      </c>
      <c r="L394" s="2752">
        <f>SUM(L393)</f>
        <v>200</v>
      </c>
      <c r="M394" s="2752">
        <f>SUM(M393)</f>
        <v>196.54</v>
      </c>
      <c r="N394" s="2867"/>
      <c r="O394" s="2866"/>
      <c r="P394" s="2865"/>
      <c r="Q394" s="2865"/>
      <c r="R394" s="6621"/>
      <c r="S394" s="6622"/>
    </row>
    <row r="395" spans="1:19" s="159" customFormat="1" ht="27" customHeight="1" thickBot="1" x14ac:dyDescent="0.25">
      <c r="A395" s="6704" t="s">
        <v>10</v>
      </c>
      <c r="B395" s="6707" t="s">
        <v>9</v>
      </c>
      <c r="C395" s="6710" t="s">
        <v>9</v>
      </c>
      <c r="D395" s="6669" t="s">
        <v>1118</v>
      </c>
      <c r="E395" s="6670"/>
      <c r="F395" s="6671"/>
      <c r="G395" s="6656" t="s">
        <v>1121</v>
      </c>
      <c r="H395" s="6653" t="s">
        <v>143</v>
      </c>
      <c r="I395" s="6688" t="s">
        <v>750</v>
      </c>
      <c r="J395" s="2791" t="s">
        <v>12</v>
      </c>
      <c r="K395" s="2844">
        <f>K399</f>
        <v>4</v>
      </c>
      <c r="L395" s="2844">
        <f>L399</f>
        <v>4</v>
      </c>
      <c r="M395" s="2844">
        <f>M399</f>
        <v>2.87</v>
      </c>
      <c r="N395" s="2864" t="s">
        <v>1120</v>
      </c>
      <c r="O395" s="2863" t="s">
        <v>343</v>
      </c>
      <c r="P395" s="2074">
        <v>5</v>
      </c>
      <c r="Q395" s="2074">
        <v>7</v>
      </c>
      <c r="R395" s="6904" t="s">
        <v>1116</v>
      </c>
      <c r="S395" s="6905"/>
    </row>
    <row r="396" spans="1:19" s="159" customFormat="1" ht="22.5" customHeight="1" thickBot="1" x14ac:dyDescent="0.25">
      <c r="A396" s="6705"/>
      <c r="B396" s="6708"/>
      <c r="C396" s="6711"/>
      <c r="D396" s="6672"/>
      <c r="E396" s="6673"/>
      <c r="F396" s="6674"/>
      <c r="G396" s="6657"/>
      <c r="H396" s="6654"/>
      <c r="I396" s="6689"/>
      <c r="J396" s="2785" t="s">
        <v>166</v>
      </c>
      <c r="K396" s="2844"/>
      <c r="L396" s="2862"/>
      <c r="M396" s="2844"/>
      <c r="N396" s="2861" t="s">
        <v>1119</v>
      </c>
      <c r="O396" s="2860" t="s">
        <v>500</v>
      </c>
      <c r="P396" s="2859">
        <v>5</v>
      </c>
      <c r="Q396" s="2859">
        <v>7</v>
      </c>
      <c r="R396" s="6895" t="s">
        <v>1116</v>
      </c>
      <c r="S396" s="6896"/>
    </row>
    <row r="397" spans="1:19" s="159" customFormat="1" ht="15" customHeight="1" thickBot="1" x14ac:dyDescent="0.25">
      <c r="A397" s="6705"/>
      <c r="B397" s="6708"/>
      <c r="C397" s="6711"/>
      <c r="D397" s="6672"/>
      <c r="E397" s="6673"/>
      <c r="F397" s="6674"/>
      <c r="G397" s="6657"/>
      <c r="H397" s="6654"/>
      <c r="I397" s="6689"/>
      <c r="J397" s="2785" t="s">
        <v>196</v>
      </c>
      <c r="K397" s="2752"/>
      <c r="L397" s="2858"/>
      <c r="M397" s="2858"/>
      <c r="N397" s="2815"/>
      <c r="O397" s="2814"/>
      <c r="P397" s="2813"/>
      <c r="Q397" s="2813"/>
      <c r="R397" s="6779"/>
      <c r="S397" s="6780"/>
    </row>
    <row r="398" spans="1:19" s="159" customFormat="1" ht="15" customHeight="1" thickBot="1" x14ac:dyDescent="0.25">
      <c r="A398" s="6706"/>
      <c r="B398" s="6709"/>
      <c r="C398" s="6712"/>
      <c r="D398" s="6682"/>
      <c r="E398" s="6683"/>
      <c r="F398" s="6684"/>
      <c r="G398" s="6657"/>
      <c r="H398" s="6654"/>
      <c r="I398" s="6689"/>
      <c r="J398" s="2857" t="s">
        <v>13</v>
      </c>
      <c r="K398" s="2842">
        <f>SUM(K395:K397)</f>
        <v>4</v>
      </c>
      <c r="L398" s="2790">
        <f>SUM(L395:L397)</f>
        <v>4</v>
      </c>
      <c r="M398" s="2790">
        <f>SUM(M395:M397)</f>
        <v>2.87</v>
      </c>
      <c r="N398" s="2795"/>
      <c r="O398" s="2794"/>
      <c r="P398" s="2793"/>
      <c r="Q398" s="2793"/>
      <c r="R398" s="6621"/>
      <c r="S398" s="6622"/>
    </row>
    <row r="399" spans="1:19" s="159" customFormat="1" ht="15" customHeight="1" thickBot="1" x14ac:dyDescent="0.25">
      <c r="A399" s="2856" t="s">
        <v>10</v>
      </c>
      <c r="B399" s="2855" t="s">
        <v>9</v>
      </c>
      <c r="C399" s="2854" t="s">
        <v>9</v>
      </c>
      <c r="D399" s="2853" t="s">
        <v>8</v>
      </c>
      <c r="E399" s="2755"/>
      <c r="F399" s="6659" t="s">
        <v>1118</v>
      </c>
      <c r="G399" s="6657"/>
      <c r="H399" s="6654"/>
      <c r="I399" s="6689"/>
      <c r="J399" s="2852" t="s">
        <v>12</v>
      </c>
      <c r="K399" s="2851">
        <v>4</v>
      </c>
      <c r="L399" s="2851">
        <v>4</v>
      </c>
      <c r="M399" s="2851">
        <v>2.87</v>
      </c>
      <c r="N399" s="2784"/>
      <c r="O399" s="2783"/>
      <c r="P399" s="2782"/>
      <c r="Q399" s="2782"/>
      <c r="R399" s="6619"/>
      <c r="S399" s="6620"/>
    </row>
    <row r="400" spans="1:19" s="159" customFormat="1" ht="15" customHeight="1" thickBot="1" x14ac:dyDescent="0.25">
      <c r="A400" s="2751"/>
      <c r="B400" s="2850"/>
      <c r="C400" s="2849"/>
      <c r="D400" s="2848"/>
      <c r="E400" s="2847"/>
      <c r="F400" s="6660"/>
      <c r="G400" s="6658"/>
      <c r="H400" s="6655"/>
      <c r="I400" s="6690"/>
      <c r="J400" s="2846" t="s">
        <v>13</v>
      </c>
      <c r="K400" s="2752">
        <f>SUM(K399)</f>
        <v>4</v>
      </c>
      <c r="L400" s="2752">
        <f>SUM(L399)</f>
        <v>4</v>
      </c>
      <c r="M400" s="2752">
        <f>SUM(M399)</f>
        <v>2.87</v>
      </c>
      <c r="N400" s="2778"/>
      <c r="O400" s="2777"/>
      <c r="P400" s="2776"/>
      <c r="Q400" s="2776"/>
      <c r="R400" s="6621"/>
      <c r="S400" s="6622"/>
    </row>
    <row r="401" spans="1:19" s="159" customFormat="1" ht="15" customHeight="1" thickBot="1" x14ac:dyDescent="0.25">
      <c r="A401" s="2841" t="s">
        <v>10</v>
      </c>
      <c r="B401" s="2840" t="s">
        <v>9</v>
      </c>
      <c r="C401" s="2839" t="s">
        <v>10</v>
      </c>
      <c r="D401" s="6669" t="s">
        <v>1115</v>
      </c>
      <c r="E401" s="6670"/>
      <c r="F401" s="6671"/>
      <c r="G401" s="6656" t="s">
        <v>1105</v>
      </c>
      <c r="H401" s="6653" t="s">
        <v>143</v>
      </c>
      <c r="I401" s="6688" t="s">
        <v>35</v>
      </c>
      <c r="J401" s="2845" t="s">
        <v>1072</v>
      </c>
      <c r="K401" s="2844">
        <f>K406+K408+K410+K412+K414+K416+K418+K420+K422+K424+K426</f>
        <v>14</v>
      </c>
      <c r="L401" s="2844">
        <f>L406+L408+L410+L412+L414+L416+L418+L420+L422+L424+L426</f>
        <v>14</v>
      </c>
      <c r="M401" s="2844">
        <f>M405</f>
        <v>2.5150000000000001</v>
      </c>
      <c r="N401" s="6852" t="s">
        <v>1117</v>
      </c>
      <c r="O401" s="6897" t="s">
        <v>343</v>
      </c>
      <c r="P401" s="6899">
        <v>11</v>
      </c>
      <c r="Q401" s="6901">
        <v>5</v>
      </c>
      <c r="R401" s="6912" t="s">
        <v>1116</v>
      </c>
      <c r="S401" s="6913"/>
    </row>
    <row r="402" spans="1:19" s="159" customFormat="1" ht="22.5" customHeight="1" thickBot="1" x14ac:dyDescent="0.25">
      <c r="A402" s="2800"/>
      <c r="B402" s="2799"/>
      <c r="C402" s="2798"/>
      <c r="D402" s="6672"/>
      <c r="E402" s="6673"/>
      <c r="F402" s="6674"/>
      <c r="G402" s="6657"/>
      <c r="H402" s="6654"/>
      <c r="I402" s="6689"/>
      <c r="J402" s="2843" t="s">
        <v>166</v>
      </c>
      <c r="K402" s="2752"/>
      <c r="L402" s="2752"/>
      <c r="M402" s="2752"/>
      <c r="N402" s="6840"/>
      <c r="O402" s="6898"/>
      <c r="P402" s="6900"/>
      <c r="Q402" s="6887"/>
      <c r="R402" s="6895"/>
      <c r="S402" s="6896"/>
    </row>
    <row r="403" spans="1:19" s="159" customFormat="1" ht="15" customHeight="1" thickBot="1" x14ac:dyDescent="0.25">
      <c r="A403" s="2800"/>
      <c r="B403" s="2799"/>
      <c r="C403" s="2798"/>
      <c r="D403" s="6682"/>
      <c r="E403" s="6683"/>
      <c r="F403" s="6684"/>
      <c r="G403" s="6657"/>
      <c r="H403" s="6654"/>
      <c r="I403" s="6689"/>
      <c r="J403" s="2780" t="s">
        <v>13</v>
      </c>
      <c r="K403" s="2842">
        <f>SUM(K401:K402)</f>
        <v>14</v>
      </c>
      <c r="L403" s="2842">
        <f>SUM(L401:L402)</f>
        <v>14</v>
      </c>
      <c r="M403" s="2842">
        <f>SUM(M401:M402)</f>
        <v>2.5150000000000001</v>
      </c>
      <c r="N403" s="2778"/>
      <c r="O403" s="2777"/>
      <c r="P403" s="2776"/>
      <c r="Q403" s="2776"/>
      <c r="R403" s="6902"/>
      <c r="S403" s="6903"/>
    </row>
    <row r="404" spans="1:19" s="159" customFormat="1" ht="23.25" customHeight="1" thickBot="1" x14ac:dyDescent="0.25">
      <c r="A404" s="2841" t="s">
        <v>10</v>
      </c>
      <c r="B404" s="2840" t="s">
        <v>9</v>
      </c>
      <c r="C404" s="2839" t="s">
        <v>10</v>
      </c>
      <c r="D404" s="2825" t="s">
        <v>8</v>
      </c>
      <c r="E404" s="2838"/>
      <c r="F404" s="6737" t="s">
        <v>1115</v>
      </c>
      <c r="G404" s="6657"/>
      <c r="H404" s="6654"/>
      <c r="I404" s="6689"/>
      <c r="J404" s="2837" t="s">
        <v>1072</v>
      </c>
      <c r="K404" s="2773">
        <v>14</v>
      </c>
      <c r="L404" s="2773">
        <v>14</v>
      </c>
      <c r="M404" s="2772">
        <v>2.5150000000000001</v>
      </c>
      <c r="N404" s="2789"/>
      <c r="O404" s="2788"/>
      <c r="P404" s="2787"/>
      <c r="Q404" s="2786"/>
      <c r="R404" s="2789"/>
      <c r="S404" s="2787"/>
    </row>
    <row r="405" spans="1:19" s="159" customFormat="1" ht="24" customHeight="1" thickBot="1" x14ac:dyDescent="0.25">
      <c r="A405" s="2800"/>
      <c r="B405" s="2799"/>
      <c r="C405" s="2798"/>
      <c r="D405" s="2836"/>
      <c r="E405" s="2835"/>
      <c r="F405" s="6738"/>
      <c r="G405" s="6658"/>
      <c r="H405" s="6655"/>
      <c r="I405" s="6689"/>
      <c r="J405" s="2834" t="s">
        <v>13</v>
      </c>
      <c r="K405" s="2753">
        <f>SUM(K404)</f>
        <v>14</v>
      </c>
      <c r="L405" s="2753">
        <f>SUM(L404)</f>
        <v>14</v>
      </c>
      <c r="M405" s="2753">
        <f>SUM(M404)</f>
        <v>2.5150000000000001</v>
      </c>
      <c r="N405" s="2784"/>
      <c r="O405" s="2783"/>
      <c r="P405" s="2782"/>
      <c r="Q405" s="2781"/>
      <c r="R405" s="2784"/>
      <c r="S405" s="2782"/>
    </row>
    <row r="406" spans="1:19" s="159" customFormat="1" ht="29.25" customHeight="1" x14ac:dyDescent="0.2">
      <c r="A406" s="2800"/>
      <c r="B406" s="2799"/>
      <c r="C406" s="2798"/>
      <c r="D406" s="2833"/>
      <c r="E406" s="2766"/>
      <c r="F406" s="6732" t="s">
        <v>1114</v>
      </c>
      <c r="G406" s="6656" t="s">
        <v>1105</v>
      </c>
      <c r="H406" s="6653" t="s">
        <v>143</v>
      </c>
      <c r="I406" s="6689"/>
      <c r="J406" s="2806" t="s">
        <v>12</v>
      </c>
      <c r="K406" s="2832">
        <v>0.65</v>
      </c>
      <c r="L406" s="2832">
        <v>0.65</v>
      </c>
      <c r="M406" s="2831">
        <v>0.193</v>
      </c>
      <c r="N406" s="2830"/>
      <c r="O406" s="2829"/>
      <c r="P406" s="2828"/>
      <c r="Q406" s="2827"/>
      <c r="R406" s="2784"/>
      <c r="S406" s="2782"/>
    </row>
    <row r="407" spans="1:19" s="159" customFormat="1" ht="21" customHeight="1" thickBot="1" x14ac:dyDescent="0.25">
      <c r="A407" s="2800"/>
      <c r="B407" s="2799"/>
      <c r="C407" s="2798"/>
      <c r="D407" s="2826"/>
      <c r="E407" s="2765"/>
      <c r="F407" s="6731"/>
      <c r="G407" s="6657"/>
      <c r="H407" s="6654"/>
      <c r="I407" s="6689"/>
      <c r="J407" s="2796"/>
      <c r="K407" s="2753"/>
      <c r="L407" s="2753"/>
      <c r="M407" s="2756"/>
      <c r="N407" s="2815"/>
      <c r="O407" s="2814"/>
      <c r="P407" s="2813"/>
      <c r="Q407" s="2812"/>
      <c r="R407" s="2784"/>
      <c r="S407" s="2782"/>
    </row>
    <row r="408" spans="1:19" s="159" customFormat="1" ht="25.5" customHeight="1" x14ac:dyDescent="0.2">
      <c r="A408" s="2800"/>
      <c r="B408" s="2799"/>
      <c r="C408" s="2798"/>
      <c r="D408" s="2825"/>
      <c r="E408" s="2766"/>
      <c r="F408" s="6736" t="s">
        <v>1113</v>
      </c>
      <c r="G408" s="6657"/>
      <c r="H408" s="6654"/>
      <c r="I408" s="6689"/>
      <c r="J408" s="2811" t="s">
        <v>12</v>
      </c>
      <c r="K408" s="2805">
        <v>2.9</v>
      </c>
      <c r="L408" s="2805">
        <v>2.9</v>
      </c>
      <c r="M408" s="2759"/>
      <c r="N408" s="2815"/>
      <c r="O408" s="2814"/>
      <c r="P408" s="2813"/>
      <c r="Q408" s="2812"/>
      <c r="R408" s="2784"/>
      <c r="S408" s="2782"/>
    </row>
    <row r="409" spans="1:19" s="159" customFormat="1" ht="42.75" customHeight="1" thickBot="1" x14ac:dyDescent="0.25">
      <c r="A409" s="2800"/>
      <c r="B409" s="2799"/>
      <c r="C409" s="2798"/>
      <c r="D409" s="2824"/>
      <c r="E409" s="2765"/>
      <c r="F409" s="6731"/>
      <c r="G409" s="6658"/>
      <c r="H409" s="6655"/>
      <c r="I409" s="6689"/>
      <c r="J409" s="2823"/>
      <c r="K409" s="2822"/>
      <c r="L409" s="2822"/>
      <c r="M409" s="2808"/>
      <c r="N409" s="2815"/>
      <c r="O409" s="2814"/>
      <c r="P409" s="2813"/>
      <c r="Q409" s="2812"/>
      <c r="R409" s="2784"/>
      <c r="S409" s="2782"/>
    </row>
    <row r="410" spans="1:19" s="159" customFormat="1" ht="24.75" customHeight="1" x14ac:dyDescent="0.2">
      <c r="A410" s="2800"/>
      <c r="B410" s="2799"/>
      <c r="C410" s="2798"/>
      <c r="D410" s="6681"/>
      <c r="E410" s="2766"/>
      <c r="F410" s="6730" t="s">
        <v>1112</v>
      </c>
      <c r="G410" s="6656" t="s">
        <v>1105</v>
      </c>
      <c r="H410" s="6653" t="s">
        <v>143</v>
      </c>
      <c r="I410" s="6689"/>
      <c r="J410" s="2811" t="s">
        <v>12</v>
      </c>
      <c r="K410" s="2821">
        <v>0.35</v>
      </c>
      <c r="L410" s="2821">
        <v>0.35</v>
      </c>
      <c r="M410" s="2820">
        <v>0.32500000000000001</v>
      </c>
      <c r="N410" s="2815"/>
      <c r="O410" s="2814"/>
      <c r="P410" s="2813"/>
      <c r="Q410" s="2812"/>
      <c r="R410" s="2784"/>
      <c r="S410" s="2782"/>
    </row>
    <row r="411" spans="1:19" s="159" customFormat="1" ht="30" customHeight="1" thickBot="1" x14ac:dyDescent="0.25">
      <c r="A411" s="2800"/>
      <c r="B411" s="2799"/>
      <c r="C411" s="2798"/>
      <c r="D411" s="6680"/>
      <c r="E411" s="2765"/>
      <c r="F411" s="6731"/>
      <c r="G411" s="6657"/>
      <c r="H411" s="6654"/>
      <c r="I411" s="6689"/>
      <c r="J411" s="2817"/>
      <c r="K411" s="2816"/>
      <c r="L411" s="2816"/>
      <c r="M411" s="2762"/>
      <c r="N411" s="2815"/>
      <c r="O411" s="2814"/>
      <c r="P411" s="2813"/>
      <c r="Q411" s="2812"/>
      <c r="R411" s="2784"/>
      <c r="S411" s="2782"/>
    </row>
    <row r="412" spans="1:19" s="159" customFormat="1" ht="25.5" customHeight="1" x14ac:dyDescent="0.2">
      <c r="A412" s="2800"/>
      <c r="B412" s="2799"/>
      <c r="C412" s="2798"/>
      <c r="D412" s="6681"/>
      <c r="E412" s="2766"/>
      <c r="F412" s="6736" t="s">
        <v>1111</v>
      </c>
      <c r="G412" s="6657"/>
      <c r="H412" s="6654"/>
      <c r="I412" s="6689"/>
      <c r="J412" s="2811" t="s">
        <v>12</v>
      </c>
      <c r="K412" s="2805">
        <v>0.3</v>
      </c>
      <c r="L412" s="2805">
        <v>0.3</v>
      </c>
      <c r="M412" s="2759">
        <v>0.27700000000000002</v>
      </c>
      <c r="N412" s="2815"/>
      <c r="O412" s="2814"/>
      <c r="P412" s="2813"/>
      <c r="Q412" s="2812"/>
      <c r="R412" s="2784"/>
      <c r="S412" s="2782"/>
    </row>
    <row r="413" spans="1:19" s="159" customFormat="1" ht="23.25" customHeight="1" thickBot="1" x14ac:dyDescent="0.25">
      <c r="A413" s="2800"/>
      <c r="B413" s="2799"/>
      <c r="C413" s="2798"/>
      <c r="D413" s="6680"/>
      <c r="E413" s="2765"/>
      <c r="F413" s="6731"/>
      <c r="G413" s="6658"/>
      <c r="H413" s="6655"/>
      <c r="I413" s="6689"/>
      <c r="J413" s="2796"/>
      <c r="K413" s="2753"/>
      <c r="L413" s="2753"/>
      <c r="M413" s="2808"/>
      <c r="N413" s="2815"/>
      <c r="O413" s="2814"/>
      <c r="P413" s="2813"/>
      <c r="Q413" s="2812"/>
      <c r="R413" s="2784"/>
      <c r="S413" s="2782"/>
    </row>
    <row r="414" spans="1:19" s="159" customFormat="1" ht="23.25" customHeight="1" x14ac:dyDescent="0.2">
      <c r="A414" s="2800"/>
      <c r="B414" s="2799"/>
      <c r="C414" s="2798"/>
      <c r="D414" s="6681"/>
      <c r="E414" s="2766"/>
      <c r="F414" s="6730" t="s">
        <v>1110</v>
      </c>
      <c r="G414" s="6656" t="s">
        <v>1105</v>
      </c>
      <c r="H414" s="6653" t="s">
        <v>143</v>
      </c>
      <c r="I414" s="6689"/>
      <c r="J414" s="2811" t="s">
        <v>12</v>
      </c>
      <c r="K414" s="2805">
        <v>2.5</v>
      </c>
      <c r="L414" s="2805">
        <v>2.5</v>
      </c>
      <c r="M414" s="2759"/>
      <c r="N414" s="2815"/>
      <c r="O414" s="2814"/>
      <c r="P414" s="2813"/>
      <c r="Q414" s="2812"/>
      <c r="R414" s="2784"/>
      <c r="S414" s="2782"/>
    </row>
    <row r="415" spans="1:19" s="159" customFormat="1" ht="25.5" customHeight="1" thickBot="1" x14ac:dyDescent="0.25">
      <c r="A415" s="2800"/>
      <c r="B415" s="2799"/>
      <c r="C415" s="2798"/>
      <c r="D415" s="6680"/>
      <c r="E415" s="2765"/>
      <c r="F415" s="6731"/>
      <c r="G415" s="6657"/>
      <c r="H415" s="6654"/>
      <c r="I415" s="6689"/>
      <c r="J415" s="2796"/>
      <c r="K415" s="2753"/>
      <c r="L415" s="2753"/>
      <c r="M415" s="2808"/>
      <c r="N415" s="2815"/>
      <c r="O415" s="2814"/>
      <c r="P415" s="2813"/>
      <c r="Q415" s="2812"/>
      <c r="R415" s="2784"/>
      <c r="S415" s="2782"/>
    </row>
    <row r="416" spans="1:19" s="159" customFormat="1" ht="24" customHeight="1" x14ac:dyDescent="0.2">
      <c r="A416" s="2800"/>
      <c r="B416" s="2799"/>
      <c r="C416" s="2798"/>
      <c r="D416" s="6681"/>
      <c r="E416" s="2766"/>
      <c r="F416" s="6805" t="s">
        <v>1109</v>
      </c>
      <c r="G416" s="6657"/>
      <c r="H416" s="6654"/>
      <c r="I416" s="6689"/>
      <c r="J416" s="2811" t="s">
        <v>12</v>
      </c>
      <c r="K416" s="2805">
        <v>1.7</v>
      </c>
      <c r="L416" s="2805">
        <v>1.7</v>
      </c>
      <c r="M416" s="2759">
        <v>1.5</v>
      </c>
      <c r="N416" s="2815"/>
      <c r="O416" s="2814"/>
      <c r="P416" s="2813"/>
      <c r="Q416" s="2812"/>
      <c r="R416" s="2784"/>
      <c r="S416" s="2782"/>
    </row>
    <row r="417" spans="1:19" s="159" customFormat="1" ht="25.5" customHeight="1" thickBot="1" x14ac:dyDescent="0.25">
      <c r="A417" s="2800"/>
      <c r="B417" s="2799"/>
      <c r="C417" s="2798"/>
      <c r="D417" s="6680"/>
      <c r="E417" s="2765"/>
      <c r="F417" s="6851"/>
      <c r="G417" s="6657"/>
      <c r="H417" s="6655"/>
      <c r="I417" s="6689"/>
      <c r="J417" s="2817"/>
      <c r="K417" s="2816"/>
      <c r="L417" s="2816"/>
      <c r="M417" s="2762"/>
      <c r="N417" s="2815"/>
      <c r="O417" s="2814"/>
      <c r="P417" s="2813"/>
      <c r="Q417" s="2812"/>
      <c r="R417" s="2784"/>
      <c r="S417" s="2782"/>
    </row>
    <row r="418" spans="1:19" s="159" customFormat="1" ht="21.75" customHeight="1" x14ac:dyDescent="0.2">
      <c r="A418" s="2800"/>
      <c r="B418" s="2799"/>
      <c r="C418" s="2798"/>
      <c r="D418" s="6681"/>
      <c r="E418" s="2819"/>
      <c r="F418" s="6850" t="s">
        <v>1108</v>
      </c>
      <c r="G418" s="6656" t="s">
        <v>1105</v>
      </c>
      <c r="H418" s="6653" t="s">
        <v>143</v>
      </c>
      <c r="I418" s="6689"/>
      <c r="J418" s="2811" t="s">
        <v>12</v>
      </c>
      <c r="K418" s="2805">
        <v>2</v>
      </c>
      <c r="L418" s="2805">
        <v>2</v>
      </c>
      <c r="M418" s="2759">
        <v>0.22</v>
      </c>
      <c r="N418" s="2815"/>
      <c r="O418" s="2814"/>
      <c r="P418" s="2813"/>
      <c r="Q418" s="2812"/>
      <c r="R418" s="2784"/>
      <c r="S418" s="2782"/>
    </row>
    <row r="419" spans="1:19" s="159" customFormat="1" ht="43.5" customHeight="1" thickBot="1" x14ac:dyDescent="0.25">
      <c r="A419" s="2800"/>
      <c r="B419" s="2799"/>
      <c r="C419" s="2798"/>
      <c r="D419" s="6680"/>
      <c r="E419" s="2818"/>
      <c r="F419" s="6851"/>
      <c r="G419" s="6657"/>
      <c r="H419" s="6654"/>
      <c r="I419" s="6689"/>
      <c r="J419" s="2817"/>
      <c r="K419" s="2816"/>
      <c r="L419" s="2816"/>
      <c r="M419" s="2762"/>
      <c r="N419" s="2815"/>
      <c r="O419" s="2814"/>
      <c r="P419" s="2813"/>
      <c r="Q419" s="2812"/>
      <c r="R419" s="2784"/>
      <c r="S419" s="2782"/>
    </row>
    <row r="420" spans="1:19" s="159" customFormat="1" ht="23.25" customHeight="1" x14ac:dyDescent="0.2">
      <c r="A420" s="2800"/>
      <c r="B420" s="2799"/>
      <c r="C420" s="2798"/>
      <c r="D420" s="6681"/>
      <c r="E420" s="2807"/>
      <c r="F420" s="6850" t="s">
        <v>1107</v>
      </c>
      <c r="G420" s="6657"/>
      <c r="H420" s="6654"/>
      <c r="I420" s="6689"/>
      <c r="J420" s="2811" t="s">
        <v>12</v>
      </c>
      <c r="K420" s="2805">
        <v>2</v>
      </c>
      <c r="L420" s="2805">
        <v>2</v>
      </c>
      <c r="M420" s="2759"/>
      <c r="N420" s="2810"/>
      <c r="O420" s="2783"/>
      <c r="P420" s="2809"/>
      <c r="Q420" s="2781"/>
      <c r="R420" s="2784"/>
      <c r="S420" s="2782"/>
    </row>
    <row r="421" spans="1:19" s="159" customFormat="1" ht="26.25" customHeight="1" thickBot="1" x14ac:dyDescent="0.25">
      <c r="A421" s="2800"/>
      <c r="B421" s="2799"/>
      <c r="C421" s="2798"/>
      <c r="D421" s="6680"/>
      <c r="E421" s="2797"/>
      <c r="F421" s="6851"/>
      <c r="G421" s="6658"/>
      <c r="H421" s="6655"/>
      <c r="I421" s="6689"/>
      <c r="J421" s="2796"/>
      <c r="K421" s="2753"/>
      <c r="L421" s="2753"/>
      <c r="M421" s="2808"/>
      <c r="N421" s="2804"/>
      <c r="O421" s="2803"/>
      <c r="P421" s="2802"/>
      <c r="Q421" s="2801"/>
      <c r="R421" s="2784"/>
      <c r="S421" s="2782"/>
    </row>
    <row r="422" spans="1:19" s="159" customFormat="1" ht="25.5" customHeight="1" x14ac:dyDescent="0.2">
      <c r="A422" s="2800"/>
      <c r="B422" s="2799"/>
      <c r="C422" s="2798"/>
      <c r="D422" s="6681"/>
      <c r="E422" s="2807"/>
      <c r="F422" s="6805" t="s">
        <v>1106</v>
      </c>
      <c r="G422" s="6656" t="s">
        <v>1105</v>
      </c>
      <c r="H422" s="6653" t="s">
        <v>143</v>
      </c>
      <c r="I422" s="6689"/>
      <c r="J422" s="2806" t="s">
        <v>12</v>
      </c>
      <c r="K422" s="2805">
        <v>1</v>
      </c>
      <c r="L422" s="2805">
        <v>1</v>
      </c>
      <c r="M422" s="2759"/>
      <c r="N422" s="2804"/>
      <c r="O422" s="2803"/>
      <c r="P422" s="2802"/>
      <c r="Q422" s="2801"/>
      <c r="R422" s="2784"/>
      <c r="S422" s="2782"/>
    </row>
    <row r="423" spans="1:19" s="159" customFormat="1" ht="18.75" customHeight="1" thickBot="1" x14ac:dyDescent="0.25">
      <c r="A423" s="2800"/>
      <c r="B423" s="2799"/>
      <c r="C423" s="2798"/>
      <c r="D423" s="6680"/>
      <c r="E423" s="2797"/>
      <c r="F423" s="6851"/>
      <c r="G423" s="6657"/>
      <c r="H423" s="6654"/>
      <c r="I423" s="6689"/>
      <c r="J423" s="2796"/>
      <c r="K423" s="2753"/>
      <c r="L423" s="2753"/>
      <c r="M423" s="2808"/>
      <c r="N423" s="2804"/>
      <c r="O423" s="2803"/>
      <c r="P423" s="2802"/>
      <c r="Q423" s="2801"/>
      <c r="R423" s="2784"/>
      <c r="S423" s="2782"/>
    </row>
    <row r="424" spans="1:19" s="159" customFormat="1" ht="25.5" customHeight="1" x14ac:dyDescent="0.2">
      <c r="A424" s="2800"/>
      <c r="B424" s="2799"/>
      <c r="C424" s="2798"/>
      <c r="D424" s="6681"/>
      <c r="E424" s="2807"/>
      <c r="F424" s="6850" t="s">
        <v>1104</v>
      </c>
      <c r="G424" s="6657"/>
      <c r="H424" s="6654"/>
      <c r="I424" s="6689"/>
      <c r="J424" s="2806" t="s">
        <v>12</v>
      </c>
      <c r="K424" s="2805">
        <v>0.4</v>
      </c>
      <c r="L424" s="2805">
        <v>0.4</v>
      </c>
      <c r="M424" s="2759"/>
      <c r="N424" s="2804"/>
      <c r="O424" s="2803"/>
      <c r="P424" s="2802"/>
      <c r="Q424" s="2801"/>
      <c r="R424" s="2784"/>
      <c r="S424" s="2782"/>
    </row>
    <row r="425" spans="1:19" s="159" customFormat="1" ht="27.75" customHeight="1" thickBot="1" x14ac:dyDescent="0.25">
      <c r="A425" s="2800"/>
      <c r="B425" s="2799"/>
      <c r="C425" s="2798"/>
      <c r="D425" s="6680"/>
      <c r="E425" s="2797"/>
      <c r="F425" s="6851"/>
      <c r="G425" s="6657"/>
      <c r="H425" s="6654"/>
      <c r="I425" s="6689"/>
      <c r="J425" s="2796"/>
      <c r="K425" s="2753"/>
      <c r="L425" s="2753"/>
      <c r="M425" s="2808"/>
      <c r="N425" s="2804"/>
      <c r="O425" s="2803"/>
      <c r="P425" s="2802"/>
      <c r="Q425" s="2801"/>
      <c r="R425" s="2784"/>
      <c r="S425" s="2782"/>
    </row>
    <row r="426" spans="1:19" s="159" customFormat="1" ht="23.25" customHeight="1" x14ac:dyDescent="0.2">
      <c r="A426" s="2800"/>
      <c r="B426" s="2799"/>
      <c r="C426" s="2798"/>
      <c r="D426" s="6681"/>
      <c r="E426" s="2807"/>
      <c r="F426" s="6805" t="s">
        <v>1103</v>
      </c>
      <c r="G426" s="6657"/>
      <c r="H426" s="6654"/>
      <c r="I426" s="6689"/>
      <c r="J426" s="2806" t="s">
        <v>12</v>
      </c>
      <c r="K426" s="2805">
        <v>0.2</v>
      </c>
      <c r="L426" s="2805">
        <v>0.2</v>
      </c>
      <c r="M426" s="2759"/>
      <c r="N426" s="2804"/>
      <c r="O426" s="2803"/>
      <c r="P426" s="2802"/>
      <c r="Q426" s="2801"/>
      <c r="R426" s="2784"/>
      <c r="S426" s="2782"/>
    </row>
    <row r="427" spans="1:19" s="159" customFormat="1" ht="53.25" customHeight="1" thickBot="1" x14ac:dyDescent="0.25">
      <c r="A427" s="2800"/>
      <c r="B427" s="2799"/>
      <c r="C427" s="2798"/>
      <c r="D427" s="6680"/>
      <c r="E427" s="2797"/>
      <c r="F427" s="6806"/>
      <c r="G427" s="6658"/>
      <c r="H427" s="6655"/>
      <c r="I427" s="6690"/>
      <c r="J427" s="2796"/>
      <c r="K427" s="2753"/>
      <c r="L427" s="2753"/>
      <c r="M427" s="2757"/>
      <c r="N427" s="2795"/>
      <c r="O427" s="2794"/>
      <c r="P427" s="2793"/>
      <c r="Q427" s="2792"/>
      <c r="R427" s="2778"/>
      <c r="S427" s="2776"/>
    </row>
    <row r="428" spans="1:19" s="159" customFormat="1" ht="26.25" customHeight="1" thickBot="1" x14ac:dyDescent="0.25">
      <c r="A428" s="6704" t="s">
        <v>10</v>
      </c>
      <c r="B428" s="6725" t="s">
        <v>9</v>
      </c>
      <c r="C428" s="6727" t="s">
        <v>11</v>
      </c>
      <c r="D428" s="6669" t="s">
        <v>1102</v>
      </c>
      <c r="E428" s="6670"/>
      <c r="F428" s="6671"/>
      <c r="G428" s="6656" t="s">
        <v>1084</v>
      </c>
      <c r="H428" s="6653" t="s">
        <v>143</v>
      </c>
      <c r="I428" s="6688" t="s">
        <v>750</v>
      </c>
      <c r="J428" s="2791" t="s">
        <v>12</v>
      </c>
      <c r="K428" s="2790">
        <f>K433+K435+K437+K440+K442+K444+K446+K448+K450+K452</f>
        <v>1074.2</v>
      </c>
      <c r="L428" s="2790">
        <f>L433+L435+L437+L440+L442+L444+L446+L448+L450+L452+L454</f>
        <v>1054.0999999999999</v>
      </c>
      <c r="M428" s="2790">
        <f>M433+M435+M437+M440+M442+M444+M446+M448+M450+M452+M454</f>
        <v>711.42000000000007</v>
      </c>
      <c r="N428" s="2789"/>
      <c r="O428" s="2788"/>
      <c r="P428" s="2787"/>
      <c r="Q428" s="2786"/>
      <c r="R428" s="6930"/>
      <c r="S428" s="6620"/>
    </row>
    <row r="429" spans="1:19" s="159" customFormat="1" ht="15" customHeight="1" thickBot="1" x14ac:dyDescent="0.25">
      <c r="A429" s="6705"/>
      <c r="B429" s="6729"/>
      <c r="C429" s="6783"/>
      <c r="D429" s="6672"/>
      <c r="E429" s="6673"/>
      <c r="F429" s="6674"/>
      <c r="G429" s="6657"/>
      <c r="H429" s="6654"/>
      <c r="I429" s="6689"/>
      <c r="J429" s="2785" t="s">
        <v>166</v>
      </c>
      <c r="K429" s="2779">
        <f>K434+K436+K439+K441+K445+K447+K451</f>
        <v>0</v>
      </c>
      <c r="L429" s="2779">
        <f>L434+L436+L439+L441+L445+L447+L451</f>
        <v>0</v>
      </c>
      <c r="M429" s="2779">
        <f>M434+M436+M439+M441+M445+M447+M451</f>
        <v>0</v>
      </c>
      <c r="N429" s="2784"/>
      <c r="O429" s="2783"/>
      <c r="P429" s="2782"/>
      <c r="Q429" s="2781"/>
      <c r="R429" s="6931"/>
      <c r="S429" s="6782"/>
    </row>
    <row r="430" spans="1:19" s="159" customFormat="1" ht="15" customHeight="1" thickBot="1" x14ac:dyDescent="0.25">
      <c r="A430" s="6705"/>
      <c r="B430" s="6729"/>
      <c r="C430" s="6783"/>
      <c r="D430" s="6672"/>
      <c r="E430" s="6673"/>
      <c r="F430" s="6674"/>
      <c r="G430" s="6657"/>
      <c r="H430" s="6654"/>
      <c r="I430" s="6689"/>
      <c r="J430" s="2785" t="s">
        <v>347</v>
      </c>
      <c r="K430" s="2779">
        <f>K438</f>
        <v>44.3</v>
      </c>
      <c r="L430" s="2779">
        <f>L438</f>
        <v>1044.3</v>
      </c>
      <c r="M430" s="2779">
        <f>M438</f>
        <v>0</v>
      </c>
      <c r="N430" s="2784"/>
      <c r="O430" s="2783"/>
      <c r="P430" s="2782"/>
      <c r="Q430" s="2781"/>
      <c r="R430" s="6931"/>
      <c r="S430" s="6782"/>
    </row>
    <row r="431" spans="1:19" s="159" customFormat="1" ht="15" customHeight="1" thickBot="1" x14ac:dyDescent="0.25">
      <c r="A431" s="6705"/>
      <c r="B431" s="6729"/>
      <c r="C431" s="6783"/>
      <c r="D431" s="6672"/>
      <c r="E431" s="6673"/>
      <c r="F431" s="6674"/>
      <c r="G431" s="6657"/>
      <c r="H431" s="6654"/>
      <c r="I431" s="6689"/>
      <c r="J431" s="2785" t="s">
        <v>196</v>
      </c>
      <c r="K431" s="2779">
        <f>K449</f>
        <v>69.3</v>
      </c>
      <c r="L431" s="2779">
        <f>L449+L455</f>
        <v>219.3</v>
      </c>
      <c r="M431" s="2779">
        <f>M449+M455</f>
        <v>219.3</v>
      </c>
      <c r="N431" s="2784"/>
      <c r="O431" s="2783"/>
      <c r="P431" s="2782"/>
      <c r="Q431" s="2781"/>
      <c r="R431" s="6931"/>
      <c r="S431" s="6782"/>
    </row>
    <row r="432" spans="1:19" s="159" customFormat="1" ht="15" customHeight="1" thickBot="1" x14ac:dyDescent="0.25">
      <c r="A432" s="6706"/>
      <c r="B432" s="6726"/>
      <c r="C432" s="6728"/>
      <c r="D432" s="6682"/>
      <c r="E432" s="6683"/>
      <c r="F432" s="6684"/>
      <c r="G432" s="6658"/>
      <c r="H432" s="6655"/>
      <c r="I432" s="6690"/>
      <c r="J432" s="2780" t="s">
        <v>13</v>
      </c>
      <c r="K432" s="2779">
        <f>SUM(K428:K431)</f>
        <v>1187.8</v>
      </c>
      <c r="L432" s="2779">
        <f>SUM(L428:L431)</f>
        <v>2317.6999999999998</v>
      </c>
      <c r="M432" s="2779">
        <f>SUM(M428:M431)</f>
        <v>930.72</v>
      </c>
      <c r="N432" s="2778"/>
      <c r="O432" s="2777"/>
      <c r="P432" s="2776"/>
      <c r="Q432" s="2775"/>
      <c r="R432" s="6932"/>
      <c r="S432" s="6622"/>
    </row>
    <row r="433" spans="1:19" s="159" customFormat="1" ht="25.5" customHeight="1" x14ac:dyDescent="0.2">
      <c r="A433" s="6704" t="s">
        <v>10</v>
      </c>
      <c r="B433" s="6725" t="s">
        <v>9</v>
      </c>
      <c r="C433" s="6727" t="s">
        <v>11</v>
      </c>
      <c r="D433" s="6681" t="s">
        <v>8</v>
      </c>
      <c r="E433" s="2766"/>
      <c r="F433" s="6659" t="s">
        <v>1101</v>
      </c>
      <c r="G433" s="6656" t="s">
        <v>1084</v>
      </c>
      <c r="H433" s="6653" t="s">
        <v>143</v>
      </c>
      <c r="I433" s="6770"/>
      <c r="J433" s="2774" t="s">
        <v>1072</v>
      </c>
      <c r="K433" s="2773">
        <v>245.6</v>
      </c>
      <c r="L433" s="2772">
        <v>271.7</v>
      </c>
      <c r="M433" s="2772">
        <v>271.61</v>
      </c>
      <c r="N433" s="6934" t="s">
        <v>1100</v>
      </c>
      <c r="O433" s="6936" t="s">
        <v>343</v>
      </c>
      <c r="P433" s="6938">
        <v>1</v>
      </c>
      <c r="Q433" s="6914">
        <v>1</v>
      </c>
      <c r="R433" s="6926"/>
      <c r="S433" s="6927"/>
    </row>
    <row r="434" spans="1:19" s="159" customFormat="1" ht="14.25" customHeight="1" thickBot="1" x14ac:dyDescent="0.25">
      <c r="A434" s="6706"/>
      <c r="B434" s="6726"/>
      <c r="C434" s="6728"/>
      <c r="D434" s="6680"/>
      <c r="E434" s="2765"/>
      <c r="F434" s="6660"/>
      <c r="G434" s="6657"/>
      <c r="H434" s="6654"/>
      <c r="I434" s="6810"/>
      <c r="J434" s="2764" t="s">
        <v>166</v>
      </c>
      <c r="K434" s="2763"/>
      <c r="L434" s="2763"/>
      <c r="M434" s="2762"/>
      <c r="N434" s="6935"/>
      <c r="O434" s="6937"/>
      <c r="P434" s="6939"/>
      <c r="Q434" s="6915"/>
      <c r="R434" s="6928"/>
      <c r="S434" s="6929"/>
    </row>
    <row r="435" spans="1:19" s="159" customFormat="1" ht="23.25" customHeight="1" x14ac:dyDescent="0.2">
      <c r="A435" s="6704" t="s">
        <v>10</v>
      </c>
      <c r="B435" s="6725" t="s">
        <v>9</v>
      </c>
      <c r="C435" s="6727" t="s">
        <v>11</v>
      </c>
      <c r="D435" s="6681" t="s">
        <v>9</v>
      </c>
      <c r="E435" s="2766"/>
      <c r="F435" s="6659" t="s">
        <v>1099</v>
      </c>
      <c r="G435" s="6657"/>
      <c r="H435" s="6654"/>
      <c r="I435" s="6810"/>
      <c r="J435" s="2764" t="s">
        <v>1072</v>
      </c>
      <c r="K435" s="2763">
        <v>158</v>
      </c>
      <c r="L435" s="2763">
        <v>21.6</v>
      </c>
      <c r="M435" s="2762">
        <v>21.6</v>
      </c>
      <c r="N435" s="6839" t="s">
        <v>1098</v>
      </c>
      <c r="O435" s="6841" t="s">
        <v>343</v>
      </c>
      <c r="P435" s="6933">
        <v>1</v>
      </c>
      <c r="Q435" s="6843" t="s">
        <v>1077</v>
      </c>
      <c r="R435" s="6630" t="s">
        <v>1097</v>
      </c>
      <c r="S435" s="6631"/>
    </row>
    <row r="436" spans="1:19" s="159" customFormat="1" ht="23.25" customHeight="1" thickBot="1" x14ac:dyDescent="0.25">
      <c r="A436" s="6706"/>
      <c r="B436" s="6726"/>
      <c r="C436" s="6728"/>
      <c r="D436" s="6680"/>
      <c r="E436" s="2765"/>
      <c r="F436" s="6660"/>
      <c r="G436" s="6657"/>
      <c r="H436" s="6655"/>
      <c r="I436" s="6810"/>
      <c r="J436" s="2761" t="s">
        <v>166</v>
      </c>
      <c r="K436" s="2760"/>
      <c r="L436" s="2760"/>
      <c r="M436" s="2759"/>
      <c r="N436" s="6840"/>
      <c r="O436" s="6842"/>
      <c r="P436" s="6876"/>
      <c r="Q436" s="6844"/>
      <c r="R436" s="6634"/>
      <c r="S436" s="6635"/>
    </row>
    <row r="437" spans="1:19" s="159" customFormat="1" ht="28.5" customHeight="1" x14ac:dyDescent="0.2">
      <c r="A437" s="6704" t="s">
        <v>10</v>
      </c>
      <c r="B437" s="6725" t="s">
        <v>9</v>
      </c>
      <c r="C437" s="6727" t="s">
        <v>11</v>
      </c>
      <c r="D437" s="6681" t="s">
        <v>10</v>
      </c>
      <c r="E437" s="2766"/>
      <c r="F437" s="6659" t="s">
        <v>1096</v>
      </c>
      <c r="G437" s="6656" t="s">
        <v>1084</v>
      </c>
      <c r="H437" s="6653" t="s">
        <v>143</v>
      </c>
      <c r="I437" s="6810"/>
      <c r="J437" s="2764" t="s">
        <v>1072</v>
      </c>
      <c r="K437" s="2763">
        <v>245</v>
      </c>
      <c r="L437" s="2763">
        <v>120</v>
      </c>
      <c r="M437" s="2762">
        <v>31.1</v>
      </c>
      <c r="N437" s="6831" t="s">
        <v>1095</v>
      </c>
      <c r="O437" s="6832" t="s">
        <v>343</v>
      </c>
      <c r="P437" s="6877">
        <v>1</v>
      </c>
      <c r="Q437" s="6833" t="s">
        <v>1077</v>
      </c>
      <c r="R437" s="6908" t="s">
        <v>1094</v>
      </c>
      <c r="S437" s="6909"/>
    </row>
    <row r="438" spans="1:19" s="159" customFormat="1" ht="28.5" customHeight="1" x14ac:dyDescent="0.2">
      <c r="A438" s="6705"/>
      <c r="B438" s="6729"/>
      <c r="C438" s="6783"/>
      <c r="D438" s="6679"/>
      <c r="E438" s="2769"/>
      <c r="F438" s="6678"/>
      <c r="G438" s="6657"/>
      <c r="H438" s="6654"/>
      <c r="I438" s="6810"/>
      <c r="J438" s="2764" t="s">
        <v>347</v>
      </c>
      <c r="K438" s="2763">
        <v>44.3</v>
      </c>
      <c r="L438" s="2763">
        <v>1044.3</v>
      </c>
      <c r="M438" s="2762">
        <v>0</v>
      </c>
      <c r="N438" s="6831"/>
      <c r="O438" s="6832"/>
      <c r="P438" s="6877"/>
      <c r="Q438" s="6833"/>
      <c r="R438" s="6908"/>
      <c r="S438" s="6909"/>
    </row>
    <row r="439" spans="1:19" s="159" customFormat="1" ht="20.25" customHeight="1" thickBot="1" x14ac:dyDescent="0.25">
      <c r="A439" s="6706"/>
      <c r="B439" s="6726"/>
      <c r="C439" s="6728"/>
      <c r="D439" s="6680"/>
      <c r="E439" s="2765"/>
      <c r="F439" s="2771"/>
      <c r="G439" s="6657"/>
      <c r="H439" s="6654"/>
      <c r="I439" s="6810"/>
      <c r="J439" s="2764" t="s">
        <v>166</v>
      </c>
      <c r="K439" s="2763">
        <v>0</v>
      </c>
      <c r="L439" s="2763">
        <v>0</v>
      </c>
      <c r="M439" s="2762">
        <v>0</v>
      </c>
      <c r="N439" s="6831"/>
      <c r="O439" s="6832"/>
      <c r="P439" s="6877"/>
      <c r="Q439" s="6833"/>
      <c r="R439" s="6910"/>
      <c r="S439" s="6911"/>
    </row>
    <row r="440" spans="1:19" s="159" customFormat="1" ht="15" customHeight="1" x14ac:dyDescent="0.2">
      <c r="A440" s="6704" t="s">
        <v>10</v>
      </c>
      <c r="B440" s="6725" t="s">
        <v>9</v>
      </c>
      <c r="C440" s="6727" t="s">
        <v>11</v>
      </c>
      <c r="D440" s="6681" t="s">
        <v>11</v>
      </c>
      <c r="E440" s="2766"/>
      <c r="F440" s="6659" t="s">
        <v>1093</v>
      </c>
      <c r="G440" s="6657"/>
      <c r="H440" s="6654"/>
      <c r="I440" s="6810"/>
      <c r="J440" s="2764" t="s">
        <v>1072</v>
      </c>
      <c r="K440" s="2763">
        <v>15</v>
      </c>
      <c r="L440" s="2763">
        <v>0</v>
      </c>
      <c r="M440" s="2762">
        <v>0</v>
      </c>
      <c r="N440" s="6831" t="s">
        <v>1092</v>
      </c>
      <c r="O440" s="6832" t="s">
        <v>343</v>
      </c>
      <c r="P440" s="6877">
        <v>1</v>
      </c>
      <c r="Q440" s="6833" t="s">
        <v>1077</v>
      </c>
      <c r="R440" s="6630" t="s">
        <v>1091</v>
      </c>
      <c r="S440" s="6631"/>
    </row>
    <row r="441" spans="1:19" s="159" customFormat="1" ht="29.25" customHeight="1" thickBot="1" x14ac:dyDescent="0.25">
      <c r="A441" s="6706"/>
      <c r="B441" s="6726"/>
      <c r="C441" s="6728"/>
      <c r="D441" s="6680"/>
      <c r="E441" s="2765"/>
      <c r="F441" s="6660"/>
      <c r="G441" s="6658"/>
      <c r="H441" s="6655"/>
      <c r="I441" s="6810"/>
      <c r="J441" s="2764" t="s">
        <v>166</v>
      </c>
      <c r="K441" s="2763"/>
      <c r="L441" s="2763">
        <v>0</v>
      </c>
      <c r="M441" s="2762">
        <v>0</v>
      </c>
      <c r="N441" s="6831"/>
      <c r="O441" s="6832"/>
      <c r="P441" s="6877"/>
      <c r="Q441" s="6833"/>
      <c r="R441" s="6634"/>
      <c r="S441" s="6635"/>
    </row>
    <row r="442" spans="1:19" s="159" customFormat="1" ht="26.25" customHeight="1" x14ac:dyDescent="0.2">
      <c r="A442" s="6704" t="s">
        <v>10</v>
      </c>
      <c r="B442" s="6725" t="s">
        <v>9</v>
      </c>
      <c r="C442" s="6727" t="s">
        <v>11</v>
      </c>
      <c r="D442" s="2770" t="s">
        <v>24</v>
      </c>
      <c r="E442" s="2769"/>
      <c r="F442" s="6659" t="s">
        <v>1090</v>
      </c>
      <c r="G442" s="6656" t="s">
        <v>1084</v>
      </c>
      <c r="H442" s="6653" t="s">
        <v>143</v>
      </c>
      <c r="I442" s="6810"/>
      <c r="J442" s="2764" t="s">
        <v>1072</v>
      </c>
      <c r="K442" s="2763">
        <v>12</v>
      </c>
      <c r="L442" s="2763">
        <v>12</v>
      </c>
      <c r="M442" s="2762">
        <v>12</v>
      </c>
      <c r="N442" s="6839" t="s">
        <v>1089</v>
      </c>
      <c r="O442" s="6945" t="s">
        <v>500</v>
      </c>
      <c r="P442" s="6946">
        <v>1</v>
      </c>
      <c r="Q442" s="6886">
        <v>1</v>
      </c>
      <c r="R442" s="6889" t="s">
        <v>1089</v>
      </c>
      <c r="S442" s="6890"/>
    </row>
    <row r="443" spans="1:19" s="159" customFormat="1" ht="27.75" customHeight="1" thickBot="1" x14ac:dyDescent="0.25">
      <c r="A443" s="6706"/>
      <c r="B443" s="6726"/>
      <c r="C443" s="6728"/>
      <c r="D443" s="2770"/>
      <c r="E443" s="2769"/>
      <c r="F443" s="6660"/>
      <c r="G443" s="6657"/>
      <c r="H443" s="6654"/>
      <c r="I443" s="6810"/>
      <c r="J443" s="2761" t="s">
        <v>166</v>
      </c>
      <c r="K443" s="2760"/>
      <c r="L443" s="2760">
        <v>0</v>
      </c>
      <c r="M443" s="2759">
        <v>0</v>
      </c>
      <c r="N443" s="6840"/>
      <c r="O443" s="6937"/>
      <c r="P443" s="6900"/>
      <c r="Q443" s="6887"/>
      <c r="R443" s="6891"/>
      <c r="S443" s="6892"/>
    </row>
    <row r="444" spans="1:19" s="159" customFormat="1" ht="26.25" customHeight="1" x14ac:dyDescent="0.2">
      <c r="A444" s="6704" t="s">
        <v>10</v>
      </c>
      <c r="B444" s="6725" t="s">
        <v>9</v>
      </c>
      <c r="C444" s="6727" t="s">
        <v>11</v>
      </c>
      <c r="D444" s="6681" t="s">
        <v>26</v>
      </c>
      <c r="E444" s="2766"/>
      <c r="F444" s="6644" t="s">
        <v>1088</v>
      </c>
      <c r="G444" s="6657"/>
      <c r="H444" s="6654"/>
      <c r="I444" s="6810"/>
      <c r="J444" s="2764" t="s">
        <v>1072</v>
      </c>
      <c r="K444" s="2763">
        <v>140</v>
      </c>
      <c r="L444" s="2763">
        <v>5</v>
      </c>
      <c r="M444" s="2762">
        <v>0</v>
      </c>
      <c r="N444" s="6845" t="s">
        <v>1087</v>
      </c>
      <c r="O444" s="6832" t="s">
        <v>343</v>
      </c>
      <c r="P444" s="6877">
        <v>1</v>
      </c>
      <c r="Q444" s="6833" t="s">
        <v>1077</v>
      </c>
      <c r="R444" s="6630" t="s">
        <v>1086</v>
      </c>
      <c r="S444" s="6631"/>
    </row>
    <row r="445" spans="1:19" s="159" customFormat="1" ht="15" customHeight="1" thickBot="1" x14ac:dyDescent="0.25">
      <c r="A445" s="6706"/>
      <c r="B445" s="6726"/>
      <c r="C445" s="6728"/>
      <c r="D445" s="6680"/>
      <c r="E445" s="2765"/>
      <c r="F445" s="6846"/>
      <c r="G445" s="6657"/>
      <c r="H445" s="6654"/>
      <c r="I445" s="6810"/>
      <c r="J445" s="2761" t="s">
        <v>166</v>
      </c>
      <c r="K445" s="2760"/>
      <c r="L445" s="2760"/>
      <c r="M445" s="2759"/>
      <c r="N445" s="6845"/>
      <c r="O445" s="6832"/>
      <c r="P445" s="6877"/>
      <c r="Q445" s="6833"/>
      <c r="R445" s="6634"/>
      <c r="S445" s="6635"/>
    </row>
    <row r="446" spans="1:19" s="159" customFormat="1" ht="15" customHeight="1" x14ac:dyDescent="0.2">
      <c r="A446" s="6704" t="s">
        <v>10</v>
      </c>
      <c r="B446" s="6725" t="s">
        <v>9</v>
      </c>
      <c r="C446" s="6727" t="s">
        <v>11</v>
      </c>
      <c r="D446" s="6681" t="s">
        <v>29</v>
      </c>
      <c r="E446" s="2766"/>
      <c r="F446" s="2768" t="s">
        <v>1085</v>
      </c>
      <c r="G446" s="6656" t="s">
        <v>1084</v>
      </c>
      <c r="H446" s="6654"/>
      <c r="I446" s="6810"/>
      <c r="J446" s="2761" t="s">
        <v>1072</v>
      </c>
      <c r="K446" s="2759">
        <v>50</v>
      </c>
      <c r="L446" s="2760">
        <v>97.8</v>
      </c>
      <c r="M446" s="2759">
        <v>27.5</v>
      </c>
      <c r="N446" s="6840" t="s">
        <v>1083</v>
      </c>
      <c r="O446" s="6842" t="s">
        <v>343</v>
      </c>
      <c r="P446" s="6876">
        <v>3</v>
      </c>
      <c r="Q446" s="6837">
        <v>1</v>
      </c>
      <c r="R446" s="6889" t="s">
        <v>1082</v>
      </c>
      <c r="S446" s="6890"/>
    </row>
    <row r="447" spans="1:19" s="159" customFormat="1" ht="15" customHeight="1" thickBot="1" x14ac:dyDescent="0.25">
      <c r="A447" s="6706"/>
      <c r="B447" s="6726"/>
      <c r="C447" s="6728"/>
      <c r="D447" s="6680"/>
      <c r="E447" s="2765"/>
      <c r="F447" s="2767"/>
      <c r="G447" s="6657"/>
      <c r="H447" s="6655"/>
      <c r="I447" s="6810"/>
      <c r="J447" s="2764" t="s">
        <v>166</v>
      </c>
      <c r="K447" s="2763"/>
      <c r="L447" s="2763">
        <v>0</v>
      </c>
      <c r="M447" s="2762"/>
      <c r="N447" s="6831"/>
      <c r="O447" s="6832"/>
      <c r="P447" s="6877"/>
      <c r="Q447" s="6838"/>
      <c r="R447" s="6891"/>
      <c r="S447" s="6892"/>
    </row>
    <row r="448" spans="1:19" s="159" customFormat="1" ht="15" customHeight="1" x14ac:dyDescent="0.2">
      <c r="A448" s="6704" t="s">
        <v>10</v>
      </c>
      <c r="B448" s="6725" t="s">
        <v>9</v>
      </c>
      <c r="C448" s="6727" t="s">
        <v>11</v>
      </c>
      <c r="D448" s="6681" t="s">
        <v>30</v>
      </c>
      <c r="E448" s="2766"/>
      <c r="F448" s="6661" t="s">
        <v>1081</v>
      </c>
      <c r="G448" s="6657"/>
      <c r="H448" s="6653" t="s">
        <v>143</v>
      </c>
      <c r="I448" s="6811"/>
      <c r="J448" s="2764" t="s">
        <v>1072</v>
      </c>
      <c r="K448" s="2763">
        <v>50</v>
      </c>
      <c r="L448" s="2763">
        <v>200</v>
      </c>
      <c r="M448" s="2762">
        <v>200</v>
      </c>
      <c r="N448" s="6942" t="s">
        <v>1080</v>
      </c>
      <c r="O448" s="6841" t="s">
        <v>343</v>
      </c>
      <c r="P448" s="6933">
        <v>1</v>
      </c>
      <c r="Q448" s="6843">
        <v>1</v>
      </c>
      <c r="R448" s="6878"/>
      <c r="S448" s="6879"/>
    </row>
    <row r="449" spans="1:22" s="159" customFormat="1" ht="42" customHeight="1" thickBot="1" x14ac:dyDescent="0.25">
      <c r="A449" s="6706"/>
      <c r="B449" s="6726"/>
      <c r="C449" s="6728"/>
      <c r="D449" s="6680"/>
      <c r="E449" s="2765"/>
      <c r="F449" s="6663"/>
      <c r="G449" s="6657"/>
      <c r="H449" s="6654"/>
      <c r="I449" s="6811"/>
      <c r="J449" s="2764" t="s">
        <v>196</v>
      </c>
      <c r="K449" s="2763">
        <v>69.3</v>
      </c>
      <c r="L449" s="2763">
        <v>69.3</v>
      </c>
      <c r="M449" s="2762">
        <v>69.3</v>
      </c>
      <c r="N449" s="6943"/>
      <c r="O449" s="6842"/>
      <c r="P449" s="6876"/>
      <c r="Q449" s="6844"/>
      <c r="R449" s="6880"/>
      <c r="S449" s="6881"/>
    </row>
    <row r="450" spans="1:22" s="159" customFormat="1" ht="15" customHeight="1" x14ac:dyDescent="0.2">
      <c r="A450" s="6704" t="s">
        <v>10</v>
      </c>
      <c r="B450" s="6725" t="s">
        <v>9</v>
      </c>
      <c r="C450" s="6727" t="s">
        <v>11</v>
      </c>
      <c r="D450" s="6681" t="s">
        <v>31</v>
      </c>
      <c r="E450" s="2766"/>
      <c r="F450" s="6661" t="s">
        <v>1079</v>
      </c>
      <c r="G450" s="6657"/>
      <c r="H450" s="6654"/>
      <c r="I450" s="6811"/>
      <c r="J450" s="2764" t="s">
        <v>1072</v>
      </c>
      <c r="K450" s="2763">
        <v>138.6</v>
      </c>
      <c r="L450" s="2763">
        <v>0</v>
      </c>
      <c r="M450" s="2762">
        <v>0</v>
      </c>
      <c r="N450" s="6940" t="s">
        <v>1078</v>
      </c>
      <c r="O450" s="6941" t="s">
        <v>343</v>
      </c>
      <c r="P450" s="6944">
        <v>4</v>
      </c>
      <c r="Q450" s="6888" t="s">
        <v>1077</v>
      </c>
      <c r="R450" s="6893" t="s">
        <v>1076</v>
      </c>
      <c r="S450" s="6894"/>
    </row>
    <row r="451" spans="1:22" s="159" customFormat="1" ht="15" customHeight="1" thickBot="1" x14ac:dyDescent="0.25">
      <c r="A451" s="6706"/>
      <c r="B451" s="6726"/>
      <c r="C451" s="6728"/>
      <c r="D451" s="6680"/>
      <c r="E451" s="2765"/>
      <c r="F451" s="6663"/>
      <c r="G451" s="6657"/>
      <c r="H451" s="6654"/>
      <c r="I451" s="6811"/>
      <c r="J451" s="2764" t="s">
        <v>166</v>
      </c>
      <c r="K451" s="2763"/>
      <c r="L451" s="2763">
        <v>0</v>
      </c>
      <c r="M451" s="2762">
        <v>0</v>
      </c>
      <c r="N451" s="6940"/>
      <c r="O451" s="6941"/>
      <c r="P451" s="6944"/>
      <c r="Q451" s="6888"/>
      <c r="R451" s="6895"/>
      <c r="S451" s="6896"/>
    </row>
    <row r="452" spans="1:22" s="159" customFormat="1" ht="39.75" customHeight="1" x14ac:dyDescent="0.2">
      <c r="A452" s="6704" t="s">
        <v>10</v>
      </c>
      <c r="B452" s="6725" t="s">
        <v>9</v>
      </c>
      <c r="C452" s="6727" t="s">
        <v>11</v>
      </c>
      <c r="D452" s="6681" t="s">
        <v>25</v>
      </c>
      <c r="E452" s="2766"/>
      <c r="F452" s="6661" t="s">
        <v>1075</v>
      </c>
      <c r="G452" s="6657"/>
      <c r="H452" s="6654"/>
      <c r="I452" s="6811"/>
      <c r="J452" s="2764" t="s">
        <v>1072</v>
      </c>
      <c r="K452" s="2763">
        <v>20</v>
      </c>
      <c r="L452" s="2763">
        <v>20</v>
      </c>
      <c r="M452" s="2762">
        <v>12.71</v>
      </c>
      <c r="N452" s="6942" t="s">
        <v>1074</v>
      </c>
      <c r="O452" s="7146" t="s">
        <v>343</v>
      </c>
      <c r="P452" s="7148">
        <v>1</v>
      </c>
      <c r="Q452" s="7149">
        <v>1</v>
      </c>
      <c r="R452" s="6882"/>
      <c r="S452" s="6883"/>
    </row>
    <row r="453" spans="1:22" s="159" customFormat="1" ht="14.25" customHeight="1" thickBot="1" x14ac:dyDescent="0.25">
      <c r="A453" s="6706"/>
      <c r="B453" s="6726"/>
      <c r="C453" s="6728"/>
      <c r="D453" s="6680"/>
      <c r="E453" s="2765"/>
      <c r="F453" s="6663"/>
      <c r="G453" s="6657"/>
      <c r="H453" s="6654"/>
      <c r="I453" s="6811"/>
      <c r="J453" s="2764"/>
      <c r="K453" s="2763"/>
      <c r="L453" s="2763"/>
      <c r="M453" s="2762"/>
      <c r="N453" s="6943"/>
      <c r="O453" s="7147"/>
      <c r="P453" s="7049"/>
      <c r="Q453" s="6837"/>
      <c r="R453" s="6884"/>
      <c r="S453" s="6885"/>
    </row>
    <row r="454" spans="1:22" s="159" customFormat="1" ht="14.25" customHeight="1" x14ac:dyDescent="0.2">
      <c r="A454" s="6704" t="s">
        <v>10</v>
      </c>
      <c r="B454" s="6864" t="s">
        <v>9</v>
      </c>
      <c r="C454" s="6727" t="s">
        <v>11</v>
      </c>
      <c r="D454" s="6681" t="s">
        <v>32</v>
      </c>
      <c r="E454" s="6739"/>
      <c r="F454" s="6733" t="s">
        <v>1073</v>
      </c>
      <c r="G454" s="6657"/>
      <c r="H454" s="6654"/>
      <c r="I454" s="2755"/>
      <c r="J454" s="2761" t="s">
        <v>1072</v>
      </c>
      <c r="K454" s="2760">
        <v>0</v>
      </c>
      <c r="L454" s="2760">
        <v>306</v>
      </c>
      <c r="M454" s="2759">
        <v>134.9</v>
      </c>
      <c r="N454" s="7140"/>
      <c r="O454" s="6870"/>
      <c r="P454" s="6873"/>
      <c r="Q454" s="7143"/>
      <c r="R454" s="6779"/>
      <c r="S454" s="6780"/>
    </row>
    <row r="455" spans="1:22" s="159" customFormat="1" ht="14.25" customHeight="1" thickBot="1" x14ac:dyDescent="0.25">
      <c r="A455" s="6705"/>
      <c r="B455" s="6865"/>
      <c r="C455" s="6783"/>
      <c r="D455" s="6679"/>
      <c r="E455" s="6740"/>
      <c r="F455" s="6734"/>
      <c r="G455" s="6657"/>
      <c r="H455" s="6654"/>
      <c r="I455" s="2755"/>
      <c r="J455" s="2758" t="s">
        <v>196</v>
      </c>
      <c r="K455" s="2757">
        <v>0</v>
      </c>
      <c r="L455" s="2757">
        <v>150</v>
      </c>
      <c r="M455" s="2756">
        <v>150</v>
      </c>
      <c r="N455" s="7141"/>
      <c r="O455" s="6871"/>
      <c r="P455" s="6874"/>
      <c r="Q455" s="7144"/>
      <c r="R455" s="6781"/>
      <c r="S455" s="6782"/>
    </row>
    <row r="456" spans="1:22" s="159" customFormat="1" ht="14.25" customHeight="1" thickBot="1" x14ac:dyDescent="0.25">
      <c r="A456" s="6706"/>
      <c r="B456" s="6866"/>
      <c r="C456" s="6728"/>
      <c r="D456" s="6680"/>
      <c r="E456" s="6741"/>
      <c r="F456" s="6735"/>
      <c r="G456" s="6658"/>
      <c r="H456" s="6655"/>
      <c r="I456" s="2755"/>
      <c r="J456" s="2754" t="s">
        <v>13</v>
      </c>
      <c r="K456" s="2753">
        <f>SUM(K454:K455)</f>
        <v>0</v>
      </c>
      <c r="L456" s="2753">
        <f>SUM(L454:L455)</f>
        <v>456</v>
      </c>
      <c r="M456" s="2752">
        <f>SUM(M454:M455)</f>
        <v>284.89999999999998</v>
      </c>
      <c r="N456" s="7142"/>
      <c r="O456" s="6872"/>
      <c r="P456" s="6875"/>
      <c r="Q456" s="7145"/>
      <c r="R456" s="6621"/>
      <c r="S456" s="6622"/>
    </row>
    <row r="457" spans="1:22" s="159" customFormat="1" ht="15" customHeight="1" thickBot="1" x14ac:dyDescent="0.25">
      <c r="A457" s="2751" t="s">
        <v>10</v>
      </c>
      <c r="B457" s="2750" t="s">
        <v>9</v>
      </c>
      <c r="C457" s="6675" t="s">
        <v>14</v>
      </c>
      <c r="D457" s="6676"/>
      <c r="E457" s="6676"/>
      <c r="F457" s="6676"/>
      <c r="G457" s="6676"/>
      <c r="H457" s="6676"/>
      <c r="I457" s="6676"/>
      <c r="J457" s="6677"/>
      <c r="K457" s="2749">
        <f>K392+K398+K403+K432</f>
        <v>1370.8</v>
      </c>
      <c r="L457" s="2749">
        <f>L392+L398+L403+L432</f>
        <v>2535.6999999999998</v>
      </c>
      <c r="M457" s="2749">
        <f>M392+M398+M403+M432</f>
        <v>1132.645</v>
      </c>
      <c r="N457" s="6856"/>
      <c r="O457" s="6857"/>
      <c r="P457" s="6857"/>
      <c r="Q457" s="6857"/>
      <c r="R457" s="6857"/>
      <c r="S457" s="6858"/>
    </row>
    <row r="458" spans="1:22" s="165" customFormat="1" ht="15" customHeight="1" thickBot="1" x14ac:dyDescent="0.25">
      <c r="A458" s="2748" t="s">
        <v>10</v>
      </c>
      <c r="B458" s="6822" t="s">
        <v>742</v>
      </c>
      <c r="C458" s="6676"/>
      <c r="D458" s="6676"/>
      <c r="E458" s="6676"/>
      <c r="F458" s="6676"/>
      <c r="G458" s="6676"/>
      <c r="H458" s="6676"/>
      <c r="I458" s="6676"/>
      <c r="J458" s="6677"/>
      <c r="K458" s="2747">
        <f>K386+K457</f>
        <v>6777.02</v>
      </c>
      <c r="L458" s="2747">
        <f>L386+L457</f>
        <v>10272.51</v>
      </c>
      <c r="M458" s="2747">
        <f>M386+M457</f>
        <v>8468.3320000000003</v>
      </c>
      <c r="N458" s="6867"/>
      <c r="O458" s="6868"/>
      <c r="P458" s="6868"/>
      <c r="Q458" s="6868"/>
      <c r="R458" s="6868"/>
      <c r="S458" s="6869"/>
      <c r="U458" s="157"/>
      <c r="V458" s="157"/>
    </row>
    <row r="459" spans="1:22" s="165" customFormat="1" ht="15" customHeight="1" thickBot="1" x14ac:dyDescent="0.25">
      <c r="A459" s="2746"/>
      <c r="B459" s="6863" t="s">
        <v>1071</v>
      </c>
      <c r="C459" s="6676"/>
      <c r="D459" s="6676"/>
      <c r="E459" s="6676"/>
      <c r="F459" s="6676"/>
      <c r="G459" s="6676"/>
      <c r="H459" s="6676"/>
      <c r="I459" s="6676"/>
      <c r="J459" s="6677"/>
      <c r="K459" s="2745">
        <f>K97+K237+K458</f>
        <v>12271.400000000001</v>
      </c>
      <c r="L459" s="2745">
        <f>L97+L237+L458</f>
        <v>17026.78</v>
      </c>
      <c r="M459" s="2745">
        <f>M97+M237+M458</f>
        <v>15022.177000000001</v>
      </c>
      <c r="N459" s="6853"/>
      <c r="O459" s="6854"/>
      <c r="P459" s="6854"/>
      <c r="Q459" s="6854"/>
      <c r="R459" s="6854"/>
      <c r="S459" s="6855"/>
      <c r="U459" s="157"/>
      <c r="V459" s="157"/>
    </row>
    <row r="460" spans="1:22" s="165" customFormat="1" ht="27" customHeight="1" x14ac:dyDescent="0.2">
      <c r="A460" s="6862" t="s">
        <v>217</v>
      </c>
      <c r="B460" s="6862"/>
      <c r="C460" s="6862"/>
      <c r="D460" s="6862"/>
      <c r="E460" s="6862"/>
      <c r="F460" s="6862"/>
      <c r="G460" s="6862"/>
      <c r="H460" s="6862"/>
      <c r="I460" s="6862"/>
      <c r="J460" s="6862"/>
      <c r="K460" s="6862"/>
      <c r="L460" s="6862"/>
      <c r="M460" s="6862"/>
    </row>
    <row r="461" spans="1:22" s="165" customFormat="1" ht="258.75" customHeight="1" x14ac:dyDescent="0.2">
      <c r="A461" s="2743"/>
      <c r="B461" s="2743"/>
      <c r="C461" s="2743"/>
      <c r="D461" s="2743"/>
      <c r="E461" s="2743"/>
      <c r="F461" s="2743"/>
      <c r="G461" s="2743"/>
      <c r="H461" s="2744"/>
      <c r="I461" s="2743"/>
      <c r="J461" s="2743"/>
      <c r="K461" s="2742"/>
      <c r="L461" s="2742"/>
      <c r="M461" s="2742"/>
    </row>
    <row r="462" spans="1:22" s="165" customFormat="1" ht="13.5" customHeight="1" x14ac:dyDescent="0.2">
      <c r="A462" s="176"/>
      <c r="B462" s="2741"/>
      <c r="C462" s="5109" t="s">
        <v>17</v>
      </c>
      <c r="D462" s="5109"/>
      <c r="E462" s="5109"/>
      <c r="F462" s="5109"/>
      <c r="G462" s="5109"/>
      <c r="H462" s="5109"/>
      <c r="I462" s="5109"/>
      <c r="J462" s="5109"/>
      <c r="K462" s="5109"/>
      <c r="L462" s="5109"/>
      <c r="M462" s="5109"/>
      <c r="N462" s="5109"/>
      <c r="O462" s="5109"/>
      <c r="P462" s="5109"/>
      <c r="Q462" s="5109"/>
    </row>
    <row r="463" spans="1:22" s="165" customFormat="1" ht="13.5" customHeight="1" thickBot="1" x14ac:dyDescent="0.25">
      <c r="A463" s="176"/>
      <c r="B463" s="174"/>
      <c r="C463" s="174"/>
      <c r="D463" s="174"/>
      <c r="E463" s="174"/>
      <c r="F463" s="174"/>
      <c r="G463" s="175"/>
      <c r="H463" s="2740"/>
      <c r="I463" s="174"/>
      <c r="K463" s="2739"/>
      <c r="L463" s="2739"/>
      <c r="M463" s="2739"/>
      <c r="N463" s="5084"/>
      <c r="O463" s="5084"/>
      <c r="P463" s="5084"/>
      <c r="Q463" s="5084"/>
    </row>
    <row r="464" spans="1:22" s="165" customFormat="1" ht="72" customHeight="1" thickBot="1" x14ac:dyDescent="0.25">
      <c r="A464" s="172"/>
      <c r="B464" s="171"/>
      <c r="C464" s="5085" t="s">
        <v>216</v>
      </c>
      <c r="D464" s="5085"/>
      <c r="E464" s="5085"/>
      <c r="F464" s="5085"/>
      <c r="G464" s="5085"/>
      <c r="H464" s="5085"/>
      <c r="I464" s="5085"/>
      <c r="J464" s="5085"/>
      <c r="K464" s="2738" t="s">
        <v>299</v>
      </c>
      <c r="L464" s="2737" t="s">
        <v>300</v>
      </c>
      <c r="M464" s="2736" t="s">
        <v>202</v>
      </c>
      <c r="N464" s="543"/>
      <c r="O464" s="5086"/>
      <c r="P464" s="5086"/>
      <c r="Q464" s="5086"/>
      <c r="T464" s="2735"/>
      <c r="U464" s="2735"/>
    </row>
    <row r="465" spans="1:18" s="165" customFormat="1" ht="14.1" customHeight="1" thickBot="1" x14ac:dyDescent="0.25">
      <c r="A465" s="6799" t="s">
        <v>18</v>
      </c>
      <c r="B465" s="6800"/>
      <c r="C465" s="6800"/>
      <c r="D465" s="6800"/>
      <c r="E465" s="6800"/>
      <c r="F465" s="6800"/>
      <c r="G465" s="6800"/>
      <c r="H465" s="6800"/>
      <c r="I465" s="6800"/>
      <c r="J465" s="6801"/>
      <c r="K465" s="2734">
        <f>K466</f>
        <v>12271.4</v>
      </c>
      <c r="L465" s="2734">
        <f>L466</f>
        <v>17026.780000000002</v>
      </c>
      <c r="M465" s="2734">
        <f>M466</f>
        <v>15022.177</v>
      </c>
      <c r="N465" s="542"/>
      <c r="O465" s="5083"/>
      <c r="P465" s="5083"/>
      <c r="Q465" s="5083"/>
    </row>
    <row r="466" spans="1:18" s="165" customFormat="1" ht="13.5" customHeight="1" thickBot="1" x14ac:dyDescent="0.25">
      <c r="A466" s="6802" t="s">
        <v>23</v>
      </c>
      <c r="B466" s="6803"/>
      <c r="C466" s="6803"/>
      <c r="D466" s="6803"/>
      <c r="E466" s="6803"/>
      <c r="F466" s="6803"/>
      <c r="G466" s="6803"/>
      <c r="H466" s="6803"/>
      <c r="I466" s="6803"/>
      <c r="J466" s="6804"/>
      <c r="K466" s="2733">
        <f>K467+K468+K469+K470+K471+K472+K473+K474+K475+K476+K477+K478</f>
        <v>12271.4</v>
      </c>
      <c r="L466" s="2733">
        <f>L467+L468+L469+L470+L471+L472+L473+L474+L475+L476+L477+L478</f>
        <v>17026.780000000002</v>
      </c>
      <c r="M466" s="2733">
        <f>M467+M468+M469+M470+M471+M472+M473+M474+M475+M476+M477+M478</f>
        <v>15022.177</v>
      </c>
      <c r="N466" s="541"/>
      <c r="O466" s="5081"/>
      <c r="P466" s="5081"/>
      <c r="Q466" s="5081"/>
    </row>
    <row r="467" spans="1:18" s="165" customFormat="1" ht="14.25" customHeight="1" x14ac:dyDescent="0.2">
      <c r="A467" s="6859" t="s">
        <v>215</v>
      </c>
      <c r="B467" s="6860"/>
      <c r="C467" s="6860"/>
      <c r="D467" s="6860"/>
      <c r="E467" s="6860"/>
      <c r="F467" s="6860"/>
      <c r="G467" s="6860"/>
      <c r="H467" s="6860"/>
      <c r="I467" s="6860"/>
      <c r="J467" s="6861"/>
      <c r="K467" s="2732">
        <f>K12+K16++K20+K50+K55+K64+K74+K83+K90+K102+K110+K117+K130+K142+K149+K200+K242+K320+K340+K346+K354+K370+K389+K395+K401+K428</f>
        <v>8032.9</v>
      </c>
      <c r="L467" s="2732">
        <f>L12+L16++L20+L50+L55+L64+L74+L83+L90+L102+L110+L117+L130+L142+L149+L200+L242+L320+L340+L346+L354+L370+L389+L395+L401+L428</f>
        <v>9383.7000000000025</v>
      </c>
      <c r="M467" s="2732">
        <f>M12+M16++M20+M50+M55+M64+M74+M83+M90+M102+M110+M117+M130+M142+M149+M200+M242+M320+M340+M346+M354+M370+M389+M395+M401+M428</f>
        <v>8429.875</v>
      </c>
      <c r="N467" s="540"/>
      <c r="O467" s="5081"/>
      <c r="P467" s="5081"/>
      <c r="Q467" s="5081"/>
    </row>
    <row r="468" spans="1:18" s="165" customFormat="1" ht="14.25" customHeight="1" x14ac:dyDescent="0.2">
      <c r="A468" s="5063" t="s">
        <v>214</v>
      </c>
      <c r="B468" s="5064"/>
      <c r="C468" s="5064"/>
      <c r="D468" s="5065"/>
      <c r="E468" s="5065"/>
      <c r="F468" s="5065"/>
      <c r="G468" s="5065"/>
      <c r="H468" s="5065"/>
      <c r="I468" s="5065"/>
      <c r="J468" s="5066"/>
      <c r="K468" s="164"/>
      <c r="L468" s="164"/>
      <c r="M468" s="164"/>
      <c r="N468" s="542"/>
      <c r="O468" s="5083"/>
      <c r="P468" s="5083"/>
      <c r="Q468" s="5083"/>
    </row>
    <row r="469" spans="1:18" s="165" customFormat="1" ht="14.25" customHeight="1" x14ac:dyDescent="0.2">
      <c r="A469" s="5063" t="s">
        <v>213</v>
      </c>
      <c r="B469" s="5064"/>
      <c r="C469" s="5064"/>
      <c r="D469" s="5065"/>
      <c r="E469" s="5065"/>
      <c r="F469" s="5065"/>
      <c r="G469" s="5065"/>
      <c r="H469" s="5065"/>
      <c r="I469" s="5065"/>
      <c r="J469" s="5066"/>
      <c r="K469" s="164">
        <f>K13+K17+K35+K39+K56+K65+K75+K84+K103+K109+K118+K131+K143+K150+K201+K390+K396+K402+K429</f>
        <v>0</v>
      </c>
      <c r="L469" s="164">
        <f>L13+L17+L35+L39+L56+L65+L75+L84+L103+L109+L118+L131+L143+L150+L201+L390+L396+L402+L429</f>
        <v>0</v>
      </c>
      <c r="M469" s="164">
        <f>M13+M17+M35+M39+M56+M65+M75+M84+M103+M109+M118+M131+M143+M150+M201+M390+M396+M402+M429</f>
        <v>0</v>
      </c>
      <c r="N469" s="542"/>
      <c r="O469" s="542"/>
      <c r="P469" s="542"/>
      <c r="Q469" s="542"/>
    </row>
    <row r="470" spans="1:18" s="165" customFormat="1" ht="24" customHeight="1" x14ac:dyDescent="0.2">
      <c r="A470" s="5063" t="s">
        <v>212</v>
      </c>
      <c r="B470" s="5064"/>
      <c r="C470" s="5064"/>
      <c r="D470" s="5065"/>
      <c r="E470" s="5065"/>
      <c r="F470" s="5065"/>
      <c r="G470" s="5065"/>
      <c r="H470" s="5065"/>
      <c r="I470" s="5065"/>
      <c r="J470" s="5066"/>
      <c r="K470" s="164">
        <f>K14+K18+K22+K104+K111+K119+K132+K144+K152+K243+K321+K341+K347+K355+K371+K51</f>
        <v>3775.0999999999995</v>
      </c>
      <c r="L470" s="164">
        <f>L14+L18+L22+L104+L111+L119+L132+L144+L152+L243+L321+L341+L347+L355+L371+L51</f>
        <v>4679.7000000000007</v>
      </c>
      <c r="M470" s="164">
        <f>M14+M18+M22+M104+M111+M119+M132+M144+M152+M243+M321+M341+M347+M355+M371+M51</f>
        <v>4674.3</v>
      </c>
      <c r="N470" s="542"/>
      <c r="O470" s="542"/>
      <c r="P470" s="542"/>
      <c r="Q470" s="542"/>
    </row>
    <row r="471" spans="1:18" s="165" customFormat="1" ht="14.25" customHeight="1" x14ac:dyDescent="0.2">
      <c r="A471" s="5067" t="s">
        <v>211</v>
      </c>
      <c r="B471" s="5068"/>
      <c r="C471" s="5068"/>
      <c r="D471" s="5065"/>
      <c r="E471" s="5065"/>
      <c r="F471" s="5065"/>
      <c r="G471" s="5065"/>
      <c r="H471" s="5065"/>
      <c r="I471" s="5065"/>
      <c r="J471" s="5066"/>
      <c r="K471" s="164">
        <f>K430+K244</f>
        <v>44.3</v>
      </c>
      <c r="L471" s="164">
        <f>L430+L244</f>
        <v>2044.3</v>
      </c>
      <c r="M471" s="164">
        <f>M430+M244</f>
        <v>1000</v>
      </c>
      <c r="N471" s="542"/>
      <c r="O471" s="542"/>
      <c r="P471" s="542"/>
      <c r="Q471" s="542"/>
    </row>
    <row r="472" spans="1:18" s="165" customFormat="1" ht="14.25" customHeight="1" x14ac:dyDescent="0.2">
      <c r="A472" s="5063" t="s">
        <v>210</v>
      </c>
      <c r="B472" s="5065"/>
      <c r="C472" s="5065"/>
      <c r="D472" s="5065"/>
      <c r="E472" s="5065"/>
      <c r="F472" s="5065"/>
      <c r="G472" s="5065"/>
      <c r="H472" s="5065"/>
      <c r="I472" s="5065"/>
      <c r="J472" s="5066"/>
      <c r="K472" s="164"/>
      <c r="L472" s="164"/>
      <c r="M472" s="164"/>
      <c r="N472" s="542"/>
      <c r="O472" s="542"/>
      <c r="P472" s="542"/>
      <c r="Q472" s="542"/>
    </row>
    <row r="473" spans="1:18" s="165" customFormat="1" ht="14.25" customHeight="1" x14ac:dyDescent="0.2">
      <c r="A473" s="5063" t="s">
        <v>209</v>
      </c>
      <c r="B473" s="5064"/>
      <c r="C473" s="5064"/>
      <c r="D473" s="5065"/>
      <c r="E473" s="5065"/>
      <c r="F473" s="5065"/>
      <c r="G473" s="5065"/>
      <c r="H473" s="5065"/>
      <c r="I473" s="5065"/>
      <c r="J473" s="5066"/>
      <c r="K473" s="164"/>
      <c r="L473" s="164"/>
      <c r="M473" s="164"/>
      <c r="N473" s="542"/>
      <c r="O473" s="542"/>
      <c r="P473" s="542"/>
      <c r="Q473" s="542"/>
    </row>
    <row r="474" spans="1:18" s="165" customFormat="1" ht="24" customHeight="1" x14ac:dyDescent="0.2">
      <c r="A474" s="5063" t="s">
        <v>208</v>
      </c>
      <c r="B474" s="5064"/>
      <c r="C474" s="5064"/>
      <c r="D474" s="5065"/>
      <c r="E474" s="5065"/>
      <c r="F474" s="5065"/>
      <c r="G474" s="5065"/>
      <c r="H474" s="5065"/>
      <c r="I474" s="5065"/>
      <c r="J474" s="5066"/>
      <c r="K474" s="164"/>
      <c r="L474" s="164"/>
      <c r="M474" s="164"/>
      <c r="N474" s="542"/>
      <c r="O474" s="542"/>
      <c r="P474" s="542"/>
      <c r="Q474" s="542"/>
    </row>
    <row r="475" spans="1:18" s="165" customFormat="1" ht="14.25" customHeight="1" x14ac:dyDescent="0.2">
      <c r="A475" s="5063" t="s">
        <v>207</v>
      </c>
      <c r="B475" s="5064"/>
      <c r="C475" s="5064"/>
      <c r="D475" s="5077"/>
      <c r="E475" s="5077"/>
      <c r="F475" s="5077"/>
      <c r="G475" s="5077"/>
      <c r="H475" s="5077"/>
      <c r="I475" s="5077"/>
      <c r="J475" s="5078"/>
      <c r="K475" s="164"/>
      <c r="L475" s="164"/>
      <c r="M475" s="164"/>
      <c r="N475" s="542"/>
      <c r="O475" s="542"/>
      <c r="P475" s="542"/>
      <c r="Q475" s="542"/>
    </row>
    <row r="476" spans="1:18" s="159" customFormat="1" ht="13.5" customHeight="1" x14ac:dyDescent="0.2">
      <c r="A476" s="5079" t="s">
        <v>206</v>
      </c>
      <c r="B476" s="5080"/>
      <c r="C476" s="5080"/>
      <c r="D476" s="5065"/>
      <c r="E476" s="5065"/>
      <c r="F476" s="5065"/>
      <c r="G476" s="5065"/>
      <c r="H476" s="5065"/>
      <c r="I476" s="5065"/>
      <c r="J476" s="5066"/>
      <c r="K476" s="164"/>
      <c r="L476" s="164"/>
      <c r="M476" s="164"/>
      <c r="N476" s="541"/>
      <c r="O476" s="5081"/>
      <c r="P476" s="5081"/>
      <c r="Q476" s="5081"/>
    </row>
    <row r="477" spans="1:18" s="159" customFormat="1" ht="13.5" customHeight="1" x14ac:dyDescent="0.2">
      <c r="A477" s="5063" t="s">
        <v>205</v>
      </c>
      <c r="B477" s="5064"/>
      <c r="C477" s="5064"/>
      <c r="D477" s="5064"/>
      <c r="E477" s="5064"/>
      <c r="F477" s="5064"/>
      <c r="G477" s="5064"/>
      <c r="H477" s="5064"/>
      <c r="I477" s="5064"/>
      <c r="J477" s="5082"/>
      <c r="K477" s="2731">
        <f>K108+K151++K202+K245+K322+K342+K348+K356+K372+K391+K397+K431+K52+K85</f>
        <v>419.1</v>
      </c>
      <c r="L477" s="2731">
        <f>L108+L151++L202+L245+L322+L342+L348+L356+L372+L391+L397+L431+L52+L85</f>
        <v>919.08000000000015</v>
      </c>
      <c r="M477" s="2731">
        <f>M108+M151++M202+M245+M322+M342+M348+M356+M372+M391+M397+M431+M52+M85</f>
        <v>918.00200000000018</v>
      </c>
      <c r="N477" s="2730"/>
      <c r="O477" s="5081"/>
      <c r="P477" s="5081"/>
      <c r="Q477" s="5081"/>
    </row>
    <row r="478" spans="1:18" s="159" customFormat="1" ht="13.5" customHeight="1" thickBot="1" x14ac:dyDescent="0.25">
      <c r="A478" s="5056" t="s">
        <v>204</v>
      </c>
      <c r="B478" s="5057"/>
      <c r="C478" s="5057"/>
      <c r="D478" s="5057"/>
      <c r="E478" s="5057"/>
      <c r="F478" s="5057"/>
      <c r="G478" s="5057"/>
      <c r="H478" s="5057"/>
      <c r="I478" s="5057"/>
      <c r="J478" s="5058"/>
      <c r="K478" s="162"/>
      <c r="L478" s="162"/>
      <c r="M478" s="162"/>
      <c r="N478" s="157"/>
      <c r="O478" s="5059"/>
      <c r="P478" s="5059"/>
      <c r="Q478" s="5059"/>
    </row>
    <row r="479" spans="1:18" s="159" customFormat="1" ht="12.75" customHeight="1" thickBot="1" x14ac:dyDescent="0.25">
      <c r="A479" s="6799" t="s">
        <v>19</v>
      </c>
      <c r="B479" s="6800"/>
      <c r="C479" s="6800"/>
      <c r="D479" s="6800"/>
      <c r="E479" s="6800"/>
      <c r="F479" s="6800"/>
      <c r="G479" s="6800"/>
      <c r="H479" s="6800"/>
      <c r="I479" s="6800"/>
      <c r="J479" s="6801"/>
      <c r="K479" s="2729">
        <f>K480</f>
        <v>0</v>
      </c>
      <c r="L479" s="2729">
        <f>L480</f>
        <v>0</v>
      </c>
      <c r="M479" s="2729">
        <f>M480</f>
        <v>0</v>
      </c>
      <c r="N479" s="157"/>
      <c r="O479" s="5059"/>
      <c r="P479" s="5059"/>
      <c r="Q479" s="5059"/>
    </row>
    <row r="480" spans="1:18" s="159" customFormat="1" ht="13.5" customHeight="1" thickBot="1" x14ac:dyDescent="0.25">
      <c r="A480" s="5072" t="s">
        <v>203</v>
      </c>
      <c r="B480" s="5073"/>
      <c r="C480" s="5073"/>
      <c r="D480" s="5074"/>
      <c r="E480" s="5074"/>
      <c r="F480" s="5074"/>
      <c r="G480" s="5074"/>
      <c r="H480" s="5074"/>
      <c r="I480" s="5074"/>
      <c r="J480" s="5075"/>
      <c r="K480" s="158">
        <v>0</v>
      </c>
      <c r="L480" s="158">
        <v>0</v>
      </c>
      <c r="M480" s="158">
        <v>0</v>
      </c>
      <c r="N480" s="5076"/>
      <c r="O480" s="5076"/>
      <c r="P480" s="5076"/>
      <c r="Q480" s="5076"/>
      <c r="R480" s="5076"/>
    </row>
    <row r="481" spans="1:21" s="159" customFormat="1" ht="13.5" customHeight="1" thickBot="1" x14ac:dyDescent="0.25">
      <c r="A481" s="5060" t="s">
        <v>20</v>
      </c>
      <c r="B481" s="5061"/>
      <c r="C481" s="5061"/>
      <c r="D481" s="5061"/>
      <c r="E481" s="5061"/>
      <c r="F481" s="5061"/>
      <c r="G481" s="5061"/>
      <c r="H481" s="5061"/>
      <c r="I481" s="5061"/>
      <c r="J481" s="5062"/>
      <c r="K481" s="2728">
        <f>K465+K479</f>
        <v>12271.4</v>
      </c>
      <c r="L481" s="2728">
        <f>L465+L479</f>
        <v>17026.780000000002</v>
      </c>
      <c r="M481" s="2727">
        <f>M465+M479</f>
        <v>15022.177</v>
      </c>
      <c r="N481" s="157"/>
      <c r="O481" s="5059"/>
      <c r="P481" s="5059"/>
      <c r="Q481" s="5059"/>
      <c r="R481" s="157"/>
      <c r="S481" s="5059"/>
      <c r="T481" s="5059"/>
      <c r="U481" s="5059"/>
    </row>
    <row r="482" spans="1:21" ht="12" x14ac:dyDescent="0.2">
      <c r="A482" s="2717"/>
      <c r="C482" s="2726"/>
      <c r="D482" s="2726"/>
      <c r="E482" s="2726"/>
      <c r="F482" s="2724"/>
      <c r="G482" s="2724"/>
      <c r="H482" s="2725"/>
      <c r="I482" s="2724"/>
      <c r="J482" s="2724"/>
      <c r="K482" s="2723"/>
      <c r="L482" s="2723"/>
      <c r="M482" s="2723"/>
    </row>
    <row r="483" spans="1:21" x14ac:dyDescent="0.2">
      <c r="A483" s="2717"/>
      <c r="I483" s="2722"/>
      <c r="J483" s="2722"/>
    </row>
    <row r="484" spans="1:21" x14ac:dyDescent="0.2">
      <c r="A484" s="2717"/>
      <c r="I484" s="2722"/>
      <c r="J484" s="2721"/>
      <c r="K484" s="2720"/>
      <c r="L484" s="2720"/>
      <c r="M484" s="2720"/>
    </row>
    <row r="485" spans="1:21" x14ac:dyDescent="0.2">
      <c r="A485" s="2717"/>
      <c r="J485" s="2718"/>
      <c r="K485" s="2718"/>
      <c r="L485" s="2718"/>
      <c r="M485" s="2718"/>
    </row>
    <row r="486" spans="1:21" x14ac:dyDescent="0.2">
      <c r="A486" s="2717"/>
    </row>
    <row r="487" spans="1:21" x14ac:dyDescent="0.2">
      <c r="A487" s="2717"/>
      <c r="J487" s="2718"/>
      <c r="K487" s="2718"/>
      <c r="L487" s="2718"/>
      <c r="M487" s="2718"/>
    </row>
    <row r="488" spans="1:21" x14ac:dyDescent="0.2">
      <c r="A488" s="2717"/>
    </row>
    <row r="489" spans="1:21" x14ac:dyDescent="0.2">
      <c r="A489" s="2717"/>
    </row>
    <row r="490" spans="1:21" x14ac:dyDescent="0.2">
      <c r="A490" s="2717"/>
      <c r="J490" s="2719"/>
      <c r="K490" s="2720"/>
      <c r="L490" s="2720"/>
      <c r="M490" s="2720"/>
    </row>
    <row r="491" spans="1:21" x14ac:dyDescent="0.2">
      <c r="A491" s="2717"/>
      <c r="J491" s="2718"/>
      <c r="K491" s="2718"/>
      <c r="L491" s="2718"/>
      <c r="M491" s="2718"/>
    </row>
    <row r="492" spans="1:21" x14ac:dyDescent="0.2">
      <c r="A492" s="2717"/>
    </row>
    <row r="493" spans="1:21" x14ac:dyDescent="0.2">
      <c r="A493" s="2717"/>
      <c r="J493" s="2718"/>
      <c r="K493" s="2718"/>
      <c r="L493" s="2718"/>
      <c r="M493" s="2718"/>
    </row>
    <row r="494" spans="1:21" x14ac:dyDescent="0.2">
      <c r="A494" s="2717"/>
    </row>
    <row r="495" spans="1:21" x14ac:dyDescent="0.2">
      <c r="A495" s="2717"/>
      <c r="J495" s="2719"/>
    </row>
    <row r="496" spans="1:21" x14ac:dyDescent="0.2">
      <c r="A496" s="2717"/>
      <c r="J496" s="2718"/>
    </row>
    <row r="497" spans="1:10" x14ac:dyDescent="0.2">
      <c r="A497" s="2717"/>
    </row>
    <row r="498" spans="1:10" x14ac:dyDescent="0.2">
      <c r="A498" s="2717"/>
      <c r="J498" s="2718"/>
    </row>
    <row r="499" spans="1:10" x14ac:dyDescent="0.2">
      <c r="A499" s="2717"/>
    </row>
    <row r="500" spans="1:10" x14ac:dyDescent="0.2">
      <c r="A500" s="2717"/>
    </row>
    <row r="501" spans="1:10" x14ac:dyDescent="0.2">
      <c r="A501" s="2717"/>
    </row>
    <row r="502" spans="1:10" x14ac:dyDescent="0.2">
      <c r="A502" s="2717"/>
    </row>
    <row r="503" spans="1:10" x14ac:dyDescent="0.2">
      <c r="A503" s="2717"/>
    </row>
    <row r="504" spans="1:10" x14ac:dyDescent="0.2">
      <c r="A504" s="2717"/>
    </row>
    <row r="505" spans="1:10" x14ac:dyDescent="0.2">
      <c r="A505" s="2717"/>
    </row>
    <row r="506" spans="1:10" x14ac:dyDescent="0.2">
      <c r="A506" s="2717"/>
    </row>
    <row r="507" spans="1:10" x14ac:dyDescent="0.2">
      <c r="A507" s="2717"/>
    </row>
    <row r="508" spans="1:10" x14ac:dyDescent="0.2">
      <c r="A508" s="2717"/>
    </row>
    <row r="509" spans="1:10" x14ac:dyDescent="0.2">
      <c r="A509" s="2717"/>
    </row>
    <row r="510" spans="1:10" x14ac:dyDescent="0.2">
      <c r="A510" s="2717"/>
    </row>
    <row r="511" spans="1:10" x14ac:dyDescent="0.2">
      <c r="A511" s="2717"/>
    </row>
    <row r="512" spans="1:10" x14ac:dyDescent="0.2">
      <c r="A512" s="2717"/>
    </row>
    <row r="513" spans="1:1" x14ac:dyDescent="0.2">
      <c r="A513" s="2717"/>
    </row>
    <row r="514" spans="1:1" x14ac:dyDescent="0.2">
      <c r="A514" s="2717"/>
    </row>
    <row r="515" spans="1:1" x14ac:dyDescent="0.2">
      <c r="A515" s="2717"/>
    </row>
    <row r="516" spans="1:1" x14ac:dyDescent="0.2">
      <c r="A516" s="2717"/>
    </row>
    <row r="517" spans="1:1" x14ac:dyDescent="0.2">
      <c r="A517" s="2717"/>
    </row>
    <row r="518" spans="1:1" x14ac:dyDescent="0.2">
      <c r="A518" s="2717"/>
    </row>
    <row r="519" spans="1:1" x14ac:dyDescent="0.2">
      <c r="A519" s="2717"/>
    </row>
    <row r="520" spans="1:1" x14ac:dyDescent="0.2">
      <c r="A520" s="2717"/>
    </row>
    <row r="521" spans="1:1" x14ac:dyDescent="0.2">
      <c r="A521" s="2717"/>
    </row>
    <row r="522" spans="1:1" x14ac:dyDescent="0.2">
      <c r="A522" s="2717"/>
    </row>
    <row r="523" spans="1:1" x14ac:dyDescent="0.2">
      <c r="A523" s="2717"/>
    </row>
    <row r="524" spans="1:1" x14ac:dyDescent="0.2">
      <c r="A524" s="2717"/>
    </row>
    <row r="525" spans="1:1" x14ac:dyDescent="0.2">
      <c r="A525" s="2717"/>
    </row>
    <row r="526" spans="1:1" x14ac:dyDescent="0.2">
      <c r="A526" s="2717"/>
    </row>
    <row r="527" spans="1:1" x14ac:dyDescent="0.2">
      <c r="A527" s="2717"/>
    </row>
    <row r="528" spans="1:1" x14ac:dyDescent="0.2">
      <c r="A528" s="2717"/>
    </row>
    <row r="529" spans="1:1" x14ac:dyDescent="0.2">
      <c r="A529" s="2717"/>
    </row>
    <row r="530" spans="1:1" x14ac:dyDescent="0.2">
      <c r="A530" s="2717"/>
    </row>
    <row r="531" spans="1:1" x14ac:dyDescent="0.2">
      <c r="A531" s="2717"/>
    </row>
    <row r="532" spans="1:1" x14ac:dyDescent="0.2">
      <c r="A532" s="2717"/>
    </row>
    <row r="533" spans="1:1" x14ac:dyDescent="0.2">
      <c r="A533" s="2717"/>
    </row>
    <row r="534" spans="1:1" x14ac:dyDescent="0.2">
      <c r="A534" s="2717"/>
    </row>
    <row r="535" spans="1:1" x14ac:dyDescent="0.2">
      <c r="A535" s="2717"/>
    </row>
    <row r="536" spans="1:1" x14ac:dyDescent="0.2">
      <c r="A536" s="2717"/>
    </row>
    <row r="537" spans="1:1" x14ac:dyDescent="0.2">
      <c r="A537" s="2717"/>
    </row>
    <row r="538" spans="1:1" x14ac:dyDescent="0.2">
      <c r="A538" s="2717"/>
    </row>
    <row r="539" spans="1:1" x14ac:dyDescent="0.2">
      <c r="A539" s="2717"/>
    </row>
    <row r="540" spans="1:1" x14ac:dyDescent="0.2">
      <c r="A540" s="2717"/>
    </row>
    <row r="541" spans="1:1" x14ac:dyDescent="0.2">
      <c r="A541" s="2717"/>
    </row>
    <row r="542" spans="1:1" x14ac:dyDescent="0.2">
      <c r="A542" s="2717"/>
    </row>
    <row r="543" spans="1:1" x14ac:dyDescent="0.2">
      <c r="A543" s="2717"/>
    </row>
    <row r="544" spans="1:1" x14ac:dyDescent="0.2">
      <c r="A544" s="2717"/>
    </row>
    <row r="545" spans="1:1" x14ac:dyDescent="0.2">
      <c r="A545" s="2717"/>
    </row>
    <row r="546" spans="1:1" x14ac:dyDescent="0.2">
      <c r="A546" s="2717"/>
    </row>
    <row r="547" spans="1:1" x14ac:dyDescent="0.2">
      <c r="A547" s="2717"/>
    </row>
    <row r="548" spans="1:1" x14ac:dyDescent="0.2">
      <c r="A548" s="2717"/>
    </row>
    <row r="549" spans="1:1" x14ac:dyDescent="0.2">
      <c r="A549" s="2717"/>
    </row>
    <row r="550" spans="1:1" x14ac:dyDescent="0.2">
      <c r="A550" s="2717"/>
    </row>
    <row r="551" spans="1:1" x14ac:dyDescent="0.2">
      <c r="A551" s="2717"/>
    </row>
    <row r="552" spans="1:1" x14ac:dyDescent="0.2">
      <c r="A552" s="2717"/>
    </row>
    <row r="553" spans="1:1" x14ac:dyDescent="0.2">
      <c r="A553" s="2717"/>
    </row>
    <row r="554" spans="1:1" x14ac:dyDescent="0.2">
      <c r="A554" s="2717"/>
    </row>
    <row r="555" spans="1:1" x14ac:dyDescent="0.2">
      <c r="A555" s="2717"/>
    </row>
    <row r="556" spans="1:1" x14ac:dyDescent="0.2">
      <c r="A556" s="2717"/>
    </row>
    <row r="557" spans="1:1" x14ac:dyDescent="0.2">
      <c r="A557" s="2717"/>
    </row>
    <row r="558" spans="1:1" x14ac:dyDescent="0.2">
      <c r="A558" s="2717"/>
    </row>
    <row r="559" spans="1:1" x14ac:dyDescent="0.2">
      <c r="A559" s="2717"/>
    </row>
    <row r="560" spans="1:1" x14ac:dyDescent="0.2">
      <c r="A560" s="2717"/>
    </row>
    <row r="561" spans="1:1" x14ac:dyDescent="0.2">
      <c r="A561" s="2717"/>
    </row>
  </sheetData>
  <mergeCells count="913">
    <mergeCell ref="R1:S1"/>
    <mergeCell ref="B99:M99"/>
    <mergeCell ref="C101:M101"/>
    <mergeCell ref="C26:S26"/>
    <mergeCell ref="N61:S61"/>
    <mergeCell ref="N79:S79"/>
    <mergeCell ref="C80:S80"/>
    <mergeCell ref="N96:S96"/>
    <mergeCell ref="D199:F203"/>
    <mergeCell ref="R108:S112"/>
    <mergeCell ref="R119:S124"/>
    <mergeCell ref="R129:S129"/>
    <mergeCell ref="R64:S64"/>
    <mergeCell ref="N97:S97"/>
    <mergeCell ref="B98:S98"/>
    <mergeCell ref="R195:S198"/>
    <mergeCell ref="R199:S203"/>
    <mergeCell ref="R113:S114"/>
    <mergeCell ref="R117:S118"/>
    <mergeCell ref="R130:S131"/>
    <mergeCell ref="R142:S144"/>
    <mergeCell ref="R158:S158"/>
    <mergeCell ref="R115:S116"/>
    <mergeCell ref="N138:S138"/>
    <mergeCell ref="A2:S2"/>
    <mergeCell ref="J4:J6"/>
    <mergeCell ref="R167:S167"/>
    <mergeCell ref="Q195:Q197"/>
    <mergeCell ref="R224:S227"/>
    <mergeCell ref="R208:S211"/>
    <mergeCell ref="R212:S215"/>
    <mergeCell ref="R187:S190"/>
    <mergeCell ref="R191:S194"/>
    <mergeCell ref="R9:S9"/>
    <mergeCell ref="R154:S157"/>
    <mergeCell ref="I212:I215"/>
    <mergeCell ref="R162:S165"/>
    <mergeCell ref="R159:S161"/>
    <mergeCell ref="R170:S170"/>
    <mergeCell ref="R149:S153"/>
    <mergeCell ref="R145:S148"/>
    <mergeCell ref="R132:S137"/>
    <mergeCell ref="R140:S141"/>
    <mergeCell ref="R166:S166"/>
    <mergeCell ref="R169:S169"/>
    <mergeCell ref="N163:N164"/>
    <mergeCell ref="D29:F29"/>
    <mergeCell ref="D108:F112"/>
    <mergeCell ref="S481:U481"/>
    <mergeCell ref="R175:S178"/>
    <mergeCell ref="R179:S181"/>
    <mergeCell ref="N237:S237"/>
    <mergeCell ref="B238:S238"/>
    <mergeCell ref="R320:S323"/>
    <mergeCell ref="R324:S327"/>
    <mergeCell ref="R332:S335"/>
    <mergeCell ref="R336:S339"/>
    <mergeCell ref="R183:S186"/>
    <mergeCell ref="R220:S223"/>
    <mergeCell ref="R369:S369"/>
    <mergeCell ref="R354:S357"/>
    <mergeCell ref="R367:S368"/>
    <mergeCell ref="R346:S349"/>
    <mergeCell ref="R340:S340"/>
    <mergeCell ref="R241:S241"/>
    <mergeCell ref="R228:S231"/>
    <mergeCell ref="R232:S235"/>
    <mergeCell ref="R247:S250"/>
    <mergeCell ref="N341:N343"/>
    <mergeCell ref="O341:O343"/>
    <mergeCell ref="P341:P343"/>
    <mergeCell ref="Q341:Q343"/>
    <mergeCell ref="A378:A381"/>
    <mergeCell ref="R171:S171"/>
    <mergeCell ref="R204:S204"/>
    <mergeCell ref="R300:S303"/>
    <mergeCell ref="R296:S299"/>
    <mergeCell ref="R292:S295"/>
    <mergeCell ref="R288:S291"/>
    <mergeCell ref="R275:S278"/>
    <mergeCell ref="N236:S236"/>
    <mergeCell ref="R271:S274"/>
    <mergeCell ref="R267:S270"/>
    <mergeCell ref="R205:S207"/>
    <mergeCell ref="R263:S266"/>
    <mergeCell ref="R259:S262"/>
    <mergeCell ref="R341:S343"/>
    <mergeCell ref="R283:S287"/>
    <mergeCell ref="R304:S307"/>
    <mergeCell ref="R378:S380"/>
    <mergeCell ref="R329:S331"/>
    <mergeCell ref="R328:S328"/>
    <mergeCell ref="C340:C343"/>
    <mergeCell ref="C320:C323"/>
    <mergeCell ref="D328:D331"/>
    <mergeCell ref="D332:D335"/>
    <mergeCell ref="R376:S377"/>
    <mergeCell ref="R370:S373"/>
    <mergeCell ref="A312:A315"/>
    <mergeCell ref="B312:B315"/>
    <mergeCell ref="A370:A373"/>
    <mergeCell ref="A374:A377"/>
    <mergeCell ref="N454:N456"/>
    <mergeCell ref="N386:S386"/>
    <mergeCell ref="C388:M388"/>
    <mergeCell ref="H442:H447"/>
    <mergeCell ref="R389:S389"/>
    <mergeCell ref="R384:S385"/>
    <mergeCell ref="R381:S381"/>
    <mergeCell ref="C387:S387"/>
    <mergeCell ref="R399:S400"/>
    <mergeCell ref="R397:S398"/>
    <mergeCell ref="Q454:Q456"/>
    <mergeCell ref="N452:N453"/>
    <mergeCell ref="O452:O453"/>
    <mergeCell ref="P452:P453"/>
    <mergeCell ref="Q452:Q453"/>
    <mergeCell ref="A4:A6"/>
    <mergeCell ref="F4:F5"/>
    <mergeCell ref="O3:Q3"/>
    <mergeCell ref="Q5:Q6"/>
    <mergeCell ref="K4:M4"/>
    <mergeCell ref="K5:K6"/>
    <mergeCell ref="O5:O6"/>
    <mergeCell ref="P5:P6"/>
    <mergeCell ref="C336:C339"/>
    <mergeCell ref="B336:B339"/>
    <mergeCell ref="B332:B335"/>
    <mergeCell ref="B324:B327"/>
    <mergeCell ref="E316:E319"/>
    <mergeCell ref="I4:I6"/>
    <mergeCell ref="H4:H6"/>
    <mergeCell ref="G4:G6"/>
    <mergeCell ref="E4:E6"/>
    <mergeCell ref="D4:D6"/>
    <mergeCell ref="D324:D327"/>
    <mergeCell ref="A320:A323"/>
    <mergeCell ref="A332:A335"/>
    <mergeCell ref="A336:A339"/>
    <mergeCell ref="C328:C331"/>
    <mergeCell ref="C332:C335"/>
    <mergeCell ref="B7:Q7"/>
    <mergeCell ref="N4:Q4"/>
    <mergeCell ref="C9:Q9"/>
    <mergeCell ref="N25:S25"/>
    <mergeCell ref="R20:S20"/>
    <mergeCell ref="R21:S21"/>
    <mergeCell ref="R22:S22"/>
    <mergeCell ref="L5:L6"/>
    <mergeCell ref="M5:M6"/>
    <mergeCell ref="N5:N6"/>
    <mergeCell ref="C4:C6"/>
    <mergeCell ref="B4:B6"/>
    <mergeCell ref="S4:S7"/>
    <mergeCell ref="B8:M8"/>
    <mergeCell ref="C10:M10"/>
    <mergeCell ref="F20:F23"/>
    <mergeCell ref="H11:H23"/>
    <mergeCell ref="I11:I23"/>
    <mergeCell ref="E20:E23"/>
    <mergeCell ref="D20:D23"/>
    <mergeCell ref="F12:F15"/>
    <mergeCell ref="F16:F19"/>
    <mergeCell ref="B9:B10"/>
    <mergeCell ref="G11:G23"/>
    <mergeCell ref="B267:B270"/>
    <mergeCell ref="G308:G311"/>
    <mergeCell ref="G300:G303"/>
    <mergeCell ref="P30:P31"/>
    <mergeCell ref="D149:F153"/>
    <mergeCell ref="N42:N43"/>
    <mergeCell ref="B54:B58"/>
    <mergeCell ref="F263:F266"/>
    <mergeCell ref="F279:F282"/>
    <mergeCell ref="F283:F287"/>
    <mergeCell ref="C77:C78"/>
    <mergeCell ref="D77:D78"/>
    <mergeCell ref="B27:B28"/>
    <mergeCell ref="H283:H287"/>
    <mergeCell ref="H288:H291"/>
    <mergeCell ref="H271:H274"/>
    <mergeCell ref="B237:J237"/>
    <mergeCell ref="B242:B246"/>
    <mergeCell ref="D242:F246"/>
    <mergeCell ref="R16:S16"/>
    <mergeCell ref="R17:S17"/>
    <mergeCell ref="R251:S254"/>
    <mergeCell ref="R255:S258"/>
    <mergeCell ref="R308:S311"/>
    <mergeCell ref="O163:O164"/>
    <mergeCell ref="P163:P164"/>
    <mergeCell ref="Q163:Q164"/>
    <mergeCell ref="P46:P47"/>
    <mergeCell ref="O42:O43"/>
    <mergeCell ref="R172:S174"/>
    <mergeCell ref="R182:S182"/>
    <mergeCell ref="R168:S168"/>
    <mergeCell ref="R279:S282"/>
    <mergeCell ref="R239:S239"/>
    <mergeCell ref="R104:S107"/>
    <mergeCell ref="N50:Q53"/>
    <mergeCell ref="N46:N47"/>
    <mergeCell ref="O46:O47"/>
    <mergeCell ref="R102:S103"/>
    <mergeCell ref="R101:S101"/>
    <mergeCell ref="R87:S89"/>
    <mergeCell ref="R4:R7"/>
    <mergeCell ref="R83:S83"/>
    <mergeCell ref="R10:S10"/>
    <mergeCell ref="R28:S28"/>
    <mergeCell ref="R27:S27"/>
    <mergeCell ref="R8:S8"/>
    <mergeCell ref="R11:S11"/>
    <mergeCell ref="R12:S12"/>
    <mergeCell ref="R13:S13"/>
    <mergeCell ref="R14:S14"/>
    <mergeCell ref="R23:S23"/>
    <mergeCell ref="R57:S57"/>
    <mergeCell ref="R46:S49"/>
    <mergeCell ref="R65:S68"/>
    <mergeCell ref="R75:S78"/>
    <mergeCell ref="R58:S60"/>
    <mergeCell ref="R63:S63"/>
    <mergeCell ref="R71:S71"/>
    <mergeCell ref="R72:S72"/>
    <mergeCell ref="R73:S73"/>
    <mergeCell ref="R81:S81"/>
    <mergeCell ref="N69:S69"/>
    <mergeCell ref="R50:S53"/>
    <mergeCell ref="R15:S15"/>
    <mergeCell ref="R18:S18"/>
    <mergeCell ref="R19:S19"/>
    <mergeCell ref="Q42:Q43"/>
    <mergeCell ref="Q46:Q47"/>
    <mergeCell ref="R42:S45"/>
    <mergeCell ref="P42:P43"/>
    <mergeCell ref="Q30:Q31"/>
    <mergeCell ref="R24:S24"/>
    <mergeCell ref="R38:S41"/>
    <mergeCell ref="R34:S37"/>
    <mergeCell ref="R392:S392"/>
    <mergeCell ref="R395:S395"/>
    <mergeCell ref="R396:S396"/>
    <mergeCell ref="Q212:Q213"/>
    <mergeCell ref="R437:S439"/>
    <mergeCell ref="R435:S436"/>
    <mergeCell ref="R390:S391"/>
    <mergeCell ref="R382:S383"/>
    <mergeCell ref="R401:S402"/>
    <mergeCell ref="Q433:Q434"/>
    <mergeCell ref="Q437:Q439"/>
    <mergeCell ref="R350:S353"/>
    <mergeCell ref="R316:S319"/>
    <mergeCell ref="R403:S403"/>
    <mergeCell ref="R433:S434"/>
    <mergeCell ref="R428:S432"/>
    <mergeCell ref="R358:S361"/>
    <mergeCell ref="R362:S365"/>
    <mergeCell ref="R312:S315"/>
    <mergeCell ref="R216:S219"/>
    <mergeCell ref="R242:S246"/>
    <mergeCell ref="Q378:Q379"/>
    <mergeCell ref="R374:S374"/>
    <mergeCell ref="R442:S443"/>
    <mergeCell ref="R446:S447"/>
    <mergeCell ref="R440:S441"/>
    <mergeCell ref="R444:S445"/>
    <mergeCell ref="R450:S451"/>
    <mergeCell ref="O401:O402"/>
    <mergeCell ref="P401:P402"/>
    <mergeCell ref="Q401:Q402"/>
    <mergeCell ref="R393:S394"/>
    <mergeCell ref="P435:P436"/>
    <mergeCell ref="P437:P439"/>
    <mergeCell ref="P448:P449"/>
    <mergeCell ref="O433:O434"/>
    <mergeCell ref="P433:P434"/>
    <mergeCell ref="O450:O451"/>
    <mergeCell ref="O448:O449"/>
    <mergeCell ref="P450:P451"/>
    <mergeCell ref="P440:P441"/>
    <mergeCell ref="P444:P445"/>
    <mergeCell ref="O442:O443"/>
    <mergeCell ref="P442:P443"/>
    <mergeCell ref="N458:S458"/>
    <mergeCell ref="C446:C447"/>
    <mergeCell ref="C448:C449"/>
    <mergeCell ref="C450:C451"/>
    <mergeCell ref="C452:C453"/>
    <mergeCell ref="C457:J457"/>
    <mergeCell ref="B458:J458"/>
    <mergeCell ref="O454:O456"/>
    <mergeCell ref="P454:P456"/>
    <mergeCell ref="P446:P447"/>
    <mergeCell ref="R448:S449"/>
    <mergeCell ref="R454:S456"/>
    <mergeCell ref="F454:F456"/>
    <mergeCell ref="D454:D456"/>
    <mergeCell ref="R452:S453"/>
    <mergeCell ref="Q448:Q449"/>
    <mergeCell ref="Q450:Q451"/>
    <mergeCell ref="I433:I453"/>
    <mergeCell ref="N446:N447"/>
    <mergeCell ref="G446:G456"/>
    <mergeCell ref="N433:N434"/>
    <mergeCell ref="H448:H456"/>
    <mergeCell ref="N450:N451"/>
    <mergeCell ref="N448:N449"/>
    <mergeCell ref="B454:B456"/>
    <mergeCell ref="C454:C456"/>
    <mergeCell ref="E454:E456"/>
    <mergeCell ref="B452:B453"/>
    <mergeCell ref="A480:J480"/>
    <mergeCell ref="A476:J476"/>
    <mergeCell ref="A477:J477"/>
    <mergeCell ref="A475:J475"/>
    <mergeCell ref="A472:J472"/>
    <mergeCell ref="A473:J473"/>
    <mergeCell ref="A474:J474"/>
    <mergeCell ref="A478:J478"/>
    <mergeCell ref="A468:J468"/>
    <mergeCell ref="A469:J469"/>
    <mergeCell ref="A470:J470"/>
    <mergeCell ref="A471:J471"/>
    <mergeCell ref="N459:S459"/>
    <mergeCell ref="N457:S457"/>
    <mergeCell ref="A467:J467"/>
    <mergeCell ref="A460:M460"/>
    <mergeCell ref="D452:D453"/>
    <mergeCell ref="D444:D445"/>
    <mergeCell ref="D446:D447"/>
    <mergeCell ref="D448:D449"/>
    <mergeCell ref="F448:F449"/>
    <mergeCell ref="D450:D451"/>
    <mergeCell ref="F450:F451"/>
    <mergeCell ref="A444:A445"/>
    <mergeCell ref="C464:J464"/>
    <mergeCell ref="C462:Q462"/>
    <mergeCell ref="A452:A453"/>
    <mergeCell ref="B444:B445"/>
    <mergeCell ref="B446:B447"/>
    <mergeCell ref="B448:B449"/>
    <mergeCell ref="B450:B451"/>
    <mergeCell ref="A446:A447"/>
    <mergeCell ref="A448:A449"/>
    <mergeCell ref="A450:A451"/>
    <mergeCell ref="B459:J459"/>
    <mergeCell ref="A454:A456"/>
    <mergeCell ref="F452:F453"/>
    <mergeCell ref="H401:H405"/>
    <mergeCell ref="H428:H432"/>
    <mergeCell ref="H433:H436"/>
    <mergeCell ref="H437:H441"/>
    <mergeCell ref="F416:F417"/>
    <mergeCell ref="H406:H409"/>
    <mergeCell ref="O444:O445"/>
    <mergeCell ref="G406:G409"/>
    <mergeCell ref="G410:G413"/>
    <mergeCell ref="F422:F423"/>
    <mergeCell ref="F424:F425"/>
    <mergeCell ref="I401:I427"/>
    <mergeCell ref="H422:H427"/>
    <mergeCell ref="G418:G421"/>
    <mergeCell ref="H418:H421"/>
    <mergeCell ref="N401:N402"/>
    <mergeCell ref="H410:H413"/>
    <mergeCell ref="H414:H417"/>
    <mergeCell ref="I428:I432"/>
    <mergeCell ref="G428:G432"/>
    <mergeCell ref="G442:G445"/>
    <mergeCell ref="N442:N443"/>
    <mergeCell ref="G437:G441"/>
    <mergeCell ref="H259:H262"/>
    <mergeCell ref="H263:H266"/>
    <mergeCell ref="H354:H357"/>
    <mergeCell ref="H358:H361"/>
    <mergeCell ref="H362:H365"/>
    <mergeCell ref="H366:H369"/>
    <mergeCell ref="H308:H311"/>
    <mergeCell ref="H267:H270"/>
    <mergeCell ref="G292:G295"/>
    <mergeCell ref="H346:H353"/>
    <mergeCell ref="H332:H335"/>
    <mergeCell ref="H320:H323"/>
    <mergeCell ref="G283:G287"/>
    <mergeCell ref="H292:H295"/>
    <mergeCell ref="H296:H299"/>
    <mergeCell ref="H300:H303"/>
    <mergeCell ref="F312:F315"/>
    <mergeCell ref="F316:F317"/>
    <mergeCell ref="F435:F436"/>
    <mergeCell ref="F444:F445"/>
    <mergeCell ref="I340:I345"/>
    <mergeCell ref="H370:H373"/>
    <mergeCell ref="H382:H385"/>
    <mergeCell ref="D401:F403"/>
    <mergeCell ref="I354:I369"/>
    <mergeCell ref="D316:D319"/>
    <mergeCell ref="I320:I323"/>
    <mergeCell ref="F362:F365"/>
    <mergeCell ref="F366:F369"/>
    <mergeCell ref="I346:I353"/>
    <mergeCell ref="D428:F432"/>
    <mergeCell ref="F418:F419"/>
    <mergeCell ref="F420:F421"/>
    <mergeCell ref="G401:G405"/>
    <mergeCell ref="G433:G436"/>
    <mergeCell ref="D320:F323"/>
    <mergeCell ref="G304:G307"/>
    <mergeCell ref="F336:F339"/>
    <mergeCell ref="F344:F345"/>
    <mergeCell ref="F324:F327"/>
    <mergeCell ref="G312:G315"/>
    <mergeCell ref="G316:G319"/>
    <mergeCell ref="H312:H315"/>
    <mergeCell ref="G354:G357"/>
    <mergeCell ref="Q446:Q447"/>
    <mergeCell ref="N435:N436"/>
    <mergeCell ref="O435:O436"/>
    <mergeCell ref="Q435:Q436"/>
    <mergeCell ref="N444:N445"/>
    <mergeCell ref="O446:O447"/>
    <mergeCell ref="Q442:Q443"/>
    <mergeCell ref="Q444:Q445"/>
    <mergeCell ref="N316:N317"/>
    <mergeCell ref="N378:N379"/>
    <mergeCell ref="O378:O379"/>
    <mergeCell ref="P378:P379"/>
    <mergeCell ref="H316:H319"/>
    <mergeCell ref="G336:G339"/>
    <mergeCell ref="G346:G353"/>
    <mergeCell ref="G324:G327"/>
    <mergeCell ref="G328:G331"/>
    <mergeCell ref="H336:H339"/>
    <mergeCell ref="H324:H327"/>
    <mergeCell ref="H328:H331"/>
    <mergeCell ref="G332:G335"/>
    <mergeCell ref="N440:N441"/>
    <mergeCell ref="O440:O441"/>
    <mergeCell ref="Q440:Q441"/>
    <mergeCell ref="N437:N439"/>
    <mergeCell ref="O437:O439"/>
    <mergeCell ref="A83:A86"/>
    <mergeCell ref="B83:B86"/>
    <mergeCell ref="C83:C86"/>
    <mergeCell ref="I102:I107"/>
    <mergeCell ref="H149:H153"/>
    <mergeCell ref="H275:H278"/>
    <mergeCell ref="H279:H282"/>
    <mergeCell ref="F288:F291"/>
    <mergeCell ref="F292:F295"/>
    <mergeCell ref="F296:F299"/>
    <mergeCell ref="G296:G299"/>
    <mergeCell ref="D362:D365"/>
    <mergeCell ref="D354:F357"/>
    <mergeCell ref="D346:F349"/>
    <mergeCell ref="H304:H307"/>
    <mergeCell ref="G320:G323"/>
    <mergeCell ref="F328:F331"/>
    <mergeCell ref="F332:F334"/>
    <mergeCell ref="C312:C315"/>
    <mergeCell ref="A54:A58"/>
    <mergeCell ref="G29:G37"/>
    <mergeCell ref="F38:F39"/>
    <mergeCell ref="E46:E49"/>
    <mergeCell ref="F46:F49"/>
    <mergeCell ref="F42:F45"/>
    <mergeCell ref="E113:E116"/>
    <mergeCell ref="D134:D137"/>
    <mergeCell ref="C134:C137"/>
    <mergeCell ref="C96:J96"/>
    <mergeCell ref="B97:J97"/>
    <mergeCell ref="G108:G112"/>
    <mergeCell ref="C61:J61"/>
    <mergeCell ref="C69:J69"/>
    <mergeCell ref="D83:F86"/>
    <mergeCell ref="D90:F93"/>
    <mergeCell ref="D64:F66"/>
    <mergeCell ref="G64:G68"/>
    <mergeCell ref="H64:H68"/>
    <mergeCell ref="B77:B78"/>
    <mergeCell ref="A77:A78"/>
    <mergeCell ref="I74:I78"/>
    <mergeCell ref="H74:H78"/>
    <mergeCell ref="G74:G78"/>
    <mergeCell ref="A81:A82"/>
    <mergeCell ref="C74:C76"/>
    <mergeCell ref="B74:B76"/>
    <mergeCell ref="A74:A76"/>
    <mergeCell ref="G113:G116"/>
    <mergeCell ref="H108:H116"/>
    <mergeCell ref="I108:I116"/>
    <mergeCell ref="F162:F164"/>
    <mergeCell ref="G162:G165"/>
    <mergeCell ref="C138:J138"/>
    <mergeCell ref="B102:B105"/>
    <mergeCell ref="G117:G128"/>
    <mergeCell ref="H117:H128"/>
    <mergeCell ref="F125:F128"/>
    <mergeCell ref="H102:H107"/>
    <mergeCell ref="H154:H157"/>
    <mergeCell ref="H162:H165"/>
    <mergeCell ref="D146:D148"/>
    <mergeCell ref="G142:G148"/>
    <mergeCell ref="H142:H148"/>
    <mergeCell ref="H158:H161"/>
    <mergeCell ref="A134:A137"/>
    <mergeCell ref="C142:C145"/>
    <mergeCell ref="F154:F156"/>
    <mergeCell ref="A9:A10"/>
    <mergeCell ref="D11:F11"/>
    <mergeCell ref="B81:B82"/>
    <mergeCell ref="A102:A105"/>
    <mergeCell ref="F113:F115"/>
    <mergeCell ref="D81:M82"/>
    <mergeCell ref="D74:F76"/>
    <mergeCell ref="A27:A28"/>
    <mergeCell ref="D67:D68"/>
    <mergeCell ref="F67:F68"/>
    <mergeCell ref="D46:D49"/>
    <mergeCell ref="E42:E45"/>
    <mergeCell ref="C71:C73"/>
    <mergeCell ref="B71:B73"/>
    <mergeCell ref="A71:A73"/>
    <mergeCell ref="D71:M73"/>
    <mergeCell ref="H42:H49"/>
    <mergeCell ref="G38:G49"/>
    <mergeCell ref="B30:B33"/>
    <mergeCell ref="A30:A33"/>
    <mergeCell ref="C30:C33"/>
    <mergeCell ref="D54:F58"/>
    <mergeCell ref="D50:F53"/>
    <mergeCell ref="H50:I52"/>
    <mergeCell ref="N480:R480"/>
    <mergeCell ref="A481:J481"/>
    <mergeCell ref="A479:J479"/>
    <mergeCell ref="A466:J466"/>
    <mergeCell ref="A465:J465"/>
    <mergeCell ref="F171:F173"/>
    <mergeCell ref="F179:F180"/>
    <mergeCell ref="F183:F184"/>
    <mergeCell ref="F195:F198"/>
    <mergeCell ref="D187:D190"/>
    <mergeCell ref="O481:Q481"/>
    <mergeCell ref="O464:Q464"/>
    <mergeCell ref="O465:Q465"/>
    <mergeCell ref="O479:Q479"/>
    <mergeCell ref="O478:Q478"/>
    <mergeCell ref="O466:Q466"/>
    <mergeCell ref="O467:Q467"/>
    <mergeCell ref="O468:Q468"/>
    <mergeCell ref="O476:Q476"/>
    <mergeCell ref="O477:Q477"/>
    <mergeCell ref="N463:Q463"/>
    <mergeCell ref="F251:F254"/>
    <mergeCell ref="F259:F262"/>
    <mergeCell ref="F426:F427"/>
    <mergeCell ref="C428:C432"/>
    <mergeCell ref="F437:F438"/>
    <mergeCell ref="C437:C439"/>
    <mergeCell ref="D440:D441"/>
    <mergeCell ref="F440:F441"/>
    <mergeCell ref="C444:C445"/>
    <mergeCell ref="F59:F60"/>
    <mergeCell ref="G54:G60"/>
    <mergeCell ref="F134:F137"/>
    <mergeCell ref="G422:G427"/>
    <mergeCell ref="G414:G417"/>
    <mergeCell ref="F267:F270"/>
    <mergeCell ref="F271:F274"/>
    <mergeCell ref="D288:D291"/>
    <mergeCell ref="D117:F120"/>
    <mergeCell ref="F121:F123"/>
    <mergeCell ref="F106:F107"/>
    <mergeCell ref="D102:F105"/>
    <mergeCell ref="G102:G107"/>
    <mergeCell ref="D259:D262"/>
    <mergeCell ref="G288:G291"/>
    <mergeCell ref="F247:F250"/>
    <mergeCell ref="G158:G161"/>
    <mergeCell ref="F146:F148"/>
    <mergeCell ref="C100:S100"/>
    <mergeCell ref="G83:G89"/>
    <mergeCell ref="H83:H89"/>
    <mergeCell ref="C94:C95"/>
    <mergeCell ref="R84:S86"/>
    <mergeCell ref="D162:D165"/>
    <mergeCell ref="D224:D227"/>
    <mergeCell ref="D204:D207"/>
    <mergeCell ref="D208:D211"/>
    <mergeCell ref="N113:N114"/>
    <mergeCell ref="O195:O197"/>
    <mergeCell ref="P195:P197"/>
    <mergeCell ref="P212:P213"/>
    <mergeCell ref="I204:I207"/>
    <mergeCell ref="C25:J25"/>
    <mergeCell ref="I54:I60"/>
    <mergeCell ref="C54:C58"/>
    <mergeCell ref="I64:I68"/>
    <mergeCell ref="C81:C82"/>
    <mergeCell ref="F30:F33"/>
    <mergeCell ref="D30:D33"/>
    <mergeCell ref="E30:E33"/>
    <mergeCell ref="C27:M28"/>
    <mergeCell ref="I42:I49"/>
    <mergeCell ref="D42:D45"/>
    <mergeCell ref="H54:H60"/>
    <mergeCell ref="C79:J79"/>
    <mergeCell ref="F77:F78"/>
    <mergeCell ref="D336:D339"/>
    <mergeCell ref="B292:B295"/>
    <mergeCell ref="B296:B299"/>
    <mergeCell ref="B300:B303"/>
    <mergeCell ref="B304:B307"/>
    <mergeCell ref="B288:B291"/>
    <mergeCell ref="C271:C274"/>
    <mergeCell ref="C288:C291"/>
    <mergeCell ref="C283:C287"/>
    <mergeCell ref="D292:D295"/>
    <mergeCell ref="D296:D299"/>
    <mergeCell ref="B316:B319"/>
    <mergeCell ref="C316:C319"/>
    <mergeCell ref="D283:D287"/>
    <mergeCell ref="D275:D278"/>
    <mergeCell ref="C308:C311"/>
    <mergeCell ref="C304:C307"/>
    <mergeCell ref="C300:C303"/>
    <mergeCell ref="D312:D315"/>
    <mergeCell ref="D300:D303"/>
    <mergeCell ref="D304:D307"/>
    <mergeCell ref="D308:D311"/>
    <mergeCell ref="B320:B323"/>
    <mergeCell ref="C324:C327"/>
    <mergeCell ref="G259:G262"/>
    <mergeCell ref="B263:B266"/>
    <mergeCell ref="E121:E124"/>
    <mergeCell ref="C139:S139"/>
    <mergeCell ref="I195:I198"/>
    <mergeCell ref="H187:H190"/>
    <mergeCell ref="H175:H178"/>
    <mergeCell ref="H179:H182"/>
    <mergeCell ref="H191:H194"/>
    <mergeCell ref="H195:H198"/>
    <mergeCell ref="H183:H186"/>
    <mergeCell ref="H129:H137"/>
    <mergeCell ref="I129:I137"/>
    <mergeCell ref="N195:N197"/>
    <mergeCell ref="N212:N213"/>
    <mergeCell ref="O212:O213"/>
    <mergeCell ref="H242:H246"/>
    <mergeCell ref="B204:B207"/>
    <mergeCell ref="H204:H207"/>
    <mergeCell ref="H208:H211"/>
    <mergeCell ref="H212:H215"/>
    <mergeCell ref="C208:C211"/>
    <mergeCell ref="F204:F206"/>
    <mergeCell ref="B134:B137"/>
    <mergeCell ref="G279:G282"/>
    <mergeCell ref="D279:D282"/>
    <mergeCell ref="D263:D266"/>
    <mergeCell ref="D267:D270"/>
    <mergeCell ref="C263:C266"/>
    <mergeCell ref="C267:C270"/>
    <mergeCell ref="E279:E282"/>
    <mergeCell ref="D271:D274"/>
    <mergeCell ref="C279:C282"/>
    <mergeCell ref="C275:C278"/>
    <mergeCell ref="F275:F278"/>
    <mergeCell ref="G263:G266"/>
    <mergeCell ref="G267:G270"/>
    <mergeCell ref="G271:G274"/>
    <mergeCell ref="G275:G278"/>
    <mergeCell ref="C442:C443"/>
    <mergeCell ref="B442:B443"/>
    <mergeCell ref="A442:A443"/>
    <mergeCell ref="F378:F380"/>
    <mergeCell ref="C354:C357"/>
    <mergeCell ref="C374:C377"/>
    <mergeCell ref="C378:C381"/>
    <mergeCell ref="C382:C385"/>
    <mergeCell ref="A354:A357"/>
    <mergeCell ref="A358:A361"/>
    <mergeCell ref="A362:A365"/>
    <mergeCell ref="A366:A369"/>
    <mergeCell ref="B382:B385"/>
    <mergeCell ref="B362:B365"/>
    <mergeCell ref="B366:B369"/>
    <mergeCell ref="B428:B432"/>
    <mergeCell ref="A428:A432"/>
    <mergeCell ref="F408:F409"/>
    <mergeCell ref="F410:F411"/>
    <mergeCell ref="F412:F413"/>
    <mergeCell ref="C435:C436"/>
    <mergeCell ref="F399:F400"/>
    <mergeCell ref="D435:D436"/>
    <mergeCell ref="F404:F405"/>
    <mergeCell ref="A340:A343"/>
    <mergeCell ref="D340:F343"/>
    <mergeCell ref="F350:F353"/>
    <mergeCell ref="F358:F361"/>
    <mergeCell ref="A382:A385"/>
    <mergeCell ref="C358:C361"/>
    <mergeCell ref="C362:C365"/>
    <mergeCell ref="B275:B278"/>
    <mergeCell ref="B279:B282"/>
    <mergeCell ref="B283:B287"/>
    <mergeCell ref="B340:B343"/>
    <mergeCell ref="C296:C299"/>
    <mergeCell ref="C292:C295"/>
    <mergeCell ref="A350:A353"/>
    <mergeCell ref="A324:A327"/>
    <mergeCell ref="B328:B331"/>
    <mergeCell ref="A328:A331"/>
    <mergeCell ref="A316:A319"/>
    <mergeCell ref="A300:A303"/>
    <mergeCell ref="A304:A307"/>
    <mergeCell ref="B308:B311"/>
    <mergeCell ref="A308:A311"/>
    <mergeCell ref="A275:A278"/>
    <mergeCell ref="A279:A282"/>
    <mergeCell ref="F414:F415"/>
    <mergeCell ref="D410:D411"/>
    <mergeCell ref="D412:D413"/>
    <mergeCell ref="D414:D415"/>
    <mergeCell ref="D416:D417"/>
    <mergeCell ref="F406:F407"/>
    <mergeCell ref="B354:B357"/>
    <mergeCell ref="D366:D369"/>
    <mergeCell ref="B389:B392"/>
    <mergeCell ref="B370:B373"/>
    <mergeCell ref="B374:B377"/>
    <mergeCell ref="B378:B381"/>
    <mergeCell ref="C366:C369"/>
    <mergeCell ref="B358:B361"/>
    <mergeCell ref="C370:C373"/>
    <mergeCell ref="D358:D361"/>
    <mergeCell ref="A389:A392"/>
    <mergeCell ref="B395:B398"/>
    <mergeCell ref="A395:A398"/>
    <mergeCell ref="B435:B436"/>
    <mergeCell ref="A435:A436"/>
    <mergeCell ref="F442:F443"/>
    <mergeCell ref="B433:B434"/>
    <mergeCell ref="A433:A434"/>
    <mergeCell ref="C433:C434"/>
    <mergeCell ref="C440:C441"/>
    <mergeCell ref="D437:D439"/>
    <mergeCell ref="D433:D434"/>
    <mergeCell ref="F433:F434"/>
    <mergeCell ref="D418:D419"/>
    <mergeCell ref="D422:D423"/>
    <mergeCell ref="D424:D425"/>
    <mergeCell ref="D426:D427"/>
    <mergeCell ref="D420:D421"/>
    <mergeCell ref="B437:B439"/>
    <mergeCell ref="A437:A439"/>
    <mergeCell ref="B440:B441"/>
    <mergeCell ref="A440:A441"/>
    <mergeCell ref="D389:F392"/>
    <mergeCell ref="C389:C392"/>
    <mergeCell ref="A283:A287"/>
    <mergeCell ref="A288:A291"/>
    <mergeCell ref="A292:A295"/>
    <mergeCell ref="A296:A299"/>
    <mergeCell ref="A204:A207"/>
    <mergeCell ref="B208:B211"/>
    <mergeCell ref="A208:A211"/>
    <mergeCell ref="C204:C207"/>
    <mergeCell ref="A271:A274"/>
    <mergeCell ref="A263:A266"/>
    <mergeCell ref="A267:A270"/>
    <mergeCell ref="C247:C250"/>
    <mergeCell ref="C251:C254"/>
    <mergeCell ref="C255:C258"/>
    <mergeCell ref="B271:B274"/>
    <mergeCell ref="D255:D258"/>
    <mergeCell ref="F220:F222"/>
    <mergeCell ref="D195:D198"/>
    <mergeCell ref="D191:D194"/>
    <mergeCell ref="F187:F189"/>
    <mergeCell ref="F191:F192"/>
    <mergeCell ref="D183:D186"/>
    <mergeCell ref="C241:M241"/>
    <mergeCell ref="C239:M239"/>
    <mergeCell ref="I242:I246"/>
    <mergeCell ref="G242:G246"/>
    <mergeCell ref="G247:G250"/>
    <mergeCell ref="G251:G254"/>
    <mergeCell ref="G255:G258"/>
    <mergeCell ref="F208:F210"/>
    <mergeCell ref="F224:F226"/>
    <mergeCell ref="F228:F230"/>
    <mergeCell ref="H247:H250"/>
    <mergeCell ref="H251:H254"/>
    <mergeCell ref="H255:H258"/>
    <mergeCell ref="I247:I266"/>
    <mergeCell ref="D154:D157"/>
    <mergeCell ref="D158:D161"/>
    <mergeCell ref="A142:A145"/>
    <mergeCell ref="B142:B145"/>
    <mergeCell ref="A247:A250"/>
    <mergeCell ref="A251:A254"/>
    <mergeCell ref="A255:A258"/>
    <mergeCell ref="A242:A246"/>
    <mergeCell ref="C259:C262"/>
    <mergeCell ref="B247:B250"/>
    <mergeCell ref="B251:B254"/>
    <mergeCell ref="B255:B258"/>
    <mergeCell ref="B259:B262"/>
    <mergeCell ref="C242:C246"/>
    <mergeCell ref="A259:A262"/>
    <mergeCell ref="C240:S240"/>
    <mergeCell ref="G195:G198"/>
    <mergeCell ref="G166:G170"/>
    <mergeCell ref="G171:G174"/>
    <mergeCell ref="G175:G178"/>
    <mergeCell ref="I208:I211"/>
    <mergeCell ref="I199:I203"/>
    <mergeCell ref="H199:H203"/>
    <mergeCell ref="D166:D170"/>
    <mergeCell ref="I228:I231"/>
    <mergeCell ref="I232:I235"/>
    <mergeCell ref="I216:I219"/>
    <mergeCell ref="I220:I223"/>
    <mergeCell ref="I224:I227"/>
    <mergeCell ref="H232:H235"/>
    <mergeCell ref="H216:H219"/>
    <mergeCell ref="G224:G227"/>
    <mergeCell ref="H220:H223"/>
    <mergeCell ref="H224:H227"/>
    <mergeCell ref="H228:H231"/>
    <mergeCell ref="D171:D174"/>
    <mergeCell ref="D175:D178"/>
    <mergeCell ref="F158:F160"/>
    <mergeCell ref="G228:G231"/>
    <mergeCell ref="G208:G211"/>
    <mergeCell ref="G204:G207"/>
    <mergeCell ref="G212:G215"/>
    <mergeCell ref="D179:D182"/>
    <mergeCell ref="D228:D231"/>
    <mergeCell ref="D220:D223"/>
    <mergeCell ref="D212:D215"/>
    <mergeCell ref="D216:D219"/>
    <mergeCell ref="D395:F398"/>
    <mergeCell ref="D370:F373"/>
    <mergeCell ref="D374:D377"/>
    <mergeCell ref="D378:D381"/>
    <mergeCell ref="D382:D385"/>
    <mergeCell ref="C386:J386"/>
    <mergeCell ref="F393:F394"/>
    <mergeCell ref="I296:I303"/>
    <mergeCell ref="I304:I319"/>
    <mergeCell ref="G389:G394"/>
    <mergeCell ref="H389:H394"/>
    <mergeCell ref="H395:H400"/>
    <mergeCell ref="I389:I394"/>
    <mergeCell ref="I395:I400"/>
    <mergeCell ref="G340:G345"/>
    <mergeCell ref="H340:H345"/>
    <mergeCell ref="G358:G361"/>
    <mergeCell ref="G362:G365"/>
    <mergeCell ref="G366:G369"/>
    <mergeCell ref="G395:G400"/>
    <mergeCell ref="G370:G373"/>
    <mergeCell ref="G378:G381"/>
    <mergeCell ref="G382:G385"/>
    <mergeCell ref="C395:C398"/>
    <mergeCell ref="G129:G137"/>
    <mergeCell ref="D129:F133"/>
    <mergeCell ref="H171:H174"/>
    <mergeCell ref="C236:J236"/>
    <mergeCell ref="F255:F258"/>
    <mergeCell ref="D232:D235"/>
    <mergeCell ref="D247:D250"/>
    <mergeCell ref="H374:H377"/>
    <mergeCell ref="H378:H381"/>
    <mergeCell ref="G374:G377"/>
    <mergeCell ref="H166:H170"/>
    <mergeCell ref="F166:F169"/>
    <mergeCell ref="D142:F145"/>
    <mergeCell ref="G183:G186"/>
    <mergeCell ref="G187:G190"/>
    <mergeCell ref="G191:G194"/>
    <mergeCell ref="G179:G182"/>
    <mergeCell ref="G149:G153"/>
    <mergeCell ref="G154:G157"/>
    <mergeCell ref="D251:D254"/>
    <mergeCell ref="G232:G235"/>
    <mergeCell ref="G199:G203"/>
    <mergeCell ref="G216:G219"/>
    <mergeCell ref="G220:G223"/>
    <mergeCell ref="R90:S93"/>
    <mergeCell ref="R94:S95"/>
    <mergeCell ref="R74:S74"/>
    <mergeCell ref="R99:S99"/>
    <mergeCell ref="C70:S70"/>
    <mergeCell ref="R30:S33"/>
    <mergeCell ref="R29:S29"/>
    <mergeCell ref="N30:N31"/>
    <mergeCell ref="O30:O31"/>
    <mergeCell ref="R82:S82"/>
    <mergeCell ref="F34:F36"/>
    <mergeCell ref="H29:H41"/>
    <mergeCell ref="R54:S54"/>
    <mergeCell ref="R55:S55"/>
    <mergeCell ref="R56:S56"/>
    <mergeCell ref="H90:H95"/>
    <mergeCell ref="G90:G95"/>
    <mergeCell ref="F94:F95"/>
    <mergeCell ref="F87:F89"/>
    <mergeCell ref="D94:D95"/>
    <mergeCell ref="I83:I89"/>
    <mergeCell ref="I90:I95"/>
  </mergeCells>
  <printOptions horizontalCentered="1" verticalCentered="1"/>
  <pageMargins left="0.23622047244094491" right="0.23622047244094491" top="0.43307086614173229" bottom="0.15748031496062992" header="0.19685039370078741" footer="0.15748031496062992"/>
  <pageSetup paperSize="9" scale="70" firstPageNumber="38" fitToHeight="0" orientation="landscape" useFirstPageNumber="1" r:id="rId1"/>
  <headerFooter scaleWithDoc="0"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3</vt:i4>
      </vt:variant>
    </vt:vector>
  </HeadingPairs>
  <TitlesOfParts>
    <vt:vector size="20" baseType="lpstr">
      <vt:lpstr>1 Programa </vt:lpstr>
      <vt:lpstr>2 programa</vt:lpstr>
      <vt:lpstr>3 programa</vt:lpstr>
      <vt:lpstr>4 programa</vt:lpstr>
      <vt:lpstr>5 programa</vt:lpstr>
      <vt:lpstr>6 programa</vt:lpstr>
      <vt:lpstr>8 programa</vt:lpstr>
      <vt:lpstr>9 programa</vt:lpstr>
      <vt:lpstr>10 programa</vt:lpstr>
      <vt:lpstr>11 programa</vt:lpstr>
      <vt:lpstr>12 programa</vt:lpstr>
      <vt:lpstr>13 programa</vt:lpstr>
      <vt:lpstr>14 programa</vt:lpstr>
      <vt:lpstr>15 programa</vt:lpstr>
      <vt:lpstr>16 programa</vt:lpstr>
      <vt:lpstr>Priemonių vykdytojų kodai </vt:lpstr>
      <vt:lpstr>KMSA išlaikymas</vt:lpstr>
      <vt:lpstr>'10 programa'!Print_Area</vt:lpstr>
      <vt:lpstr>'2 programa'!Print_Area</vt:lpstr>
      <vt:lpstr>'9 programa'!Print_Area</vt:lpstr>
    </vt:vector>
  </TitlesOfParts>
  <Company>valdyba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Diana Bajorūnė</cp:lastModifiedBy>
  <cp:lastPrinted>2023-03-08T08:27:49Z</cp:lastPrinted>
  <dcterms:created xsi:type="dcterms:W3CDTF">2004-05-19T10:48:48Z</dcterms:created>
  <dcterms:modified xsi:type="dcterms:W3CDTF">2023-03-20T11:16:37Z</dcterms:modified>
</cp:coreProperties>
</file>