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Diana2\Desktop\Metinis veiklos planas 2023 m\3 keitimas\"/>
    </mc:Choice>
  </mc:AlternateContent>
  <bookViews>
    <workbookView xWindow="0" yWindow="0" windowWidth="28770" windowHeight="12360"/>
  </bookViews>
  <sheets>
    <sheet name="1 Programa" sheetId="1" r:id="rId1"/>
    <sheet name="2 programa" sheetId="2" r:id="rId2"/>
    <sheet name="4 programa" sheetId="3" r:id="rId3"/>
    <sheet name="8 programa" sheetId="4" r:id="rId4"/>
    <sheet name="10 programa" sheetId="5" r:id="rId5"/>
    <sheet name="11 programa" sheetId="6" r:id="rId6"/>
    <sheet name="13 programa" sheetId="7" r:id="rId7"/>
    <sheet name="14 programa" sheetId="8" r:id="rId8"/>
    <sheet name="15 programa" sheetId="9" r:id="rId9"/>
  </sheets>
  <definedNames>
    <definedName name="_xlnm._FilterDatabase" localSheetId="4" hidden="1">'10 programa'!$A$6:$L$514</definedName>
    <definedName name="_xlnm.Print_Area" localSheetId="0">'1 Programa'!$A$1:$O$132</definedName>
    <definedName name="_xlnm.Print_Area" localSheetId="4">'10 programa'!$A$1:$O$536</definedName>
    <definedName name="_xlnm.Print_Area" localSheetId="8">'15 programa'!$A$1:$O$158</definedName>
    <definedName name="_xlnm.Print_Area" localSheetId="1">'2 programa'!$A$1:$X$563</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13" i="9" l="1"/>
  <c r="L14" i="9"/>
  <c r="L15" i="9"/>
  <c r="L16" i="9"/>
  <c r="L18" i="9"/>
  <c r="L20" i="9"/>
  <c r="L22" i="9"/>
  <c r="L24" i="9"/>
  <c r="L26" i="9"/>
  <c r="L28" i="9"/>
  <c r="L30" i="9"/>
  <c r="L33" i="9"/>
  <c r="L35" i="9"/>
  <c r="L37" i="9"/>
  <c r="L40" i="9"/>
  <c r="L41" i="9"/>
  <c r="L145" i="9" s="1"/>
  <c r="L42" i="9"/>
  <c r="L43" i="9"/>
  <c r="L48" i="9"/>
  <c r="L52" i="9"/>
  <c r="L56" i="9"/>
  <c r="L59" i="9"/>
  <c r="L62" i="9"/>
  <c r="L63" i="9"/>
  <c r="L64" i="9"/>
  <c r="L65" i="9"/>
  <c r="L67" i="9" s="1"/>
  <c r="L66" i="9"/>
  <c r="L155" i="9" s="1"/>
  <c r="L70" i="9"/>
  <c r="L73" i="9"/>
  <c r="L77" i="9"/>
  <c r="L78" i="9"/>
  <c r="L79" i="9"/>
  <c r="L80" i="9"/>
  <c r="L82" i="9" s="1"/>
  <c r="L81" i="9"/>
  <c r="L87" i="9"/>
  <c r="L88" i="9"/>
  <c r="L92" i="9" s="1"/>
  <c r="L89" i="9"/>
  <c r="L147" i="9" s="1"/>
  <c r="L90" i="9"/>
  <c r="L96" i="9"/>
  <c r="L98" i="9"/>
  <c r="L100" i="9"/>
  <c r="L102" i="9"/>
  <c r="L104" i="9"/>
  <c r="L106" i="9"/>
  <c r="L108" i="9"/>
  <c r="L109" i="9"/>
  <c r="L110" i="9"/>
  <c r="L113" i="9" s="1"/>
  <c r="L111" i="9"/>
  <c r="L151" i="9" s="1"/>
  <c r="L112" i="9"/>
  <c r="L117" i="9"/>
  <c r="L121" i="9"/>
  <c r="L123" i="9"/>
  <c r="L127" i="9"/>
  <c r="L128" i="9"/>
  <c r="L130" i="9" s="1"/>
  <c r="L137" i="9" s="1"/>
  <c r="L129" i="9"/>
  <c r="L133" i="9"/>
  <c r="L136" i="9"/>
  <c r="L154" i="9"/>
  <c r="L157" i="9"/>
  <c r="L156" i="9" s="1"/>
  <c r="L144" i="9" l="1"/>
  <c r="L158" i="9" s="1"/>
  <c r="L44" i="9"/>
  <c r="L124" i="9" s="1"/>
  <c r="L138" i="9" s="1"/>
  <c r="L139" i="9" s="1"/>
  <c r="L16" i="8"/>
  <c r="L19" i="8"/>
  <c r="L21" i="8"/>
  <c r="L22" i="8"/>
  <c r="L24" i="8"/>
  <c r="L46" i="8" s="1"/>
  <c r="L27" i="8"/>
  <c r="L28" i="8"/>
  <c r="L31" i="8"/>
  <c r="L33" i="8"/>
  <c r="L35" i="8"/>
  <c r="L37" i="8"/>
  <c r="L39" i="8"/>
  <c r="L41" i="8"/>
  <c r="L43" i="8"/>
  <c r="L45" i="8"/>
  <c r="L50" i="8"/>
  <c r="L53" i="8" s="1"/>
  <c r="L51" i="8"/>
  <c r="L102" i="8" s="1"/>
  <c r="L56" i="8"/>
  <c r="L59" i="8"/>
  <c r="L61" i="8"/>
  <c r="L63" i="8"/>
  <c r="L65" i="8"/>
  <c r="L67" i="8"/>
  <c r="L68" i="8"/>
  <c r="L74" i="8" s="1"/>
  <c r="L86" i="8" s="1"/>
  <c r="L76" i="8"/>
  <c r="L77" i="8"/>
  <c r="L79" i="8" s="1"/>
  <c r="L78" i="8"/>
  <c r="L82" i="8"/>
  <c r="L85" i="8"/>
  <c r="L88" i="8"/>
  <c r="L90" i="8"/>
  <c r="L92" i="8"/>
  <c r="L93" i="8"/>
  <c r="L100" i="8"/>
  <c r="L111" i="8"/>
  <c r="L94" i="8" l="1"/>
  <c r="L95" i="8" s="1"/>
  <c r="L99" i="8"/>
  <c r="L113" i="8" s="1"/>
  <c r="L21" i="7"/>
  <c r="L25" i="7"/>
  <c r="L31" i="7"/>
  <c r="L32" i="7"/>
  <c r="L33" i="7"/>
  <c r="L34" i="7"/>
  <c r="L37" i="7"/>
  <c r="L40" i="7"/>
  <c r="L44" i="7"/>
  <c r="L50" i="7" s="1"/>
  <c r="L45" i="7"/>
  <c r="L57" i="7"/>
  <c r="L66" i="7"/>
  <c r="L69" i="7" s="1"/>
  <c r="L68" i="7"/>
  <c r="L182" i="7" s="1"/>
  <c r="L72" i="7"/>
  <c r="L74" i="7"/>
  <c r="L77" i="7" s="1"/>
  <c r="L76" i="7"/>
  <c r="L82" i="7"/>
  <c r="L87" i="7"/>
  <c r="L91" i="7" s="1"/>
  <c r="L154" i="7" s="1"/>
  <c r="L89" i="7"/>
  <c r="L94" i="7"/>
  <c r="L97" i="7"/>
  <c r="L100" i="7"/>
  <c r="L104" i="7"/>
  <c r="L107" i="7"/>
  <c r="L109" i="7"/>
  <c r="L113" i="7"/>
  <c r="L116" i="7"/>
  <c r="L119" i="7"/>
  <c r="L121" i="7"/>
  <c r="L123" i="7"/>
  <c r="L125" i="7"/>
  <c r="L128" i="7"/>
  <c r="L131" i="7"/>
  <c r="L134" i="7"/>
  <c r="L136" i="7"/>
  <c r="L138" i="7"/>
  <c r="L140" i="7"/>
  <c r="L142" i="7"/>
  <c r="L144" i="7"/>
  <c r="L146" i="7"/>
  <c r="L149" i="7"/>
  <c r="L151" i="7"/>
  <c r="L153" i="7"/>
  <c r="L161" i="7"/>
  <c r="L162" i="7"/>
  <c r="L165" i="7"/>
  <c r="L168" i="7"/>
  <c r="L170" i="7"/>
  <c r="L171" i="7"/>
  <c r="L172" i="7"/>
  <c r="L185" i="7"/>
  <c r="L189" i="7"/>
  <c r="L83" i="7" l="1"/>
  <c r="L155" i="7" s="1"/>
  <c r="L173" i="7" s="1"/>
  <c r="L180" i="7"/>
  <c r="L179" i="7" s="1"/>
  <c r="L193" i="7" s="1"/>
  <c r="L14" i="6"/>
  <c r="L17" i="6"/>
  <c r="L15" i="6" s="1"/>
  <c r="L18" i="6"/>
  <c r="L81" i="6" s="1"/>
  <c r="L80" i="6" s="1"/>
  <c r="L94" i="6" s="1"/>
  <c r="L21" i="6"/>
  <c r="L19" i="6" s="1"/>
  <c r="L22" i="6"/>
  <c r="L24" i="6"/>
  <c r="L26" i="6"/>
  <c r="L28" i="6"/>
  <c r="L30" i="6"/>
  <c r="L34" i="6"/>
  <c r="L38" i="6"/>
  <c r="L36" i="6" s="1"/>
  <c r="L45" i="6" s="1"/>
  <c r="L40" i="6"/>
  <c r="L41" i="6"/>
  <c r="L44" i="6"/>
  <c r="L42" i="6" s="1"/>
  <c r="L48" i="6"/>
  <c r="L49" i="6"/>
  <c r="L50" i="6"/>
  <c r="L73" i="6" s="1"/>
  <c r="L53" i="6"/>
  <c r="L54" i="6"/>
  <c r="L55" i="6"/>
  <c r="L56" i="6"/>
  <c r="L59" i="6"/>
  <c r="L60" i="6"/>
  <c r="L63" i="6"/>
  <c r="L66" i="6"/>
  <c r="L69" i="6"/>
  <c r="L72" i="6"/>
  <c r="L31" i="6" l="1"/>
  <c r="L74" i="6" s="1"/>
  <c r="L75" i="6" s="1"/>
  <c r="L15" i="5"/>
  <c r="L30" i="5" s="1"/>
  <c r="L31" i="5" s="1"/>
  <c r="L19" i="5"/>
  <c r="L23" i="5"/>
  <c r="L27" i="5"/>
  <c r="L28" i="5"/>
  <c r="L29" i="5"/>
  <c r="L525" i="5" s="1"/>
  <c r="L40" i="5"/>
  <c r="L45" i="5"/>
  <c r="L49" i="5"/>
  <c r="L53" i="5"/>
  <c r="L57" i="5"/>
  <c r="L61" i="5"/>
  <c r="L65" i="5"/>
  <c r="L66" i="5"/>
  <c r="L69" i="5" s="1"/>
  <c r="L77" i="5" s="1"/>
  <c r="L67" i="5"/>
  <c r="L68" i="5"/>
  <c r="L71" i="5"/>
  <c r="L74" i="5"/>
  <c r="L76" i="5"/>
  <c r="L80" i="5"/>
  <c r="L82" i="5"/>
  <c r="L85" i="5" s="1"/>
  <c r="L84" i="5"/>
  <c r="L90" i="5"/>
  <c r="L92" i="5"/>
  <c r="L95" i="5" s="1"/>
  <c r="L94" i="5"/>
  <c r="L99" i="5"/>
  <c r="L102" i="5" s="1"/>
  <c r="L100" i="5"/>
  <c r="L101" i="5"/>
  <c r="L532" i="5" s="1"/>
  <c r="L106" i="5"/>
  <c r="L107" i="5"/>
  <c r="L109" i="5" s="1"/>
  <c r="L108" i="5"/>
  <c r="L112" i="5"/>
  <c r="L119" i="5"/>
  <c r="L122" i="5"/>
  <c r="L124" i="5"/>
  <c r="L125" i="5"/>
  <c r="L126" i="5"/>
  <c r="L127" i="5"/>
  <c r="L128" i="5"/>
  <c r="L129" i="5"/>
  <c r="L134" i="5"/>
  <c r="L135" i="5"/>
  <c r="L138" i="5" s="1"/>
  <c r="L136" i="5"/>
  <c r="L137" i="5"/>
  <c r="L142" i="5"/>
  <c r="L144" i="5"/>
  <c r="L147" i="5" s="1"/>
  <c r="L145" i="5"/>
  <c r="L146" i="5"/>
  <c r="L151" i="5"/>
  <c r="L156" i="5"/>
  <c r="L157" i="5"/>
  <c r="L159" i="5"/>
  <c r="L162" i="5"/>
  <c r="L163" i="5"/>
  <c r="L164" i="5"/>
  <c r="L165" i="5"/>
  <c r="L167" i="5"/>
  <c r="L171" i="5"/>
  <c r="L175" i="5"/>
  <c r="L179" i="5"/>
  <c r="L185" i="5"/>
  <c r="L189" i="5"/>
  <c r="L193" i="5"/>
  <c r="L197" i="5"/>
  <c r="L201" i="5"/>
  <c r="L205" i="5"/>
  <c r="L209" i="5"/>
  <c r="L213" i="5"/>
  <c r="L217" i="5"/>
  <c r="L221" i="5"/>
  <c r="L223" i="5"/>
  <c r="L226" i="5" s="1"/>
  <c r="L259" i="5" s="1"/>
  <c r="L224" i="5"/>
  <c r="L225" i="5"/>
  <c r="L230" i="5"/>
  <c r="L234" i="5"/>
  <c r="L238" i="5"/>
  <c r="L242" i="5"/>
  <c r="L246" i="5"/>
  <c r="L250" i="5"/>
  <c r="L254" i="5"/>
  <c r="L258" i="5"/>
  <c r="L265" i="5"/>
  <c r="L266" i="5"/>
  <c r="L267" i="5"/>
  <c r="L268" i="5"/>
  <c r="L269" i="5"/>
  <c r="L426" i="5" s="1"/>
  <c r="L273" i="5"/>
  <c r="L277" i="5"/>
  <c r="L281" i="5"/>
  <c r="L285" i="5"/>
  <c r="L289" i="5"/>
  <c r="L293" i="5"/>
  <c r="L297" i="5"/>
  <c r="L301" i="5"/>
  <c r="L305" i="5"/>
  <c r="L310" i="5"/>
  <c r="L314" i="5"/>
  <c r="L318" i="5"/>
  <c r="L322" i="5"/>
  <c r="L326" i="5"/>
  <c r="L330" i="5"/>
  <c r="L334" i="5"/>
  <c r="L338" i="5"/>
  <c r="L342" i="5"/>
  <c r="L346" i="5"/>
  <c r="L350" i="5"/>
  <c r="L354" i="5"/>
  <c r="L358" i="5"/>
  <c r="L359" i="5"/>
  <c r="L362" i="5" s="1"/>
  <c r="L360" i="5"/>
  <c r="L361" i="5"/>
  <c r="L366" i="5"/>
  <c r="L370" i="5"/>
  <c r="L374" i="5"/>
  <c r="L378" i="5"/>
  <c r="L379" i="5"/>
  <c r="L382" i="5" s="1"/>
  <c r="L381" i="5"/>
  <c r="L385" i="5"/>
  <c r="L386" i="5"/>
  <c r="L389" i="5" s="1"/>
  <c r="L387" i="5"/>
  <c r="L388" i="5"/>
  <c r="L393" i="5"/>
  <c r="L394" i="5"/>
  <c r="L397" i="5" s="1"/>
  <c r="L395" i="5"/>
  <c r="L396" i="5"/>
  <c r="L401" i="5"/>
  <c r="L405" i="5"/>
  <c r="L409" i="5"/>
  <c r="L410" i="5"/>
  <c r="L413" i="5" s="1"/>
  <c r="L411" i="5"/>
  <c r="L412" i="5"/>
  <c r="L417" i="5"/>
  <c r="L421" i="5"/>
  <c r="L425" i="5"/>
  <c r="L429" i="5"/>
  <c r="L432" i="5"/>
  <c r="L434" i="5"/>
  <c r="L435" i="5"/>
  <c r="L438" i="5"/>
  <c r="L440" i="5"/>
  <c r="L441" i="5"/>
  <c r="L443" i="5"/>
  <c r="L444" i="5"/>
  <c r="L445" i="5"/>
  <c r="L466" i="5"/>
  <c r="L467" i="5"/>
  <c r="L470" i="5" s="1"/>
  <c r="L468" i="5"/>
  <c r="L469" i="5"/>
  <c r="L478" i="5"/>
  <c r="L489" i="5"/>
  <c r="L496" i="5"/>
  <c r="L499" i="5"/>
  <c r="L502" i="5"/>
  <c r="L505" i="5"/>
  <c r="L508" i="5"/>
  <c r="L511" i="5"/>
  <c r="L524" i="5"/>
  <c r="L534" i="5"/>
  <c r="L512" i="5" l="1"/>
  <c r="L513" i="5"/>
  <c r="L152" i="5"/>
  <c r="L260" i="5" s="1"/>
  <c r="L113" i="5"/>
  <c r="L114" i="5" s="1"/>
  <c r="L514" i="5" s="1"/>
  <c r="L522" i="5"/>
  <c r="L521" i="5" s="1"/>
  <c r="L520" i="5" s="1"/>
  <c r="L536" i="5" s="1"/>
  <c r="L12" i="4"/>
  <c r="L14" i="4" s="1"/>
  <c r="L26" i="4" s="1"/>
  <c r="L27" i="4" s="1"/>
  <c r="L16" i="4"/>
  <c r="L17" i="4"/>
  <c r="L23" i="4"/>
  <c r="L25" i="4"/>
  <c r="L30" i="4"/>
  <c r="L31" i="4" s="1"/>
  <c r="L42" i="4" s="1"/>
  <c r="L33" i="4"/>
  <c r="L34" i="4"/>
  <c r="L35" i="4"/>
  <c r="L37" i="4"/>
  <c r="L38" i="4"/>
  <c r="L39" i="4"/>
  <c r="L41" i="4"/>
  <c r="L44" i="4"/>
  <c r="L47" i="4"/>
  <c r="L50" i="4" s="1"/>
  <c r="L49" i="4"/>
  <c r="L51" i="4" l="1"/>
  <c r="L52" i="4" s="1"/>
  <c r="L58" i="4"/>
  <c r="L57" i="4" s="1"/>
  <c r="L71" i="4" s="1"/>
  <c r="L13" i="3"/>
  <c r="L14" i="3"/>
  <c r="L17" i="3" s="1"/>
  <c r="L15" i="3"/>
  <c r="L16" i="3"/>
  <c r="L163" i="3" s="1"/>
  <c r="L22" i="3"/>
  <c r="L27" i="3"/>
  <c r="L32" i="3"/>
  <c r="L37" i="3"/>
  <c r="L42" i="3"/>
  <c r="L47" i="3"/>
  <c r="L52" i="3"/>
  <c r="L53" i="3"/>
  <c r="L54" i="3"/>
  <c r="L57" i="3" s="1"/>
  <c r="L55" i="3"/>
  <c r="L56" i="3"/>
  <c r="L62" i="3"/>
  <c r="L67" i="3"/>
  <c r="L72" i="3"/>
  <c r="L73" i="3"/>
  <c r="L74" i="3"/>
  <c r="L77" i="3" s="1"/>
  <c r="L75" i="3"/>
  <c r="L76" i="3"/>
  <c r="L82" i="3"/>
  <c r="L87" i="3"/>
  <c r="L92" i="3"/>
  <c r="L97" i="3"/>
  <c r="L102" i="3"/>
  <c r="L103" i="3"/>
  <c r="L106" i="3" s="1"/>
  <c r="L104" i="3"/>
  <c r="L164" i="3" s="1"/>
  <c r="L105" i="3"/>
  <c r="L144" i="3" s="1"/>
  <c r="L111" i="3"/>
  <c r="L116" i="3"/>
  <c r="L121" i="3"/>
  <c r="L126" i="3"/>
  <c r="L127" i="3"/>
  <c r="L128" i="3"/>
  <c r="L131" i="3" s="1"/>
  <c r="L129" i="3"/>
  <c r="L130" i="3"/>
  <c r="L136" i="3"/>
  <c r="L141" i="3"/>
  <c r="L153" i="3"/>
  <c r="L151" i="3" s="1"/>
  <c r="L167" i="3" s="1"/>
  <c r="L155" i="3"/>
  <c r="L142" i="3" l="1"/>
  <c r="L98" i="3"/>
  <c r="L143" i="3" s="1"/>
  <c r="L146" i="3" s="1"/>
  <c r="L145" i="3"/>
  <c r="L13" i="2"/>
  <c r="L14" i="2"/>
  <c r="L15" i="2"/>
  <c r="L16" i="2"/>
  <c r="L17" i="2"/>
  <c r="L25" i="2"/>
  <c r="L31" i="2"/>
  <c r="L37" i="2"/>
  <c r="L43" i="2"/>
  <c r="L44" i="2"/>
  <c r="L45" i="2"/>
  <c r="L46" i="2"/>
  <c r="L49" i="2" s="1"/>
  <c r="L47" i="2"/>
  <c r="L48" i="2"/>
  <c r="L55" i="2"/>
  <c r="L61" i="2"/>
  <c r="L69" i="2"/>
  <c r="L70" i="2"/>
  <c r="L71" i="2"/>
  <c r="L72" i="2"/>
  <c r="L74" i="2" s="1"/>
  <c r="L73" i="2"/>
  <c r="L80" i="2"/>
  <c r="L86" i="2"/>
  <c r="L92" i="2"/>
  <c r="L93" i="2"/>
  <c r="L94" i="2"/>
  <c r="L95" i="2"/>
  <c r="L96" i="2"/>
  <c r="L97" i="2"/>
  <c r="L104" i="2"/>
  <c r="L110" i="2"/>
  <c r="L116" i="2"/>
  <c r="L122" i="2"/>
  <c r="L129" i="2"/>
  <c r="L130" i="2"/>
  <c r="L131" i="2"/>
  <c r="L134" i="2" s="1"/>
  <c r="L132" i="2"/>
  <c r="L133" i="2"/>
  <c r="L140" i="2"/>
  <c r="L146" i="2"/>
  <c r="L147" i="2"/>
  <c r="L148" i="2"/>
  <c r="L149" i="2"/>
  <c r="L150" i="2"/>
  <c r="L151" i="2"/>
  <c r="L158" i="2"/>
  <c r="L164" i="2"/>
  <c r="L168" i="2"/>
  <c r="L173" i="2" s="1"/>
  <c r="L180" i="2" s="1"/>
  <c r="L169" i="2"/>
  <c r="L170" i="2"/>
  <c r="L171" i="2"/>
  <c r="L172" i="2"/>
  <c r="L179" i="2"/>
  <c r="L186" i="2"/>
  <c r="L187" i="2"/>
  <c r="L560" i="2" s="1"/>
  <c r="L188" i="2"/>
  <c r="L189" i="2"/>
  <c r="L190" i="2"/>
  <c r="L197" i="2"/>
  <c r="L203" i="2"/>
  <c r="L209" i="2"/>
  <c r="L215" i="2"/>
  <c r="L221" i="2"/>
  <c r="L227" i="2"/>
  <c r="L233" i="2"/>
  <c r="L239" i="2"/>
  <c r="L245" i="2"/>
  <c r="L251" i="2"/>
  <c r="L257" i="2"/>
  <c r="L264" i="2"/>
  <c r="L265" i="2"/>
  <c r="L266" i="2"/>
  <c r="L267" i="2"/>
  <c r="L268" i="2"/>
  <c r="L269" i="2"/>
  <c r="L276" i="2" s="1"/>
  <c r="L275" i="2"/>
  <c r="L279" i="2"/>
  <c r="L280" i="2"/>
  <c r="L281" i="2"/>
  <c r="L284" i="2" s="1"/>
  <c r="L291" i="2" s="1"/>
  <c r="L282" i="2"/>
  <c r="L283" i="2"/>
  <c r="L290" i="2"/>
  <c r="L294" i="2"/>
  <c r="L299" i="2" s="1"/>
  <c r="L306" i="2" s="1"/>
  <c r="L295" i="2"/>
  <c r="L296" i="2"/>
  <c r="L297" i="2"/>
  <c r="L298" i="2"/>
  <c r="L305" i="2"/>
  <c r="L312" i="2"/>
  <c r="L318" i="2" s="1"/>
  <c r="L326" i="2" s="1"/>
  <c r="L313" i="2"/>
  <c r="L314" i="2"/>
  <c r="L315" i="2"/>
  <c r="L316" i="2"/>
  <c r="L553" i="2" s="1"/>
  <c r="L317" i="2"/>
  <c r="L325" i="2"/>
  <c r="L329" i="2"/>
  <c r="L330" i="2"/>
  <c r="L331" i="2"/>
  <c r="L332" i="2"/>
  <c r="L333" i="2"/>
  <c r="L340" i="2"/>
  <c r="L344" i="2"/>
  <c r="L345" i="2"/>
  <c r="L346" i="2"/>
  <c r="L347" i="2"/>
  <c r="L349" i="2" s="1"/>
  <c r="L416" i="2" s="1"/>
  <c r="L348" i="2"/>
  <c r="L355" i="2"/>
  <c r="L361" i="2"/>
  <c r="L367" i="2"/>
  <c r="L373" i="2"/>
  <c r="L379" i="2"/>
  <c r="L385" i="2"/>
  <c r="L391" i="2"/>
  <c r="L397" i="2"/>
  <c r="L403" i="2"/>
  <c r="L409" i="2"/>
  <c r="L415" i="2"/>
  <c r="L422" i="2"/>
  <c r="L423" i="2"/>
  <c r="L424" i="2"/>
  <c r="L425" i="2"/>
  <c r="L426" i="2"/>
  <c r="L433" i="2"/>
  <c r="L434" i="2"/>
  <c r="L435" i="2"/>
  <c r="L436" i="2"/>
  <c r="L437" i="2"/>
  <c r="L438" i="2"/>
  <c r="L439" i="2"/>
  <c r="L445" i="2"/>
  <c r="L452" i="2"/>
  <c r="L453" i="2"/>
  <c r="L454" i="2"/>
  <c r="L455" i="2"/>
  <c r="L456" i="2"/>
  <c r="L457" i="2"/>
  <c r="L465" i="2"/>
  <c r="L471" i="2"/>
  <c r="L477" i="2"/>
  <c r="L483" i="2"/>
  <c r="L489" i="2"/>
  <c r="L495" i="2"/>
  <c r="L502" i="2"/>
  <c r="L503" i="2"/>
  <c r="L504" i="2"/>
  <c r="L505" i="2"/>
  <c r="L506" i="2"/>
  <c r="L507" i="2"/>
  <c r="L508" i="2"/>
  <c r="L515" i="2"/>
  <c r="L523" i="2"/>
  <c r="L528" i="2"/>
  <c r="L532" i="2"/>
  <c r="L536" i="2"/>
  <c r="L540" i="2"/>
  <c r="L554" i="2"/>
  <c r="L561" i="2"/>
  <c r="L307" i="2" l="1"/>
  <c r="L509" i="2"/>
  <c r="L541" i="2" s="1"/>
  <c r="L542" i="2" s="1"/>
  <c r="L552" i="2"/>
  <c r="L191" i="2"/>
  <c r="L258" i="2" s="1"/>
  <c r="L259" i="2" s="1"/>
  <c r="L152" i="2"/>
  <c r="L558" i="2"/>
  <c r="L19" i="2"/>
  <c r="L62" i="2" s="1"/>
  <c r="L63" i="2" s="1"/>
  <c r="L458" i="2"/>
  <c r="L496" i="2" s="1"/>
  <c r="L497" i="2" s="1"/>
  <c r="L334" i="2"/>
  <c r="L341" i="2" s="1"/>
  <c r="L417" i="2" s="1"/>
  <c r="L165" i="2"/>
  <c r="L181" i="2" s="1"/>
  <c r="L427" i="2"/>
  <c r="L446" i="2" s="1"/>
  <c r="L447" i="2" s="1"/>
  <c r="L559" i="2"/>
  <c r="L98" i="2"/>
  <c r="L123" i="2" s="1"/>
  <c r="L124" i="2" s="1"/>
  <c r="L550" i="2"/>
  <c r="L17" i="1"/>
  <c r="L118" i="1" s="1"/>
  <c r="L19" i="1"/>
  <c r="L120" i="1" s="1"/>
  <c r="L20" i="1"/>
  <c r="L21" i="1"/>
  <c r="L36" i="1"/>
  <c r="L37" i="1"/>
  <c r="L38" i="1"/>
  <c r="L41" i="1"/>
  <c r="L46" i="1"/>
  <c r="L48" i="1"/>
  <c r="L55" i="1"/>
  <c r="L49" i="1" s="1"/>
  <c r="L50" i="1" s="1"/>
  <c r="L56" i="1"/>
  <c r="L57" i="1"/>
  <c r="L59" i="1"/>
  <c r="L61" i="1"/>
  <c r="L71" i="1"/>
  <c r="L73" i="1"/>
  <c r="L74" i="1"/>
  <c r="L75" i="1" s="1"/>
  <c r="L108" i="1" s="1"/>
  <c r="L78" i="1"/>
  <c r="L80" i="1"/>
  <c r="L82" i="1"/>
  <c r="L84" i="1"/>
  <c r="L86" i="1"/>
  <c r="L87" i="1"/>
  <c r="L88" i="1"/>
  <c r="L91" i="1"/>
  <c r="L93" i="1"/>
  <c r="L95" i="1"/>
  <c r="L97" i="1"/>
  <c r="L99" i="1"/>
  <c r="L101" i="1"/>
  <c r="L103" i="1"/>
  <c r="L104" i="1"/>
  <c r="L105" i="1" s="1"/>
  <c r="L107" i="1"/>
  <c r="L128" i="1"/>
  <c r="L130" i="1"/>
  <c r="L544" i="2" l="1"/>
  <c r="L543" i="2" s="1"/>
  <c r="L549" i="2"/>
  <c r="L563" i="2" s="1"/>
  <c r="L109" i="1"/>
  <c r="L111" i="1" s="1"/>
  <c r="L110" i="1" s="1"/>
  <c r="L124" i="1"/>
  <c r="L117" i="1" s="1"/>
  <c r="L116" i="1" s="1"/>
  <c r="L132" i="1" s="1"/>
  <c r="L25" i="1"/>
  <c r="L68" i="1" s="1"/>
</calcChain>
</file>

<file path=xl/sharedStrings.xml><?xml version="1.0" encoding="utf-8"?>
<sst xmlns="http://schemas.openxmlformats.org/spreadsheetml/2006/main" count="6403" uniqueCount="1223">
  <si>
    <t>IŠ VISO:</t>
  </si>
  <si>
    <r>
      <t>Valstybės biudžeto lėšos, kurios neapskaitomos biudžete (</t>
    </r>
    <r>
      <rPr>
        <b/>
        <sz val="9"/>
        <rFont val="Times New Roman"/>
        <family val="1"/>
        <charset val="186"/>
      </rPr>
      <t>VBN</t>
    </r>
    <r>
      <rPr>
        <sz val="9"/>
        <rFont val="Times New Roman"/>
        <family val="1"/>
      </rPr>
      <t>)</t>
    </r>
  </si>
  <si>
    <t>KITI ŠALTINIAI, IŠ VISO:</t>
  </si>
  <si>
    <r>
      <rPr>
        <sz val="9"/>
        <rFont val="Times New Roman"/>
        <family val="1"/>
        <charset val="186"/>
      </rPr>
      <t>ES struktūrinių fondų lėšos (</t>
    </r>
    <r>
      <rPr>
        <b/>
        <sz val="9"/>
        <rFont val="Times New Roman"/>
        <family val="1"/>
        <charset val="186"/>
      </rPr>
      <t>ES)</t>
    </r>
  </si>
  <si>
    <r>
      <t>Praėjusių metų lėšų likutis (</t>
    </r>
    <r>
      <rPr>
        <b/>
        <sz val="9"/>
        <rFont val="Times New Roman"/>
        <family val="1"/>
        <charset val="186"/>
      </rPr>
      <t>L</t>
    </r>
    <r>
      <rPr>
        <sz val="9"/>
        <rFont val="Times New Roman"/>
        <family val="1"/>
        <charset val="186"/>
      </rPr>
      <t>)</t>
    </r>
  </si>
  <si>
    <r>
      <t>Europos Sąjungos paramos lėšos (</t>
    </r>
    <r>
      <rPr>
        <b/>
        <sz val="9"/>
        <rFont val="Times New Roman"/>
        <family val="1"/>
        <charset val="186"/>
      </rPr>
      <t>ES)</t>
    </r>
  </si>
  <si>
    <r>
      <t>Paskolų lėšos investicijų projektams įgyvendinti (</t>
    </r>
    <r>
      <rPr>
        <b/>
        <sz val="9"/>
        <rFont val="Times New Roman"/>
        <family val="1"/>
        <charset val="186"/>
      </rPr>
      <t>P</t>
    </r>
    <r>
      <rPr>
        <sz val="9"/>
        <rFont val="Times New Roman"/>
        <family val="1"/>
        <charset val="186"/>
      </rPr>
      <t>)</t>
    </r>
  </si>
  <si>
    <r>
      <t>Valstybės biudžeto specialioji tikslinė dotacija regioninėms įstaigoms ir klasėms finansuoti (</t>
    </r>
    <r>
      <rPr>
        <b/>
        <sz val="9"/>
        <rFont val="Times New Roman"/>
        <family val="1"/>
        <charset val="186"/>
      </rPr>
      <t>VBSR)</t>
    </r>
  </si>
  <si>
    <r>
      <t>Valstybės biudžeto specialiosios tikslinės dotacijos lėšos valstybės funkcijoms atlikti (</t>
    </r>
    <r>
      <rPr>
        <b/>
        <sz val="9"/>
        <rFont val="Times New Roman"/>
        <family val="1"/>
        <charset val="186"/>
      </rPr>
      <t>VBSF)</t>
    </r>
  </si>
  <si>
    <r>
      <t>Ugdymo reikmių lėšos (</t>
    </r>
    <r>
      <rPr>
        <b/>
        <sz val="9"/>
        <rFont val="Times New Roman"/>
        <family val="1"/>
        <charset val="186"/>
      </rPr>
      <t>ML</t>
    </r>
    <r>
      <rPr>
        <sz val="9"/>
        <rFont val="Times New Roman"/>
        <family val="1"/>
        <charset val="186"/>
      </rPr>
      <t>)</t>
    </r>
  </si>
  <si>
    <r>
      <t>Valstybės lėšos kapitalo investicijoms (</t>
    </r>
    <r>
      <rPr>
        <b/>
        <sz val="9"/>
        <rFont val="Times New Roman"/>
        <family val="1"/>
        <charset val="186"/>
      </rPr>
      <t>VKI)</t>
    </r>
  </si>
  <si>
    <r>
      <t>Valstybės lėšos vietinės reikšmės keliams (gatvėms) tiesti, taisyti, prižiūrėti ir saugaus eismo sąlygoms užtikrinti (</t>
    </r>
    <r>
      <rPr>
        <b/>
        <sz val="9"/>
        <rFont val="Times New Roman"/>
        <family val="1"/>
        <charset val="186"/>
      </rPr>
      <t>KPP</t>
    </r>
    <r>
      <rPr>
        <sz val="9"/>
        <rFont val="Times New Roman"/>
        <family val="1"/>
        <charset val="186"/>
      </rPr>
      <t>)</t>
    </r>
  </si>
  <si>
    <r>
      <t>Valstybės biudžeto lėšos (</t>
    </r>
    <r>
      <rPr>
        <b/>
        <sz val="9"/>
        <rFont val="Times New Roman"/>
        <family val="1"/>
        <charset val="186"/>
      </rPr>
      <t>VB)</t>
    </r>
  </si>
  <si>
    <r>
      <t>Įstaigų  pajamos už paslaugas (</t>
    </r>
    <r>
      <rPr>
        <b/>
        <sz val="9"/>
        <rFont val="Times New Roman"/>
        <family val="1"/>
        <charset val="186"/>
      </rPr>
      <t>SP</t>
    </r>
    <r>
      <rPr>
        <sz val="9"/>
        <rFont val="Times New Roman"/>
        <family val="1"/>
        <charset val="186"/>
      </rPr>
      <t>)</t>
    </r>
  </si>
  <si>
    <r>
      <t>Savivaldybės biudžeto lėšos</t>
    </r>
    <r>
      <rPr>
        <b/>
        <sz val="9"/>
        <rFont val="Times New Roman"/>
        <family val="1"/>
        <charset val="186"/>
      </rPr>
      <t xml:space="preserve"> (SB)</t>
    </r>
  </si>
  <si>
    <t xml:space="preserve">Savivaldybės biudžetas, iš jo: </t>
  </si>
  <si>
    <t>SAVIVALDYBĖS  LĖŠOS, IŠ VISO:</t>
  </si>
  <si>
    <t>Lėšos 2023 metams</t>
  </si>
  <si>
    <r>
      <t>Finansavimo šaltiniai</t>
    </r>
    <r>
      <rPr>
        <b/>
        <sz val="10"/>
        <color rgb="FFFF0000"/>
        <rFont val="Times New Roman"/>
        <family val="1"/>
        <charset val="186"/>
      </rPr>
      <t xml:space="preserve"> </t>
    </r>
  </si>
  <si>
    <t>Finansavimo šaltinių suvestinė</t>
  </si>
  <si>
    <t>*Priemonės požymis – nauja priemonė / pažangos projektas (P), tęstinė priemonė / projektas (T)</t>
  </si>
  <si>
    <t>Iš viso:</t>
  </si>
  <si>
    <t xml:space="preserve">Iš viso  programai: </t>
  </si>
  <si>
    <t>Iš viso programai be likučio</t>
  </si>
  <si>
    <t>Iš viso tikslui</t>
  </si>
  <si>
    <t>01</t>
  </si>
  <si>
    <t>Iš viso uždaviniui</t>
  </si>
  <si>
    <t>02</t>
  </si>
  <si>
    <t>VBSF</t>
  </si>
  <si>
    <t>Tarpinstitucinio bendradarbiavimo koordinavimui finansuoti</t>
  </si>
  <si>
    <t>15</t>
  </si>
  <si>
    <t>Panevėžio miesto savivaldybės administracija</t>
  </si>
  <si>
    <t>0</t>
  </si>
  <si>
    <t>288724610</t>
  </si>
  <si>
    <t>1.2.15.</t>
  </si>
  <si>
    <t>Tarpinstitucinio bendradarbiavimo koordinavimui finansuoti (TBK)</t>
  </si>
  <si>
    <t>vnt.</t>
  </si>
  <si>
    <t>Suderintų į Savivaldybės erdvinių duomenų rinkinį integruotų planų skaičius</t>
  </si>
  <si>
    <t>Teritorijų planavimo ir architektūros skyrius</t>
  </si>
  <si>
    <t>0;14</t>
  </si>
  <si>
    <t>1.2.14.</t>
  </si>
  <si>
    <t>Tvarkyti erdvinių duomenų rinkinį</t>
  </si>
  <si>
    <t>14</t>
  </si>
  <si>
    <t>Tikslingas savivaldybei perduotų pagal nustatytą tikslą ir poreikį sklypų skaičius</t>
  </si>
  <si>
    <t>1.2.13.</t>
  </si>
  <si>
    <t>Savivaldybei priskirtai valstybinei žemei ir kitam valstybiniam turtui valdyti, naudoti ir disponuoti  juo patikėjimo teise</t>
  </si>
  <si>
    <t>13</t>
  </si>
  <si>
    <t>Socialinių reikalų skyrius</t>
  </si>
  <si>
    <t>0;9</t>
  </si>
  <si>
    <t>1.2.12.</t>
  </si>
  <si>
    <t>Administruoti socialines išmokas, paslaugas ir kompensacijas</t>
  </si>
  <si>
    <t>12</t>
  </si>
  <si>
    <t>Proc.</t>
  </si>
  <si>
    <t>Pateikta duomenų Suteiktos valstybės pagalbos registrui (proc. registre įregistruotos valstybės ir nereikšmingos pagalbos nuo visos suteiktos valstybės ir nereikšmingos pagalbos)</t>
  </si>
  <si>
    <t>Teisės skyrius</t>
  </si>
  <si>
    <t>0;13</t>
  </si>
  <si>
    <t>1.2.11.</t>
  </si>
  <si>
    <t>Teikti duomenis Valstybės suteiktos pagalbos registrui</t>
  </si>
  <si>
    <t>11</t>
  </si>
  <si>
    <t xml:space="preserve"> Asmenų,  pateikusių gyvenamosios vietos deklaracijas elektroniniu būdu (pagal VĮ „Registrų centras“ pateiktus duomenis), skaičius</t>
  </si>
  <si>
    <t>Vidaus administravimo skyrius</t>
  </si>
  <si>
    <t>0;16</t>
  </si>
  <si>
    <t>1.2.10.</t>
  </si>
  <si>
    <t>Organizuoti gyventojų gyvenamosios vietos deklaravimą</t>
  </si>
  <si>
    <t>10</t>
  </si>
  <si>
    <t>proc.</t>
  </si>
  <si>
    <t>Asm.</t>
  </si>
  <si>
    <t>Savivaldybės pirminės valstybės garantuojamos teisinės pagalbos specialistų netiksliai (netinkamai) užpildytų prašymų suteikti antrinę valstybės garantuojamą teisinę pagalbą skaičius nuo savivaldybės parengtų prašymų suteikti antrinę valstybės garantuojamą teisinę pagalbą skaičiaus</t>
  </si>
  <si>
    <t>1.2.9.</t>
  </si>
  <si>
    <t>Teikti pirminę teisinę pagalbą</t>
  </si>
  <si>
    <t>09</t>
  </si>
  <si>
    <t>Vykdyti jaunimo teisių apsaugą</t>
  </si>
  <si>
    <t>Vykdyti vaikų teisių apsaugą</t>
  </si>
  <si>
    <t>08</t>
  </si>
  <si>
    <t xml:space="preserve">Jaunimo reikalų koordinatoriams savivaldybėse rekomenduotų atlikti užduočių įgyvendinimas (ne mažiau, kaip) </t>
  </si>
  <si>
    <t>1.2.8.</t>
  </si>
  <si>
    <t>1.2.7.</t>
  </si>
  <si>
    <t>Administruoti laikinuosius darbus</t>
  </si>
  <si>
    <t>07</t>
  </si>
  <si>
    <t>1.2.6.</t>
  </si>
  <si>
    <t>Tvarkyti archyvinius dokumentus</t>
  </si>
  <si>
    <t>06</t>
  </si>
  <si>
    <r>
      <t xml:space="preserve">Užtikrinti Vietos savivaldos įstatyme numatytų </t>
    </r>
    <r>
      <rPr>
        <b/>
        <sz val="10"/>
        <rFont val="Times New Roman"/>
        <family val="1"/>
      </rPr>
      <t>7</t>
    </r>
    <r>
      <rPr>
        <sz val="10"/>
        <rFont val="Times New Roman"/>
        <family val="1"/>
      </rPr>
      <t xml:space="preserve"> valstybės deleguotų žemės ūkio funkcijų vykdymą</t>
    </r>
  </si>
  <si>
    <t>Apskaitos skyrius</t>
  </si>
  <si>
    <t>0;1</t>
  </si>
  <si>
    <t>1.2.5.</t>
  </si>
  <si>
    <t>Vykdyti žemės ūkio funkcijas</t>
  </si>
  <si>
    <t>05</t>
  </si>
  <si>
    <t>Parengtų ir savivaldybės interneto svetainėje paskelbtų atmintinių ir rekomendacijų skaičius</t>
  </si>
  <si>
    <t>1.2.4.</t>
  </si>
  <si>
    <t>Kontroliuoti valstybinės kalbos vartojimą ir taisyklingumą</t>
  </si>
  <si>
    <t>04</t>
  </si>
  <si>
    <t>Organizuoti mobilizaciją</t>
  </si>
  <si>
    <t>03</t>
  </si>
  <si>
    <t>Organizuoti civilinę saugą</t>
  </si>
  <si>
    <t xml:space="preserve">Savivaldybės pasirengimo reaguoti į ekstremalias situacijas lygis ne žemesnis kaip </t>
  </si>
  <si>
    <t>1.2.3.</t>
  </si>
  <si>
    <t>Organizuoti civilinę saugą ir mobilizaciją</t>
  </si>
  <si>
    <t>Vnt.</t>
  </si>
  <si>
    <t>Civilinės būklės aktų įrašymo sudarymo, keitimo, papildymo, atkūrimo anuliavimas ir  pakartotinių dokumentų išdavimas per metus</t>
  </si>
  <si>
    <t>Civilinės metrikacijos skyrius</t>
  </si>
  <si>
    <t>0;3</t>
  </si>
  <si>
    <t>1.2.2.</t>
  </si>
  <si>
    <t>Registruoti civilinės būklės aktus</t>
  </si>
  <si>
    <t>Archyvinių civilinės būklės aktų įrašų, gautų iš civilinės metrikacijos įstaigų, duomenų tvarkymas, vnt</t>
  </si>
  <si>
    <t>1.2.1.</t>
  </si>
  <si>
    <t>Tvarkyti Gyventojų registrą ir teikti duomenis Valstybės registrui</t>
  </si>
  <si>
    <t xml:space="preserve"> Tinkamai įgyvendinti Savivaldybei perduotas valstybės funkcijas</t>
  </si>
  <si>
    <t>SB</t>
  </si>
  <si>
    <t>Trūkstamų specialybių darbuotojų pritraukimo į savivaldybės įstaigas programos parengimas ir įgyvendinimas</t>
  </si>
  <si>
    <t>Parengta programa</t>
  </si>
  <si>
    <t>1.1.6</t>
  </si>
  <si>
    <t xml:space="preserve">Numatytos Savivaldybės biudžete lėšos, reikalingos palūkanoms ir kitoms su paskolomis susijusiomis išlaidoms padengti </t>
  </si>
  <si>
    <t>Finansinių įsipareigojimų vykdymas (paskolų ir palūkanų mokėjimas pagal grafiką, kitų finansinių įsipareigojimų vykdymas)</t>
  </si>
  <si>
    <t>1.1.5</t>
  </si>
  <si>
    <t>Paskola Nr. 2021008341</t>
  </si>
  <si>
    <t>Paskola Nr. 2020012287</t>
  </si>
  <si>
    <t>Paskola Nr. 0042012028583-21</t>
  </si>
  <si>
    <t>Paskola KS 14/07/15</t>
  </si>
  <si>
    <t>tūkst.Eur</t>
  </si>
  <si>
    <t xml:space="preserve">Grąžintos paskolos bei sumokėtos skolos pagal pasirašytas sutartis </t>
  </si>
  <si>
    <t>1.1.4</t>
  </si>
  <si>
    <t xml:space="preserve">Grąžintos ilgalaikės paskolos ir vykdyti finansiniai įsipareigojimai </t>
  </si>
  <si>
    <t>8/0</t>
  </si>
  <si>
    <t xml:space="preserve"> iš jų moterys/vyrai</t>
  </si>
  <si>
    <t>Kontrolės ir audito tarnybos pareigybių skaičius</t>
  </si>
  <si>
    <t>1.1.3</t>
  </si>
  <si>
    <t>Užtikrintas Savivaldybės kontrolės ir audito tarnybos darbas</t>
  </si>
  <si>
    <t>Mero rezervas</t>
  </si>
  <si>
    <t>Mero fondas</t>
  </si>
  <si>
    <t>L</t>
  </si>
  <si>
    <t xml:space="preserve">Organizuotas Savivaldybės tarybos, Mero, jo politinio (asmeninio) pasitikėjmo tarnautojų darbas </t>
  </si>
  <si>
    <t>4/2</t>
  </si>
  <si>
    <t xml:space="preserve"> iš jų moterys / vyrai</t>
  </si>
  <si>
    <t>Mero, jo politinio (asmeninio) pasitikėjmo tarnautojų pareigybių skaičius</t>
  </si>
  <si>
    <t>9 / 18</t>
  </si>
  <si>
    <t>Savivaldybės Tarybos narių skaičius</t>
  </si>
  <si>
    <t>1.1.2</t>
  </si>
  <si>
    <t>Sudarytas  Administracijos direktoriaus rezervas</t>
  </si>
  <si>
    <t>Dalyvauti asociacijų veikloje</t>
  </si>
  <si>
    <t>Darbuotojų civilinės atsakomybės draudimas</t>
  </si>
  <si>
    <t>Rinkliavų ir baudų pajamos</t>
  </si>
  <si>
    <t>Seniūnaičių išlaidų kompensavimas</t>
  </si>
  <si>
    <t>Palūkanoms sumokėti</t>
  </si>
  <si>
    <t>VB</t>
  </si>
  <si>
    <t>Organizuoti Savivaldybės administracijos darbą</t>
  </si>
  <si>
    <t>Dalyvauta Baltijos miestų sąjungos (BMS) ir  Lietuvos savivaldybių asociacijos (LSA) veikloje (organizacijų, kurių narė yra Savivaldybė, skaičius)</t>
  </si>
  <si>
    <t>Apdraustų biudžetinių įstaigų vadovų atsakomybės draudimu skaičius</t>
  </si>
  <si>
    <t>tūkst. Eur</t>
  </si>
  <si>
    <t>Sudarytas administracijos direktoriaus rezervas</t>
  </si>
  <si>
    <t>Savivaldybės administracijos darbuotojų kvalifikacijos kėlimas (žmonių skaičius)</t>
  </si>
  <si>
    <t>95 / 26</t>
  </si>
  <si>
    <t>Darbuotojų, dirbančių pagal darbo sutartis, pareigybių skaičius</t>
  </si>
  <si>
    <t>99/32</t>
  </si>
  <si>
    <t>ES</t>
  </si>
  <si>
    <t>Valstybės tarnautojų pareigybių skaičius</t>
  </si>
  <si>
    <t>1.1.1</t>
  </si>
  <si>
    <t xml:space="preserve">Organizuotas Savivaldybės administracijos darbas </t>
  </si>
  <si>
    <t>Savivaldybės įstaigų ir įmonių pateiktų projektų / paraiškų finansavimui gauti skaičius</t>
  </si>
  <si>
    <t>Savivaldybės administracijos darbuotojų, per metus tobulinusių kvalifikaciją, dalis</t>
  </si>
  <si>
    <t xml:space="preserve"> Proc.</t>
  </si>
  <si>
    <t>Savivaldybės valdomų įmonių, kurios pasiekė 80 proc. akcininko suformuotų veiklos ir finansų valdymo tikslų, dalis</t>
  </si>
  <si>
    <t xml:space="preserve">Pagerinti Savivaldybės veiklos valdymą </t>
  </si>
  <si>
    <t>gerai</t>
  </si>
  <si>
    <t>Patenkinamai, gerai, labai gerai</t>
  </si>
  <si>
    <t>Gyventojų pasitenkinimas savivaldybės įstaigų ir įmonių teikiamomis viešosiomis paslaugomis lygis</t>
  </si>
  <si>
    <t>Stiprinti vietos savivaldą ir vykdyti efektyvų miesto įmonių ir įstaigų valdymą</t>
  </si>
  <si>
    <t>Planuojama reikšmė</t>
  </si>
  <si>
    <t>mato vnt.</t>
  </si>
  <si>
    <t>pavadinimas</t>
  </si>
  <si>
    <t>Indėlio kriterijaus</t>
  </si>
  <si>
    <t>Lėšos  2023 metams</t>
  </si>
  <si>
    <t>Finansavimo šaltinis</t>
  </si>
  <si>
    <t>Vykdytojas (skyrius, darbuotojas) ar projekto vadovas</t>
  </si>
  <si>
    <t>Priemonės vykdytojo kodas</t>
  </si>
  <si>
    <t>Asignavimų valdytojo kodas</t>
  </si>
  <si>
    <t>Priemonės kodas</t>
  </si>
  <si>
    <t>Pavadinimas</t>
  </si>
  <si>
    <t>Papriemonės kodas</t>
  </si>
  <si>
    <t>*Priemonės požymis</t>
  </si>
  <si>
    <t>Uždavinio kodas</t>
  </si>
  <si>
    <t>Programos tikslo kodas</t>
  </si>
  <si>
    <t xml:space="preserve"> TIKSLŲ, UŽDAVINIŲ, PRIEMONIŲ IR PAPRIEMONIŲ, IŠLAIDŲ IR VERTINIMO KRITERIJŲ SUVESTINĖ          </t>
  </si>
  <si>
    <t>SAVIVALDYBĖS VALDYMO  PROGRAMOS (NR. 1)</t>
  </si>
  <si>
    <t xml:space="preserve">PANEVĖŽIO MIESTO SAVIVALDYBĖS ADMINISTRACIJOS 2023 METŲ VEIKLOS PLANO             </t>
  </si>
  <si>
    <r>
      <t>Valstybės biudžeto lėšos VB, kurios neapskaitomos biudžete (</t>
    </r>
    <r>
      <rPr>
        <b/>
        <sz val="11"/>
        <rFont val="Times New Roman"/>
        <family val="1"/>
        <charset val="186"/>
      </rPr>
      <t>VBN</t>
    </r>
    <r>
      <rPr>
        <sz val="11"/>
        <rFont val="Times New Roman"/>
        <family val="1"/>
      </rPr>
      <t>)</t>
    </r>
  </si>
  <si>
    <r>
      <t>Praėjusių metų lėšų likutis (</t>
    </r>
    <r>
      <rPr>
        <b/>
        <sz val="11"/>
        <rFont val="Times New Roman"/>
        <family val="1"/>
        <charset val="186"/>
      </rPr>
      <t xml:space="preserve"> L)</t>
    </r>
  </si>
  <si>
    <r>
      <t>Europos Sąjungos paramos lėšos (</t>
    </r>
    <r>
      <rPr>
        <b/>
        <sz val="11"/>
        <rFont val="Times New Roman"/>
        <family val="1"/>
        <charset val="186"/>
      </rPr>
      <t>ES)</t>
    </r>
  </si>
  <si>
    <r>
      <t>Paskolų lėšos investicijų projektams įgyvendinti (</t>
    </r>
    <r>
      <rPr>
        <b/>
        <sz val="11"/>
        <rFont val="Times New Roman"/>
        <family val="1"/>
        <charset val="186"/>
      </rPr>
      <t>P</t>
    </r>
    <r>
      <rPr>
        <sz val="11"/>
        <rFont val="Times New Roman"/>
        <family val="1"/>
        <charset val="186"/>
      </rPr>
      <t>)</t>
    </r>
  </si>
  <si>
    <r>
      <t>Valstybės biudžeto specialioji tikslinė dotacija regioninėms įstaigoms ir klasėms finansuoti. (</t>
    </r>
    <r>
      <rPr>
        <b/>
        <sz val="11"/>
        <rFont val="Times New Roman"/>
        <family val="1"/>
        <charset val="186"/>
      </rPr>
      <t>VBSR)</t>
    </r>
  </si>
  <si>
    <r>
      <t>Valstybės biudžeto specialiosios tikslinės dotacijos lėšos valstybės funkcijoms atlikti (</t>
    </r>
    <r>
      <rPr>
        <b/>
        <sz val="11"/>
        <rFont val="Times New Roman"/>
        <family val="1"/>
        <charset val="186"/>
      </rPr>
      <t>VBSF)</t>
    </r>
  </si>
  <si>
    <r>
      <t>Ugdymo reikmių lėšos (</t>
    </r>
    <r>
      <rPr>
        <b/>
        <sz val="11"/>
        <rFont val="Times New Roman"/>
        <family val="1"/>
        <charset val="186"/>
      </rPr>
      <t>ML</t>
    </r>
    <r>
      <rPr>
        <sz val="11"/>
        <rFont val="Times New Roman"/>
        <family val="1"/>
        <charset val="186"/>
      </rPr>
      <t>)</t>
    </r>
  </si>
  <si>
    <r>
      <t>Valstybės lėšos kapitalo investicijoms (</t>
    </r>
    <r>
      <rPr>
        <b/>
        <sz val="11"/>
        <rFont val="Times New Roman"/>
        <family val="1"/>
        <charset val="186"/>
      </rPr>
      <t>VKI)</t>
    </r>
  </si>
  <si>
    <r>
      <t>Valstybės lėšos vietinės reikšmės keliams (gatvėms) tiesti, taisyti, prižiūrėti ir saugaus eismo sąlygoms užtikrinti (</t>
    </r>
    <r>
      <rPr>
        <b/>
        <sz val="11"/>
        <rFont val="Times New Roman"/>
        <family val="1"/>
        <charset val="186"/>
      </rPr>
      <t>KPP</t>
    </r>
    <r>
      <rPr>
        <sz val="11"/>
        <rFont val="Times New Roman"/>
        <family val="1"/>
        <charset val="186"/>
      </rPr>
      <t>)</t>
    </r>
  </si>
  <si>
    <r>
      <t>Valstybės biudžeto lėšos (</t>
    </r>
    <r>
      <rPr>
        <b/>
        <sz val="11"/>
        <rFont val="Times New Roman"/>
        <family val="1"/>
        <charset val="186"/>
      </rPr>
      <t>VB)</t>
    </r>
  </si>
  <si>
    <r>
      <t>Įstaigų  pajamos už paslaugas (</t>
    </r>
    <r>
      <rPr>
        <b/>
        <sz val="11"/>
        <rFont val="Times New Roman"/>
        <family val="1"/>
        <charset val="186"/>
      </rPr>
      <t>SP</t>
    </r>
    <r>
      <rPr>
        <sz val="11"/>
        <rFont val="Times New Roman"/>
        <family val="1"/>
        <charset val="186"/>
      </rPr>
      <t xml:space="preserve"> )</t>
    </r>
  </si>
  <si>
    <r>
      <t>Savivaldybės biudžeto lėšos</t>
    </r>
    <r>
      <rPr>
        <b/>
        <sz val="11"/>
        <rFont val="Times New Roman"/>
        <family val="1"/>
        <charset val="186"/>
      </rPr>
      <t xml:space="preserve"> (SB)</t>
    </r>
  </si>
  <si>
    <t>Finansavimo šaltinių susvestinė</t>
  </si>
  <si>
    <t>Iš viso Programai</t>
  </si>
  <si>
    <t>P</t>
  </si>
  <si>
    <t>Investicijų projektų skyrius</t>
  </si>
  <si>
    <t>0;15</t>
  </si>
  <si>
    <t>9.1.1.</t>
  </si>
  <si>
    <t xml:space="preserve">Vykdyti investicijų projektus, naudojant bankų paskolos, Savivaldybės biudžeto ir likučio lėšas </t>
  </si>
  <si>
    <t xml:space="preserve">Administruoti investicijų projektus </t>
  </si>
  <si>
    <t>Parengti investicijų projektai / kiti dokumentai</t>
  </si>
  <si>
    <t xml:space="preserve">0;15; </t>
  </si>
  <si>
    <t>Parengti dokumentus, reikalingus Europos Sąjungos fondų investicijoms gauti</t>
  </si>
  <si>
    <t>KPP</t>
  </si>
  <si>
    <t>VKI</t>
  </si>
  <si>
    <t>Suremontuotos / modernizuotos gatvės</t>
  </si>
  <si>
    <t>km</t>
  </si>
  <si>
    <t>Suremontuotų / modernizuotų gatvių ilgis</t>
  </si>
  <si>
    <t>Projekto vadovas Darius Linkonas</t>
  </si>
  <si>
    <t>Įgyvendintas projektas</t>
  </si>
  <si>
    <t xml:space="preserve">Miesto infrastruktūros skyrius </t>
  </si>
  <si>
    <t>0;7</t>
  </si>
  <si>
    <t xml:space="preserve"> Įgyvendinti projektą „Infrastruktūros Biliūno g., Elektronikos g., Tinklų g. rengimas / modernizavimas, sukuriant palankias sąlygas verslo vystymuisi Panevėžio mieste“</t>
  </si>
  <si>
    <t>Modernizuota sankryžų</t>
  </si>
  <si>
    <t>Projekto vadovas Donatas Mickevičius</t>
  </si>
  <si>
    <t xml:space="preserve"> Įgyvendinti projektą „Susisiekimo su Panevėžio LEZ gerinimas, modernizuojant J. Janonio g.–Vakarinės g.–Pramonės g. sankryžą“</t>
  </si>
  <si>
    <t>Įgyvendinti projektai</t>
  </si>
  <si>
    <t xml:space="preserve">Pažangios pramonės ir paslaugų sektorių plėtrai reikalingos infrastruktūros ir įrangos plėtra </t>
  </si>
  <si>
    <t>Objektų, modernizuotų verslo plėtros sąlygų gerinimui, skaičius</t>
  </si>
  <si>
    <t xml:space="preserve">Sudaryti palankias sąlygas verslo plėtrai ir investicijų pritraukimui </t>
  </si>
  <si>
    <t>Įgyvendinti investicijų projektai, didinantys verslo aplinkos konkurencingumą</t>
  </si>
  <si>
    <t xml:space="preserve">Didinti miesto verslo aplinkos konkurencingumą </t>
  </si>
  <si>
    <t>Švietimo skyrius</t>
  </si>
  <si>
    <t>0;12</t>
  </si>
  <si>
    <t>8.1.1.</t>
  </si>
  <si>
    <t>Įgyvendinti projektą „Tūkstantmečio mokyklos I“</t>
  </si>
  <si>
    <t>Įgyvendinti projektą „Atviros ekosistemos atsiskaitymams negrynaisiais pinigais bendrojo ugdymo įstaigų valgyklose kūrimas“</t>
  </si>
  <si>
    <t>Mokyklų, kuriose modernizuota gamtos ir technologinių mokslų mokymo(si) aplinka, skaičius</t>
  </si>
  <si>
    <t>Projekto vadovas Jokūbas Leipus</t>
  </si>
  <si>
    <t>Miesto plėtros skyrius</t>
  </si>
  <si>
    <t>0;8</t>
  </si>
  <si>
    <t xml:space="preserve"> Įgyvendinti projektą „Mokyklų aprūpinimas gamtos ir technologinių mokslų priemonėmis“</t>
  </si>
  <si>
    <t xml:space="preserve"> </t>
  </si>
  <si>
    <t xml:space="preserve">išbr., užbaigtas </t>
  </si>
  <si>
    <t>Miesto infrastrukltūros skyrius</t>
  </si>
  <si>
    <t xml:space="preserve"> Įgyvendinti projektą „Neformaliojo švietimo infrastruktūros tobulinimas“</t>
  </si>
  <si>
    <t>paslėpti projektą</t>
  </si>
  <si>
    <t>Modernizuota įstaigos infrastruktūra</t>
  </si>
  <si>
    <t>Projekto vadovas Gintaras Lebedevas</t>
  </si>
  <si>
    <t xml:space="preserve">panaikinti arba </t>
  </si>
  <si>
    <t>Miesto infrastruktūros skyrius</t>
  </si>
  <si>
    <t>Įgyvendinti projektą „Regos centro „Linelis“  pastato vidaus patalpų  ir ugdymo aplinkos modernizavimas“</t>
  </si>
  <si>
    <t xml:space="preserve"> Įgyvendinti projektą „Panevėžio „Vilties“ progimnazijos infrastruktūros modernizavimas“ </t>
  </si>
  <si>
    <t>Modernizuota objektų</t>
  </si>
  <si>
    <t xml:space="preserve">Mokyklų infrastruktūros modernizavimas  </t>
  </si>
  <si>
    <t>Įgyvendintų ikimokyklinio, bendrojo ir neformaliojo ugdymo mokyklų infrastruktūros modernizavimo projektų skaičius</t>
  </si>
  <si>
    <t xml:space="preserve">Užtikrinti sveiką, saugią emocinę ir fizinę aplinką  švietimo įstaigose </t>
  </si>
  <si>
    <t>Modernizuoti švietimo sistemos objektai, gerinant jų prieinamumą ir kokybę</t>
  </si>
  <si>
    <t xml:space="preserve">Didinti švietimo sistemos prieinamumą ir kokybę </t>
  </si>
  <si>
    <t>Rekonstruotos gatvės ilgis</t>
  </si>
  <si>
    <t xml:space="preserve">Projekto vadovas Donatas Mickevičius </t>
  </si>
  <si>
    <t>7.1.2.</t>
  </si>
  <si>
    <t>Įgyvendinti projektą „Panevėžio A. Jakšto g. rekonstrukcija“</t>
  </si>
  <si>
    <t>Atnaujintos kelių infrastruktūros ilgis</t>
  </si>
  <si>
    <t xml:space="preserve">Miesto vietinės reikšmės kelių ir gatvių infrastruktūros atnaujinimas ir plėtra </t>
  </si>
  <si>
    <t>kompl.</t>
  </si>
  <si>
    <t xml:space="preserve">Įrengti nauji paviršinių nuotekų valymo įrenginiai </t>
  </si>
  <si>
    <t>Projekto koordinatorius Jokūbas Leipus</t>
  </si>
  <si>
    <t>Rekonstruotos lietaus vandens surinkimo, valymo ir nuotekų  bei drenažo sistemos ilgis</t>
  </si>
  <si>
    <t>7.1.1.</t>
  </si>
  <si>
    <t xml:space="preserve"> Įgyvendinti projektą „Lietaus vandens surinkimo, valymo ir nuotekų  bei drenažo sistemų projektavimas, diegimas ir renovavimas“ </t>
  </si>
  <si>
    <t>Igyvendinti projektai</t>
  </si>
  <si>
    <t>Paviršinių nuotekų surinkimo  ir valymo sistemos (tinklų, irenginių) modernizavimas ir plėtra</t>
  </si>
  <si>
    <t xml:space="preserve">Modernizuoti esamą ir tvariai vystyti naują miesto infrastruktūrą </t>
  </si>
  <si>
    <t>Projektų, gavusių finansavimą miesto tvariai plėtrai ir transformacijai, skaičius</t>
  </si>
  <si>
    <t xml:space="preserve">Skatinti miesto tvarią plėtrą ir transformaciją </t>
  </si>
  <si>
    <t>Investicijų projektų skyrius                           Projekto vadovė Jolanta Rimdžiūtė</t>
  </si>
  <si>
    <t>6.3.1.</t>
  </si>
  <si>
    <t>Įgyvendinti projektą „Ekologinio vandens turizmo  Latvijoje ir Lietuvoje vystymas“</t>
  </si>
  <si>
    <t>kv.m.</t>
  </si>
  <si>
    <t xml:space="preserve">Sutvarkyta teritorija </t>
  </si>
  <si>
    <t>Projekto vadovė Ieva Skiotienė</t>
  </si>
  <si>
    <t>Įgyvendinti projektą „Kraštovaizdžio formavimas ir ekologinės būklės gerinimas Panevėžio mieste“</t>
  </si>
  <si>
    <t>Sukurtas integruotas viešųjų erdvių patrauklumo didinimo planas</t>
  </si>
  <si>
    <t>Projekto vadovė Dalia Gurskienė</t>
  </si>
  <si>
    <t>Komunikacijos skyrius</t>
  </si>
  <si>
    <t>0;5</t>
  </si>
  <si>
    <t xml:space="preserve"> Įgyvendinti projektą „Erdvės žmonėms“</t>
  </si>
  <si>
    <t xml:space="preserve"> Įgyvendinti projektą „Transformacija iš apleistų erdvių į išpuoselėtas“</t>
  </si>
  <si>
    <t>Projekto vadovė Vita Bubliauskaitė</t>
  </si>
  <si>
    <t xml:space="preserve"> Įgyvendinti projektą „Laisvės aikštės ir jos prieigų sutvarkymas“</t>
  </si>
  <si>
    <t>Įrengtas fontanas</t>
  </si>
  <si>
    <t xml:space="preserve"> Įgyvendinti projektą „Jaunimo sodo sutvarkymas“</t>
  </si>
  <si>
    <t>Projekto vadovas Tadas Stanikūnas</t>
  </si>
  <si>
    <t xml:space="preserve"> Įgyvendinti projektą „Teritorijos prie „Ekrano“ marių  konversija, pritaikant ją aktyviam poilsiui, užimtumui ir vietos verslo skatinimui“</t>
  </si>
  <si>
    <t xml:space="preserve"> Įgyvendinti projektą „Nepriklausomybės aikštės ir jos prieigų sutvarkymas“</t>
  </si>
  <si>
    <t xml:space="preserve"> Įgyvendinti projektą „Viešųjų erdvių prie Panevėžio bendruomenių rūmų sutvarkymas“</t>
  </si>
  <si>
    <t>"-" 10,8</t>
  </si>
  <si>
    <t xml:space="preserve"> Įgyvendinti projektą „Skaistakalnio parko ir jo prieigų sutvarkymas“</t>
  </si>
  <si>
    <t>Projekto vadovas Marius Garbauskas</t>
  </si>
  <si>
    <t xml:space="preserve"> Įgyvendinti projektą „Panevėžio senvagės teritorijos kompleksinis sutvarkymas“</t>
  </si>
  <si>
    <t>Atnaujintos / pritaikytos erdvės</t>
  </si>
  <si>
    <t>Įgyvendinta projektų</t>
  </si>
  <si>
    <t xml:space="preserve">Viešųjų erdvių pritaikymas įvairioms socialinėms grupėms </t>
  </si>
  <si>
    <t>Suformuotų, patobulintų erdvių skaičius</t>
  </si>
  <si>
    <t xml:space="preserve">Patobulinti  miesto erdvių ir objektų kokybę, jų priežiūrą </t>
  </si>
  <si>
    <t>Įrengta požeminių komunalinių atliekų surinkimo konteinerių aikštelių</t>
  </si>
  <si>
    <t>Projekto vadovas Mindaugas Šagamogas</t>
  </si>
  <si>
    <t>6.2.1.</t>
  </si>
  <si>
    <t xml:space="preserve"> Įgyvendinti projektą „Komunalinių atliekų rūšiuojamojo surinkimo infrastruktūra“</t>
  </si>
  <si>
    <t>Įrengta surūšiuotų atliekų surinkimo aikštelių</t>
  </si>
  <si>
    <t xml:space="preserve">Pakartotinai naudojamų ir perdirbamų komunalinių atliekų kiekio didinimas </t>
  </si>
  <si>
    <t>Įdiegti nauji žiedinės ekonomikos sprendimai</t>
  </si>
  <si>
    <t xml:space="preserve">Užtikrinti saugią ir švarią aplinką bei įdiegti žiedinės ekonomikos (beatliekės gamybos) principus </t>
  </si>
  <si>
    <t>Modernizuotos miesto apšvietimo sistemos dalis</t>
  </si>
  <si>
    <t>Projekto vadovas Arvydas Šatas</t>
  </si>
  <si>
    <t>6.1.1.</t>
  </si>
  <si>
    <t xml:space="preserve"> Įgyvendinti projektą „Panevėžio miesto gatvių apšvietimo modernizavimas“</t>
  </si>
  <si>
    <t xml:space="preserve">Miesto apšvietimo sistemų modernizavimas ir efektyvumo didinimas </t>
  </si>
  <si>
    <t>Įgyvendinami projektai, gavę finansavimą energijos taupymo, atsinaujinančių išteklių naudojimo skatinimui</t>
  </si>
  <si>
    <t xml:space="preserve">Paskatinti energijos taupymą, atsinaujinančių  ir alternatyvių  energijos išteklių naudojimą  </t>
  </si>
  <si>
    <t>kv.m.    Vnt.</t>
  </si>
  <si>
    <t>Atnaujintos / suformuotos viešosios erdvės, želdynai;  finansavimą gavę klimato kaitos mažinimo sprendimai</t>
  </si>
  <si>
    <t xml:space="preserve">Mažinti poveikį klimato kaitai ir prisitaikyti prie jos </t>
  </si>
  <si>
    <t>Įdiegta el. bilieto sistema</t>
  </si>
  <si>
    <t>5.3.1.</t>
  </si>
  <si>
    <t xml:space="preserve"> Įgyvendinti projektą „Darnaus judumo priemonių diegimas Panevėžio mieste“</t>
  </si>
  <si>
    <t>Įdiegta intelektinių el.priemonių viešąjame transporte</t>
  </si>
  <si>
    <t xml:space="preserve">Intelektinių elektroninių  priemonių diegimas viešajame transporte </t>
  </si>
  <si>
    <t>Įgyvendintų projektų, didinančių naudojimosi viešuoju transportu mastą, skaičius</t>
  </si>
  <si>
    <t xml:space="preserve">Padidinti naudojimosi viešuoju transportu mastą </t>
  </si>
  <si>
    <t>Modernizuotų šviesoforinių sankryžų skaičius</t>
  </si>
  <si>
    <t>5.2.1.</t>
  </si>
  <si>
    <t xml:space="preserve"> Įgyvendinti projektą „Intelektinės transporto sistemos  diegimas Panevėžio mieste“</t>
  </si>
  <si>
    <t xml:space="preserve">Sankryžų modernizavimas siekiant užtikrinti saugumą </t>
  </si>
  <si>
    <t>Finansavimą eismo saugumo didinimui gavę miesto eismo objektai</t>
  </si>
  <si>
    <t xml:space="preserve">Padidinti eismo saugumą </t>
  </si>
  <si>
    <t>Atnaujintų dviračių takų ilgis</t>
  </si>
  <si>
    <t>0;15; 14</t>
  </si>
  <si>
    <t>5.1.1.</t>
  </si>
  <si>
    <t xml:space="preserve"> Igyvendinti projektą „Dviračio tako nuo Vakarinės g. link Berčiūnų gyvenvietės  modernizavimas“</t>
  </si>
  <si>
    <t xml:space="preserve">Dviračių trąsų, pėsčiųjų takų mieste ir jo prieigose įrengimas užtikrinant tęstinumą ir junglumą </t>
  </si>
  <si>
    <t>Atnaujintų atkarpų, skatinant netaršaus mikrotransporto infrastruktūros plėtrą, ilgis</t>
  </si>
  <si>
    <t xml:space="preserve">Paskatinti netaršaus  mikrotransporto (paspirtukai, dviračiai, riedžiai ir kt.) infrastruktūros plėtrą </t>
  </si>
  <si>
    <t>Įdiegtų/patobulintų darnaus judimo priemonių skaičius</t>
  </si>
  <si>
    <t xml:space="preserve">Vykdyti kryptingą darnaus judumo politiką savivaldybėje </t>
  </si>
  <si>
    <t>4.1.1.</t>
  </si>
  <si>
    <t xml:space="preserve">Įgyvendinti projektą „Europos solidarumas telkia pasaulio jaunimą (Sinergija)“ </t>
  </si>
  <si>
    <t>Vietos renginių skaičius</t>
  </si>
  <si>
    <t xml:space="preserve">vnt. </t>
  </si>
  <si>
    <t xml:space="preserve"> Įgyvendinti projektą „Eurostovykla“ </t>
  </si>
  <si>
    <t>Projekto vadovė Vilma Kučytė</t>
  </si>
  <si>
    <t xml:space="preserve">Įgyvendinti projektą „Iššūkiai jaunimui“ </t>
  </si>
  <si>
    <t>Tarptautinių  renginių skaičius</t>
  </si>
  <si>
    <t xml:space="preserve">Įgyvendinti projektą „Įtrauki Europos Sąjunga“  </t>
  </si>
  <si>
    <t>Projekto vadovė Indrė Juodikė</t>
  </si>
  <si>
    <t xml:space="preserve">Įgyvendinti projektą „Žalioji kryptis“  </t>
  </si>
  <si>
    <t>Įgyvendinti projektą „Sportas visiems“</t>
  </si>
  <si>
    <t>vnt</t>
  </si>
  <si>
    <t xml:space="preserve">Įgyvendinti projektą „Bendruomenė ir aplinka“ </t>
  </si>
  <si>
    <t>+</t>
  </si>
  <si>
    <t>VVG strategijos administravimas</t>
  </si>
  <si>
    <t>Prisidėti prie BIVP (Bendruomenės inicijuota vietos plėtra) strategijos įgyvendinimo</t>
  </si>
  <si>
    <t xml:space="preserve"> Įgyvendinti projektą „Tiltas“ </t>
  </si>
  <si>
    <t>Pagerintų / modernizuotų paslaugų skaičius</t>
  </si>
  <si>
    <t>Projekto vadovė Asta Puodžiūnienė</t>
  </si>
  <si>
    <t>Strateginio planavimo ir finansų skyrius</t>
  </si>
  <si>
    <t>0;11</t>
  </si>
  <si>
    <t xml:space="preserve"> Įgyvendinti projektą „Paslaugų ir asmenų aptarnavimo kokybės gerinimas Panevėžio miesto ir Panevėžio rajono savivaldybėse“</t>
  </si>
  <si>
    <t xml:space="preserve">Įgyvendinti projektą „Lyčių lygybės kraštovaizdis – tvarus ir skirtingus poreikius atitinkantis miestų plėtros metodas“ </t>
  </si>
  <si>
    <t xml:space="preserve">Gyventojų pilietiškumo ir sąmoningumo skatinimas </t>
  </si>
  <si>
    <t>Renginių, skatinančių bendruomeniškumą ir įsitraukimą, skaičius</t>
  </si>
  <si>
    <t xml:space="preserve">Paskatinti gyventojų bendruomeniškumą ir įtraukti į savivaldos procesus </t>
  </si>
  <si>
    <t>Įgyvendinamų miesto projektų, skatinančių gyventojų socialinį aktyvumą ir pilietinę atsakomybę, skaičius</t>
  </si>
  <si>
    <t xml:space="preserve">Didinti gyventojų socialinį aktyvumą ir pilietinę atsakomybę </t>
  </si>
  <si>
    <t>Įrengti socialiniai būstai</t>
  </si>
  <si>
    <t>3.2.1.</t>
  </si>
  <si>
    <t>Įgyvendinti projektą „Socialinio būsto plėtra“</t>
  </si>
  <si>
    <t xml:space="preserve">Socialinio būsto plėtra </t>
  </si>
  <si>
    <t>asm.</t>
  </si>
  <si>
    <t>Aprūpinti būstu asmenys</t>
  </si>
  <si>
    <t xml:space="preserve">Vystyti socialinės paramos individualizuoto kompleksiškumo teikimo modelį </t>
  </si>
  <si>
    <t>Projekto koordinatorė Nijolė Janėnienė</t>
  </si>
  <si>
    <t>3.1.2</t>
  </si>
  <si>
    <t>Įgyvendinti projektą „Pabėgėlių iš Ukrainos priėmimas ir ankstyva integracija“</t>
  </si>
  <si>
    <t>Projekto dalyvių skaičius</t>
  </si>
  <si>
    <t xml:space="preserve"> Įgyvendinti projektą „Kūrybos užuovėja“</t>
  </si>
  <si>
    <t xml:space="preserve">Socialinių paslaugų integracijos bendruomenėje plėtra </t>
  </si>
  <si>
    <t>Projekto vadovė Rima Čiurlienė</t>
  </si>
  <si>
    <t>0; 7</t>
  </si>
  <si>
    <t>248209780</t>
  </si>
  <si>
    <t>3.1.1</t>
  </si>
  <si>
    <t>Įgyvendinti projektą „Institucinės globos pertvarka Panevėžio mieste“</t>
  </si>
  <si>
    <t>Asmenų, gavusių kompleksines paslaugas, skaičius</t>
  </si>
  <si>
    <t>Projekto vadovė Rasa Urbonavičienė</t>
  </si>
  <si>
    <t xml:space="preserve"> Įgyvendinti projektą „Panevėžio bendruomeniniai šeimos namai“ </t>
  </si>
  <si>
    <t xml:space="preserve">Kompleksinių paslaugų šeimoms ir vaikams teikimas </t>
  </si>
  <si>
    <t>Asmenų, gavusių kompleksines paslaugas/dalyvavusių veiklose, skaičius</t>
  </si>
  <si>
    <t xml:space="preserve">Užtikrinti kokybišką ir efektyvią socialinę paramą bendruomenėje </t>
  </si>
  <si>
    <t>Asmenų, gavusių paslaugas, mažinančias socialinę atskirtį bei didinančias socialinį saugumą (įskaitant aprūpinimą būstu), skaičius</t>
  </si>
  <si>
    <t xml:space="preserve">Skatinti socialinės atskirties mažėjimą ir socialinį saugumą </t>
  </si>
  <si>
    <t>Panevėžio miesto savivaldybės administracija Projekto vadovas Marius Garbauskas</t>
  </si>
  <si>
    <t>2.1.2</t>
  </si>
  <si>
    <t>Įgyvendinti projektą „Pripučiamo futbolo maniežo įrengimas Beržų g. 37, Panevėžys“</t>
  </si>
  <si>
    <t>Rekonstruota sporto bazė</t>
  </si>
  <si>
    <t>Panevėžio miesto savivaldybės administracija Projekto vadovas Tadas Stanikūnas</t>
  </si>
  <si>
    <t xml:space="preserve"> Įgyvendinti projektą „Aukštaitijos sporto komplekso Didžiosios salės atnaujinimas“</t>
  </si>
  <si>
    <t>Įrengtas naujas sporto objektas</t>
  </si>
  <si>
    <t>Projekto vdovas Darius Linkonas</t>
  </si>
  <si>
    <r>
      <t xml:space="preserve"> Įgyvendinti projektą „</t>
    </r>
    <r>
      <rPr>
        <i/>
        <sz val="11"/>
        <rFont val="Times New Roman"/>
        <family val="1"/>
        <charset val="186"/>
      </rPr>
      <t>Skate</t>
    </r>
    <r>
      <rPr>
        <sz val="11"/>
        <rFont val="Times New Roman"/>
        <family val="1"/>
        <charset val="186"/>
      </rPr>
      <t xml:space="preserve"> parko įrengimas Panevėžyje skatinant turistų srautus“</t>
    </r>
  </si>
  <si>
    <t xml:space="preserve">VB VKI </t>
  </si>
  <si>
    <t xml:space="preserve"> Įgyvendinti projektą „Panevėžio  daugiafunkcinio  sporto ir sveikatingumo centro „Aukštaitija“  rekonstravimas A. Jakšto g. 1, Panevėžio mieste“  </t>
  </si>
  <si>
    <t>Rekonstruotos sporto bazės / nauji sporto objektai</t>
  </si>
  <si>
    <t xml:space="preserve">Sporto ir viešosios  aktyvaus laisvalaikio infrastruktūros  daugiafunkciškumo  plėtojimas ir pritaikymas nustatytiems kokybės standartams </t>
  </si>
  <si>
    <t>Paslaugas gavusių asmenų skaičius</t>
  </si>
  <si>
    <t>Projekto vadovė Raimonda Juodviršienė</t>
  </si>
  <si>
    <t>2.1.1</t>
  </si>
  <si>
    <t xml:space="preserve"> Įgyvendinti projektą „Priemonių, gerinančių ambulatorinių  sveikatos paslaugų prieinamumą tuberkulioze sergantiems asmenims, įgyvendinimas Panevėžio mieste“ </t>
  </si>
  <si>
    <t>Projekto koordinatorius Mindaugas Burba</t>
  </si>
  <si>
    <t>Įstaigų, dalyvaujančių projekte gerinant teikiamų paslaugų kokybę, skaičius</t>
  </si>
  <si>
    <t>0; 9</t>
  </si>
  <si>
    <t xml:space="preserve"> Įgyvendinti projektą „Pirminės sveikatos priežiūros veiklos efektyvumo didinimas“</t>
  </si>
  <si>
    <t>Projekto koordinatorė Dalia Lauruškienė</t>
  </si>
  <si>
    <t xml:space="preserve"> Įgyvendinti projektą „Sveikos gyvensenos skatinimas Panevėžio mieste“ </t>
  </si>
  <si>
    <r>
      <rPr>
        <b/>
        <sz val="11"/>
        <color theme="1"/>
        <rFont val="Times New Roman"/>
        <family val="1"/>
        <charset val="186"/>
      </rPr>
      <t xml:space="preserve">Savivaldybės sveikatos priežiūros įstaigų  teikiamų paslaugų stiprinimas  ir plėtra  bei atsparumo ekstremalioms situacijoms didinimas </t>
    </r>
    <r>
      <rPr>
        <sz val="11"/>
        <color theme="1"/>
        <rFont val="Times New Roman"/>
        <family val="1"/>
        <charset val="186"/>
      </rPr>
      <t xml:space="preserve"> </t>
    </r>
  </si>
  <si>
    <t xml:space="preserve"> Atnaujintų / naujų įrengtų sporto objektų skaičius</t>
  </si>
  <si>
    <t xml:space="preserve">Užtikrinti kokybišką ir efektyvią sveikatos priežiūrą </t>
  </si>
  <si>
    <t>Įgyvendintų projektų, stiprinančių gyventojų sveikatą ir skatinančių fizinį aktyvumą, skaičius</t>
  </si>
  <si>
    <t xml:space="preserve">Stiprinti gyventojų sveikatą ir skatinti fizinį aktyvumą siekiant aukšto sporto meistriškumo </t>
  </si>
  <si>
    <t>Įrengtos ekspozicijos</t>
  </si>
  <si>
    <t>Projekto koordinatorė Asta Čeponienė</t>
  </si>
  <si>
    <t xml:space="preserve">Kultūros renginių skaičius </t>
  </si>
  <si>
    <t>Kultūros ir meno skyrius</t>
  </si>
  <si>
    <t>0;6</t>
  </si>
  <si>
    <t xml:space="preserve"> Įgyvendinti projektą „Istorinio ir kultūrinio paveldo sklaida tarp kaimyninių šalių pasitelkiant inovacijas muziejuose“ </t>
  </si>
  <si>
    <t>Igyvendintas projektas</t>
  </si>
  <si>
    <t xml:space="preserve"> Įgyvendinti projektą „Tarpvalstybinė lojalumo programa kultūrai  ir  turizmui skatinti“</t>
  </si>
  <si>
    <t xml:space="preserve">Kultūros įstaigų veiklos modernizavimas (aktualinimas), siekiant didesnės gyventojų įtraukties  </t>
  </si>
  <si>
    <t xml:space="preserve">Parengtas techninis projektas </t>
  </si>
  <si>
    <t>Įgyvendinti projektą „Panevėžio  bendruomenių rūmų renovacija, modernizuojant viešąją kultūros  infrastruktūrą“ (I etapas)</t>
  </si>
  <si>
    <t>Projekto vadovė Sigita Biveinienė</t>
  </si>
  <si>
    <t xml:space="preserve">Įrengtas kultūros objektas </t>
  </si>
  <si>
    <t xml:space="preserve"> Įgyvendinti projektą „Vienijantis kūrybiškumo centras – Pragiedrulių sodyba“</t>
  </si>
  <si>
    <t>Įsigyta įranga</t>
  </si>
  <si>
    <t>0;14; 6</t>
  </si>
  <si>
    <t xml:space="preserve"> Įgyvendinti projektą „Poeto J. Čerkeso-Besparnio sodybos sutvarkymas“ (I etapas)</t>
  </si>
  <si>
    <t xml:space="preserve"> VKI </t>
  </si>
  <si>
    <t>"+"</t>
  </si>
  <si>
    <t>Rekonstruotas kultūros objektas</t>
  </si>
  <si>
    <r>
      <rPr>
        <sz val="11"/>
        <color rgb="FF0070C0"/>
        <rFont val="Times New Roman"/>
        <family val="1"/>
        <charset val="186"/>
      </rPr>
      <t>0</t>
    </r>
    <r>
      <rPr>
        <sz val="11"/>
        <rFont val="Times New Roman"/>
        <family val="1"/>
        <charset val="186"/>
      </rPr>
      <t>;14</t>
    </r>
  </si>
  <si>
    <t>Įgyvendinti projektą „Stasio Eidrigevičiaus menų centro įkūrimas  modernizuojant  viešąją kultūros infrastruktūrą“</t>
  </si>
  <si>
    <t xml:space="preserve">VB </t>
  </si>
  <si>
    <t>Modernizuotų / įrengtų ir pritaikytų daugiafunkcėms ir daugiakultūrėms paslaugoms istaigų / objektų skaičius</t>
  </si>
  <si>
    <t xml:space="preserve">Kultūros paslaugų  prieinamumo ir patrauklumo  didinimas, modernizuojant kultūros įstaigų  infrastruktūrą ir pritaikant daugiafunkcėms ir daugiakultūrėms paslaugoms  </t>
  </si>
  <si>
    <t>Panevėžio miesto kultūros įstaigų, įgyvendinančių projektus gerinant paslaugų kokybę ir prieinamumą, skaičius</t>
  </si>
  <si>
    <t xml:space="preserve">Užtikrinti Panevėžio miesto savivaldybės  kultūros įstaigų veiklos kokybės  ir paslaugų prieinamumo gerinimą </t>
  </si>
  <si>
    <t>Įgyvendintų projektų, kuriančių tvarią socialinę ir ekonominę kultūros vertę, skaičius</t>
  </si>
  <si>
    <t>Kurti tvarią socialinę ir ekonominę kultūros vertę Panevėžyje</t>
  </si>
  <si>
    <t xml:space="preserve"> INVESTICIJŲ PROJEKTŲ PROGRAMOS (NR. 02)                                                                                             
</t>
  </si>
  <si>
    <r>
      <t>Valstybės biudžeto lėšos VB, kurios neapskaitomos biudžete (</t>
    </r>
    <r>
      <rPr>
        <b/>
        <sz val="9"/>
        <rFont val="Times New Roman"/>
        <family val="1"/>
        <charset val="186"/>
      </rPr>
      <t>VBN</t>
    </r>
    <r>
      <rPr>
        <sz val="9"/>
        <rFont val="Times New Roman"/>
        <family val="1"/>
      </rPr>
      <t>)</t>
    </r>
  </si>
  <si>
    <r>
      <t>Savivaldybs aplinkos apsaugos rėmimo  specialiosios programos lėšų likutis (</t>
    </r>
    <r>
      <rPr>
        <b/>
        <sz val="9"/>
        <color rgb="FFFF0000"/>
        <rFont val="Times New Roman"/>
        <family val="1"/>
        <charset val="186"/>
      </rPr>
      <t>SBAAL</t>
    </r>
    <r>
      <rPr>
        <sz val="9"/>
        <color rgb="FFFF0000"/>
        <rFont val="Times New Roman"/>
        <family val="1"/>
        <charset val="186"/>
      </rPr>
      <t>)</t>
    </r>
  </si>
  <si>
    <r>
      <t>Praėjusių metų lėšų likutis (</t>
    </r>
    <r>
      <rPr>
        <b/>
        <sz val="9"/>
        <rFont val="Times New Roman"/>
        <family val="1"/>
        <charset val="186"/>
      </rPr>
      <t xml:space="preserve"> L)</t>
    </r>
  </si>
  <si>
    <r>
      <t>Valstybės biudžeto specialioji tikslinė dotacija regioninėms įstaigoms ir klasėms finansuoti. (</t>
    </r>
    <r>
      <rPr>
        <b/>
        <sz val="9"/>
        <rFont val="Times New Roman"/>
        <family val="1"/>
        <charset val="186"/>
      </rPr>
      <t>VBSR)</t>
    </r>
  </si>
  <si>
    <r>
      <t>Įstaigų  pajamos už paslaugas (</t>
    </r>
    <r>
      <rPr>
        <b/>
        <sz val="9"/>
        <rFont val="Times New Roman"/>
        <family val="1"/>
        <charset val="186"/>
      </rPr>
      <t>SP</t>
    </r>
    <r>
      <rPr>
        <sz val="9"/>
        <rFont val="Times New Roman"/>
        <family val="1"/>
        <charset val="186"/>
      </rPr>
      <t xml:space="preserve"> )</t>
    </r>
  </si>
  <si>
    <r>
      <t>Savivaldybs aplinkos apsaugos rėmimo  specialiosios programos lėšos (</t>
    </r>
    <r>
      <rPr>
        <b/>
        <sz val="9"/>
        <color rgb="FFFF0000"/>
        <rFont val="Times New Roman"/>
        <family val="1"/>
        <charset val="186"/>
      </rPr>
      <t>SBAA</t>
    </r>
    <r>
      <rPr>
        <sz val="9"/>
        <color rgb="FFFF0000"/>
        <rFont val="Times New Roman"/>
        <family val="1"/>
        <charset val="186"/>
      </rPr>
      <t>)</t>
    </r>
  </si>
  <si>
    <t>*Priemonės požymis- nauja priemonė/pažangos projektas (P), tęstinė priemonė/projektas- (T )</t>
  </si>
  <si>
    <t>Iš viso programai be likučio:</t>
  </si>
  <si>
    <t>Likutis:</t>
  </si>
  <si>
    <t>Iš viso tikslui:</t>
  </si>
  <si>
    <t>Iš viso uždaviniui:</t>
  </si>
  <si>
    <t>SBAAL</t>
  </si>
  <si>
    <t>Pasodintų želdinių skaičius</t>
  </si>
  <si>
    <t>SBAA</t>
  </si>
  <si>
    <t>7</t>
  </si>
  <si>
    <t>Naujų želdinių įsigijimas ir įveisimas</t>
  </si>
  <si>
    <t>Parengta inventorizacijos ataskaita</t>
  </si>
  <si>
    <t>1.2.2</t>
  </si>
  <si>
    <t>Nevėžio upės pakrantės želdinių inventorizacijos atlikimas, būklės įvertinimas ir tvarkymo projekto parengimas</t>
  </si>
  <si>
    <t>Parengtas Nevėžio upės vagos valymo projektas</t>
  </si>
  <si>
    <t>Želdynų kūrimo ir želdinių veisimo, inventorizavimo priemonių įgyvendinimas</t>
  </si>
  <si>
    <t>ha</t>
  </si>
  <si>
    <t>Prižiūrėtas Molainių filtracijos laukų teritorijos plotas</t>
  </si>
  <si>
    <t>Nevėžio upės vagos projekto korektūros atlikimas</t>
  </si>
  <si>
    <t>Molainių buvusių filtracijos laukų teritorijos želdinių  priežiūros vykdymas</t>
  </si>
  <si>
    <t>Prižiūrėta Nevėžio upė vaga</t>
  </si>
  <si>
    <t>Nevėžio upės vagos priežiūros vykdymas</t>
  </si>
  <si>
    <t>Stebimų aplinkos komponentų skaičius</t>
  </si>
  <si>
    <t>1.2.1</t>
  </si>
  <si>
    <t>Panevėžio miesto savivaldybės aplinkos monitoringo programos įgyvendinimas</t>
  </si>
  <si>
    <t>Aplinkos stebėsenos, prevencinių, aplinkos atkūrimo priemonių įgyvendinimas</t>
  </si>
  <si>
    <t>Įgyvendintų eko sistemą stiprinančių projektų skaičius</t>
  </si>
  <si>
    <t>Suformuotų erdvių skaičius</t>
  </si>
  <si>
    <t xml:space="preserve">Patobulinti miesto erdvių ir objektų kokybę, jų priežiūrą </t>
  </si>
  <si>
    <t>Leidinių kiekis</t>
  </si>
  <si>
    <t>Knygų, leidinių aplinkosaugos tema įsigijimas</t>
  </si>
  <si>
    <t>Užprenumeruotų spaudinių skaičius</t>
  </si>
  <si>
    <t>Spaudinių prenumerata miesto švietimo įstaigoms</t>
  </si>
  <si>
    <t>Suorganizuotų aplinkosauginių renginių skaičius</t>
  </si>
  <si>
    <t>Aplinkosauginių akcijų, renginių, talkų, parodų organizavimas</t>
  </si>
  <si>
    <t>Paremtų aplinkosaugos švietimo projektų skaičius</t>
  </si>
  <si>
    <t>Aplinkosaugos švietimo projektų finansavimas</t>
  </si>
  <si>
    <t>Visuomenės, gyventojų švietimas ir mokymas aplinkosaugos klausimais, sąmoningumo siekiant gyventi tvariau skatinimas</t>
  </si>
  <si>
    <t>Konteineriai tekstilės atliekoms rinkti</t>
  </si>
  <si>
    <t>Tekstilės atliekų surinkimo priemonių įsigijimas</t>
  </si>
  <si>
    <t>Konteineriai maisto atliekoms rinkti</t>
  </si>
  <si>
    <t>Maisto atliekų surinkimo priemonių įsigijimas</t>
  </si>
  <si>
    <t>Konteineriai pakuotės atliekoms rinkti</t>
  </si>
  <si>
    <t>Pakuočių atliekų surinkimo iš gyenamųjų namų kvartalų priemonių (konteinerių) įsigijimas</t>
  </si>
  <si>
    <t>Atliekų tvarkymo infrastruktūros plėtra</t>
  </si>
  <si>
    <t>Paženklinta dviračių takų</t>
  </si>
  <si>
    <t>Suremontuota dviračių takų</t>
  </si>
  <si>
    <t>Dviračių ir kito bevariklio transporto takų prižiūrėjimas</t>
  </si>
  <si>
    <t>Ekologinių incidentų likvidavimas</t>
  </si>
  <si>
    <t>Ekologinių situacijų, avarijų, įvykių padarinių likvidavimas, sorbentų ir kitų reikalingų priemonių įsigijimas</t>
  </si>
  <si>
    <t>t</t>
  </si>
  <si>
    <t>Asbesto turinčių gaminių atliekų kiekis</t>
  </si>
  <si>
    <t>Asbesto turinčių gaminių atliekų surinkimas, transportavimas ir saugus pašalinimas</t>
  </si>
  <si>
    <t xml:space="preserve"> Iškeltų lizdų iš medžių skaičius</t>
  </si>
  <si>
    <t>Varninių šeimos paukščių populiacijos gausos reguliavimo priemonių įgyvendinimas</t>
  </si>
  <si>
    <t>Naudotų automobilių padangų, surinktų iš miesto bendro naudojimo teritorijų, kiekis</t>
  </si>
  <si>
    <t>Naudotų automobilių  padangų, surinktų iš miesto bendrojo naudojimo teritorijų, tvarkymas</t>
  </si>
  <si>
    <t>Surinktų bešeimininkių atliekų kiekis</t>
  </si>
  <si>
    <t>Nelegalių šiukšlynų likvidavimas</t>
  </si>
  <si>
    <t>Surinktų gatvių valymo atliekų kiekis</t>
  </si>
  <si>
    <t xml:space="preserve"> Gatvių valymo atliekų surinkimas</t>
  </si>
  <si>
    <t>Aplinkos kokybės gerinimas</t>
  </si>
  <si>
    <t>Sąvartyne pašalintų komunalinių atliekų srauto sumažėjimas</t>
  </si>
  <si>
    <t xml:space="preserve"> Užtikrinti saugią ir švarią aplinką bei įdiegti žiedinės ekonomikos (beatliekės gamybos) principus </t>
  </si>
  <si>
    <t>Žalumo indeksas</t>
  </si>
  <si>
    <t xml:space="preserve">TIKSLŲ, UŽDAVINIŲ, PRIEMONIŲ IR PAPRIEMONIŲ, IŠLAIDŲ IR VERTINIMO KRITERIJŲ SUVESTINĖ          </t>
  </si>
  <si>
    <t xml:space="preserve"> APLINKOS APSAUGOS RĖMIMO PROGRAMOS (NR.04)                                                                                             
</t>
  </si>
  <si>
    <t xml:space="preserve">PANEVĖŽIO MIESTO SAVIVALDYBĖS ADMINISTRACIJOS 2023 METŲ VEIKLOS PLANO          </t>
  </si>
  <si>
    <t>Socialinės medijos įrašai, internetinės svetainės atnaujinimai</t>
  </si>
  <si>
    <t xml:space="preserve">Skirtingų auditorijų pasiekiamumo didinimas. </t>
  </si>
  <si>
    <t>Televizijos bei radijo reportažai</t>
  </si>
  <si>
    <t xml:space="preserve">Nuolatiniai pranešimai spaudai, straipsniai </t>
  </si>
  <si>
    <t>Iniciatyvos „Globalus Panevėžys" efektyvumo didinimas, ryšio tęstinumo su užsienio lietuviais užtikrinimas - veiksmų skaičius</t>
  </si>
  <si>
    <t>Aktyviai veikiantys viešinimo kanalai: tradicinė žiniasklaida, socialiniai tinklai bei kt.</t>
  </si>
  <si>
    <t>2.2.1</t>
  </si>
  <si>
    <t xml:space="preserve">Skirtingų auditorijų pasiekiamumo didinimas (nauji kanalai, inovatyvios sklaidos priemonės, viešinimo kampanijos, virtualių sprendimų taikymas, nuolatinio monitoringo užtikrinimas)
</t>
  </si>
  <si>
    <t>Patobulinti viešąją komunikaciją (SPP 1.6.2.)</t>
  </si>
  <si>
    <t xml:space="preserve">Miestą garsinančių iniciatyvų organizavimas. </t>
  </si>
  <si>
    <t>Garbės piliečio rinkimai</t>
  </si>
  <si>
    <t>Metų Panevėžiečių rinkimai</t>
  </si>
  <si>
    <t>2.1.3</t>
  </si>
  <si>
    <t>Miestą garsinančių iniciatyvų organizavimas - Metų Panevėžiečiai, Metų Garbės pilietis</t>
  </si>
  <si>
    <t xml:space="preserve">Miesto reprezentacinio vizualinio identiteto formavimas. </t>
  </si>
  <si>
    <t>Kompl.</t>
  </si>
  <si>
    <t>Reprezentacinių suvenyrų bazės koordinavimas ir pildymas</t>
  </si>
  <si>
    <t>Nuolatinis fotografijų, vaizdo medžiagos bazės pildymas</t>
  </si>
  <si>
    <t>Miesto reprezentacinio vizualinio identiteto formavimas - suvenyrų bazės koordinavimas, fotografijų, video medžiagos pildymas</t>
  </si>
  <si>
    <t>Tarptautinių mainų projektų organizavimas</t>
  </si>
  <si>
    <t>Panevėžio miesto partnerysčių įgyvendinimas, tarptautinio bendradarbiavimo palaikymas</t>
  </si>
  <si>
    <t>Dalyvavimas Baltijos miestų sąjungos komisijų veikloje</t>
  </si>
  <si>
    <t>Užsienio delegacijų priėmimas ir nuolatinis bendradarbiavimo palaikymas</t>
  </si>
  <si>
    <t xml:space="preserve">Suformuoti miesto identitetą ir padidinti jo žinomumą </t>
  </si>
  <si>
    <t>63/37</t>
  </si>
  <si>
    <t>Žiniasklaidos tyrimas: teigiamų ir neigiamų paminėjimų apie Panevėžio miestą santykis</t>
  </si>
  <si>
    <t xml:space="preserve">Formuoti miesto įvaizdį ir užtikrinti efektyvią komunikaciją </t>
  </si>
  <si>
    <t>Miesto turistinio patrauklumo didinimas finansuojant turizmo skatinimo projektus.</t>
  </si>
  <si>
    <t>Sukurtų turizmo produktų skaičius įveiklinant kultūros paveldo objektus, plėtojant muziejinę veiklą, naudojant regioninės kultūros potencialą ir pasitelkiant inovatyvias technologijas</t>
  </si>
  <si>
    <t>Naujų verslo turizmo paslaugų skaičius</t>
  </si>
  <si>
    <t>Bendrų viešojo ir privataus sektoriaus turizmo produktų ar paslaugų, įgyvendintų projektų skaičius</t>
  </si>
  <si>
    <t>Turizmo paslaugų specialiųjų poreikių turintiems asmenims skaičius</t>
  </si>
  <si>
    <t>Ekologiško ir tvaraus (,,žaliojo“) turizmo paslaugų skaičius</t>
  </si>
  <si>
    <t>Industrinio / pramoninio turizmo produktų skaičius</t>
  </si>
  <si>
    <t xml:space="preserve">Miesto turistinio patrauklumo didinimas rengiant turizmo skatinimo projektų konkursą, kuriuo siekiama skatinti Panevėžio turizmo sektoriaus plėtrą, didinti miesto reprezentatyvumą, vystant inovatyvius, miesto strategines kryptis atitinkančius ir tikslinių rinkų srautus užtikrinančius turizmo produktus ir paslaugas. </t>
  </si>
  <si>
    <t>Auditorija Panevėžio plėtros agentūros socialiniuose tinkluose</t>
  </si>
  <si>
    <t xml:space="preserve"> Miesto turistinio patrauklumo didinimas užtikrinant nemokamos  turizmo informacijos teikimą. </t>
  </si>
  <si>
    <t>Auditorija Panevėžio plėtros agentūros interneto svetainėse</t>
  </si>
  <si>
    <t>Auditorija Panevėžio plėtros agentūroje</t>
  </si>
  <si>
    <t>Vietinių ir tarptautinių renginių, kuriuose buvo reprezentuojama Panevėžio miesto turizmo sektoriaus pasiūla, skaičius</t>
  </si>
  <si>
    <t xml:space="preserve"> Miesto turistinio patrauklumo didinimas užtikrinant nemokamos informacijos  apie Panevėžio turizmo objektus, vietoves, paslaugas turistams teikimą miesto svečiams, žiniasklaidai, kelionių organizatoriams, kt. interesantams įvairiomis komunikacijos priemonėmis ir būdais.</t>
  </si>
  <si>
    <t>Asmenų, pasinaudojusių PPA paslaugomis, skaičius per metus</t>
  </si>
  <si>
    <t>Turistų skaičius apgyvendinimo įstaigose, per metus</t>
  </si>
  <si>
    <t xml:space="preserve"> Padidinti miesto turistinį patrauklumą </t>
  </si>
  <si>
    <t>Panevėžio regiono turizmo strategijos sukūrimas ir įgyvendinimas</t>
  </si>
  <si>
    <t xml:space="preserve"> Kurti tvarią socialinę ir ekonominę kultūros vertę Panevėžyje </t>
  </si>
  <si>
    <t>tūkst.eur</t>
  </si>
  <si>
    <t xml:space="preserve">RINKODAROS PROGRAMOS (NR.08)                                                                                             
</t>
  </si>
  <si>
    <t xml:space="preserve">PANEVĖŽIO MIESTO SAVIVALDYBĖS ADMINISTRACIJOS 2023 METŲ VEIKLOS PLANO           </t>
  </si>
  <si>
    <r>
      <t>ES struktūrinių fondų lėšos (</t>
    </r>
    <r>
      <rPr>
        <b/>
        <sz val="9"/>
        <rFont val="Times New Roman"/>
        <family val="1"/>
        <charset val="186"/>
      </rPr>
      <t>ES)</t>
    </r>
  </si>
  <si>
    <t xml:space="preserve">Finansavimo šaltiniai </t>
  </si>
  <si>
    <t>Iš viso programai:</t>
  </si>
  <si>
    <t>Suremontuotos vidaus patalpos</t>
  </si>
  <si>
    <t>3.2.4.</t>
  </si>
  <si>
    <t>Panevėžio miesto "Vilties" progimnazijos dalies patalpų remontas</t>
  </si>
  <si>
    <t>16</t>
  </si>
  <si>
    <t>Atlikti projektavimo ir remonto darbai</t>
  </si>
  <si>
    <t xml:space="preserve">SB </t>
  </si>
  <si>
    <t>Panevėžio  gimnazijos "Aušra", dalies patalpų remonto darbai, keičiant patalpų paskirtį</t>
  </si>
  <si>
    <t>Atlikti remonto darbai</t>
  </si>
  <si>
    <t>Kultūros paskirties pastato, Šermukšnių g. 31A-1, Panevėžyje, dalies patalpų remontas</t>
  </si>
  <si>
    <t>Sporto skyrius</t>
  </si>
  <si>
    <t>VšĮ futbolo akademijos "Panevėžys" sporto salės esančios Elektronikos g.1f (77U1/b-1), Panevėžyje, dalies patalpų remontas</t>
  </si>
  <si>
    <t>Atliktas techninis projektas</t>
  </si>
  <si>
    <t>Panevėžio Raimundo Sargūno sporto gimnazijos teritorijoje, Liepų al. 2, Panevėžio m., naujos universalios sporto salės statyba</t>
  </si>
  <si>
    <t>Suremontuoti ekrano marių uždoriai</t>
  </si>
  <si>
    <t>Ekrano užtvankos uždorių ir šandorų remontas</t>
  </si>
  <si>
    <t>Atlikti paprastojo remonto darbai</t>
  </si>
  <si>
    <t>Švietimo įstaigų remontas</t>
  </si>
  <si>
    <t>Sumontuotos signalizacijos bendro ugdymo įstaigose</t>
  </si>
  <si>
    <t>Signalizacijų įvedimas bendrojo ugdymo mokyklose</t>
  </si>
  <si>
    <t>Atlikti projektavimo ir rangos darbai</t>
  </si>
  <si>
    <t>Panevėžio m. Pašilių kapinių Panevėžio raj. sav., Ramygalos sen., I Pašilių k. statybos (II etapo) darbo projekto parengimas ir rangos darbai</t>
  </si>
  <si>
    <t>Atlikti techniniai projektai</t>
  </si>
  <si>
    <t>Projektavimo darbai</t>
  </si>
  <si>
    <t>Išvalyta Nevėžio upės vaga- salos išardymas už Vakarinės gatvės</t>
  </si>
  <si>
    <t>Nevėžio upės vagos valymo darbai(salos išardymas už Vakarinės gatvės)</t>
  </si>
  <si>
    <t>Panevėžio sporto centro „Aukštaitijos“ sporto komplekso, A. Jakšto g. 1, Panevėžys, pastato dalies patalpų remontas</t>
  </si>
  <si>
    <t>Parengtas techninis projektas "BMX dviračių takų įrengimas J. Janonio g."</t>
  </si>
  <si>
    <t xml:space="preserve">BMX dviračių takų įrengimas J. Janonio gatvėje   </t>
  </si>
  <si>
    <t>Parengtas techninis darbo projektas „Pripučiamo futbolo maniežo įrengimas Beržų g. 37, Panevėžyje“, atlikta projekto ekspertizė, maniežo įrengimo darbai</t>
  </si>
  <si>
    <t>Techninio darbo projekto „Pripučiamo futbolo maniežo įrengimas Beržų g. 37, Panevėžyje“ parengimas , projekto ekspertizė, įrengimo darbai</t>
  </si>
  <si>
    <t>Parengtas projektas objektui "Centralizuotos buhalterijos patalpų remontas" ir atlikti remonto darbai</t>
  </si>
  <si>
    <t>Centralizuotos buhalterijos patalpų remontas</t>
  </si>
  <si>
    <t>Atnaujinta stadiono danga</t>
  </si>
  <si>
    <t xml:space="preserve">V. Žemkalnio gimnazijos stadiono remonto darbai </t>
  </si>
  <si>
    <t>Savivaldybei priklausančių pastatų ir inžinerinių statinių rekonstravimas, atnaujinimas (modernizavimas)  ir remontas</t>
  </si>
  <si>
    <t xml:space="preserve">Draudimo paslaugoms apmokėti (įgyvendinus projektą „Stasio Eidrigevičiaus menų centro įkūrimas  modernizuojant  viešąją kultūros infrastruktūrą“) </t>
  </si>
  <si>
    <t>Draudimo paslaugoms apmokėti (įgyvendinus projektą „Regos centro „Linelis“ vidaus patalpų ir ugdymo aplinkos modernizavimas“) (baldų)</t>
  </si>
  <si>
    <t>3.2.3.</t>
  </si>
  <si>
    <t>Draudimo paslaugoms apmokėti (įgyvendinus projektą „Socialinio būsto plėtra“) (pastato)</t>
  </si>
  <si>
    <t>Draudimo paslaugoms apmokėti (įgyvendinus projektą „Skate parko įrengimas Panevėžyje skatinant turistų srautus“)</t>
  </si>
  <si>
    <t xml:space="preserve">Draudimo paslaugoms apmokėti (įgyvendinus projektus „Poeto J. Čerkeso –Besparnio sodybos sutvarkymas“ (I) ir „Vienijantis kūrybiškumo centras-Pragiedrulių sodyba“) </t>
  </si>
  <si>
    <t xml:space="preserve">Draudimo paslaugoms apmokėti įgyvendinus projektą „Panevėžio miesto ir Panevėžio rajono turizmo informacinės infrastruktūros plėtra“ </t>
  </si>
  <si>
    <t xml:space="preserve">Draudimo paslaugoms apmokėti (įgyvendinus projektą „Darnaus judumo priemonių diegimas Panevėžio mieste“) </t>
  </si>
  <si>
    <t>Draudimo paslaugoms apmokėti (įgyvendinus projektą „Panevėžio miesto dailės galerijos aktualizavimas“)</t>
  </si>
  <si>
    <t xml:space="preserve">Draudimo paslaugoms apmokėti (įgyvendinus projektą „Moigių namų pastatų komplekso modernizavimas ir pritaikymas visuomenės poreikiams“) </t>
  </si>
  <si>
    <t xml:space="preserve">Draudimo paslaugoms apmokėti (įgyvendinus projektą „Oro kokybės valdymo plano parengimas ir taršos mažinimo priemonių įgyvendinimas“) (3 gatvių šlavimo automobiliai) </t>
  </si>
  <si>
    <t xml:space="preserve">Draudimo paslaugoms apmokėti (įgyvendinus projektą „Elektromobilių įkrovimo prieigų tinklo kūrimas Panevėžio mieste“) </t>
  </si>
  <si>
    <t>Turto, sukurto įgyvendinant projektus finansuojamus iš ES lėšų, draudimas</t>
  </si>
  <si>
    <t>Apdrausti objektai</t>
  </si>
  <si>
    <t>Inesticijų projektų skyrius</t>
  </si>
  <si>
    <t>Užsakovo funkcijų vykdymas</t>
  </si>
  <si>
    <t>Išimta statybą leidžiančių dokumentų</t>
  </si>
  <si>
    <t>Apdrausti statybos techniniai prižiūrėtojai, draudimo polisai</t>
  </si>
  <si>
    <t>3.2.2.</t>
  </si>
  <si>
    <t>Gedimų, įvykusių Savivaldybei priklausančiuose statiniuose, likvidavimas, statinių nugriovimas</t>
  </si>
  <si>
    <t>Likviduota gedimų</t>
  </si>
  <si>
    <t>5</t>
  </si>
  <si>
    <t xml:space="preserve">Savivaldybei priklausiančių pastatų kasmet pagerintos būklės dalis (nuo visų priklausančių pastatų) </t>
  </si>
  <si>
    <t>Savivaldybei priklausančius statinius rekonstruoti, atnaujinti, modernizuoti, remontuoti, apdrausti ir plėtoti</t>
  </si>
  <si>
    <t>Palaidota vienišų ir neatpažintų žmonių palaikų</t>
  </si>
  <si>
    <t>3.1.6</t>
  </si>
  <si>
    <t>Vienišų ir neatpažintų žmonių palaikų laidojimas</t>
  </si>
  <si>
    <t>Panevėžio miesto savivaldybės teritorijoje mirusių žmonių palaikų vežimo ir laikymo paslaugos</t>
  </si>
  <si>
    <t>Kapinių skaitmeninimo informacinės sistemos palaikymas</t>
  </si>
  <si>
    <t xml:space="preserve">tūkst. m2 </t>
  </si>
  <si>
    <t>Vykdomas kapinių atnaujinimas ir  priežiūra</t>
  </si>
  <si>
    <t xml:space="preserve">Kapinių teritorijos atnaujinimas ir priežiūra </t>
  </si>
  <si>
    <t>Organizuoti kapinių priežiūrą, vienišų žmonių laidojimą</t>
  </si>
  <si>
    <t>Atnaujintų objektų skaičius</t>
  </si>
  <si>
    <t>Įrengtų, atnaujintų vaikų žaidimų aikštelių skaičius</t>
  </si>
  <si>
    <t>3.1.5</t>
  </si>
  <si>
    <t xml:space="preserve">Daugiabučių gyvenamųjų namų teritorijų infrastruktūros objektų atnaujinimas dalyvaujant fiziniams ir  (ar) juridiniams asmenims </t>
  </si>
  <si>
    <t>Atnaujintų šaligatvių skaičius</t>
  </si>
  <si>
    <t>Daugiabučių gyvenamųjų namų teritorijose esančių šaligatvių remontas</t>
  </si>
  <si>
    <t>Atnaujintų vidaus kelių, automobilių aikštelių skaičius</t>
  </si>
  <si>
    <t>Daugiabučių gyvenamųjų namų teritorijose esančių vidaus kelių (įvažų) remontas</t>
  </si>
  <si>
    <t>Daugiabučių gyvenamųjų namų teritorijų infrastruktūros atnaujinimas ir plėtra</t>
  </si>
  <si>
    <t>Kapitališkai suremontuotų tiltų skaičius</t>
  </si>
  <si>
    <t>Atliktų tiltų ir kitos infrastruktūros  remonto ar rekonstrukcijos skaičius</t>
  </si>
  <si>
    <t xml:space="preserve">Tilto per Nevėžį Nemuno gatvėje, Panevėžio mieste kapitalinis remontas </t>
  </si>
  <si>
    <t>3.1.4</t>
  </si>
  <si>
    <t>Esamų tiltų ir kitos infrastruktūros remontas ir rekonstrukcija</t>
  </si>
  <si>
    <t xml:space="preserve">Žvyruotų gatvių dulkėtumo mažinimas   </t>
  </si>
  <si>
    <t>Vietinės reikšmės kelių ir gatvių su žvyro danga priežiūra, naudojant dulkėjimą mažinančias priemones, ilgis</t>
  </si>
  <si>
    <t>Žvyruotų gatvių, kuriose sumažintas dulkėtumas, ilgis</t>
  </si>
  <si>
    <t>3.1.3</t>
  </si>
  <si>
    <t>Abonentų skaičius</t>
  </si>
  <si>
    <t xml:space="preserve">Naujų elektros abonentų, beapskaitinių vartotojų prijungimas </t>
  </si>
  <si>
    <t>Įrengta, rekonstruota apšvietimo tinklų</t>
  </si>
  <si>
    <t>Miesto gatvių ir vidaus  kelių apšvietimo tinklų remonto projektavimo ir rangos darbai</t>
  </si>
  <si>
    <t>GWh</t>
  </si>
  <si>
    <t>Suvartota el. energijos</t>
  </si>
  <si>
    <t xml:space="preserve">Elektros energijos sunaudojimas miesto gatvių apšvietimui, renginiams, elektromobilių įkrovos stotelėms </t>
  </si>
  <si>
    <t xml:space="preserve">Eksploatuojama šviestuvų    </t>
  </si>
  <si>
    <t>Miesto gatvių ir viešųjų erdvių apšvietimo tinklų eksploatavimas  ir remontas</t>
  </si>
  <si>
    <t xml:space="preserve">Miesto gatvių ir viešųjų erdvių apšvietimo tinklų eksploatavimas, įrengimas, rekonstrukcija ir remontas, viešųjų erdvių ir gatvių apšvietimas, naujų abonentų prijungimas </t>
  </si>
  <si>
    <t>Įrengtas naujas vidaus kelias (įvaža)</t>
  </si>
  <si>
    <t>Pramonės g. kapitalinis remontas, įrengiant privažiavimą prie Pramonės g. Nr. 7</t>
  </si>
  <si>
    <t>22</t>
  </si>
  <si>
    <t>Įrengta nauja sankryža</t>
  </si>
  <si>
    <t>3.1.1.</t>
  </si>
  <si>
    <t>Ramygalos g. kapitalinis remontas, įrengiant šviesoforų postą ties Ramygalos g. Nr. 202</t>
  </si>
  <si>
    <t>21</t>
  </si>
  <si>
    <t xml:space="preserve">Kėdainių g.  naujo vidaus kelio (įvažos) įrengimas </t>
  </si>
  <si>
    <t>20</t>
  </si>
  <si>
    <t xml:space="preserve"> Prižiūrimas viadukas</t>
  </si>
  <si>
    <t>Prižūrimi tiltai</t>
  </si>
  <si>
    <t>Panevėžio miesto tiltų ir viaduko remontas, priežiūra</t>
  </si>
  <si>
    <t>19</t>
  </si>
  <si>
    <t>Prižiūrėtos Panevėžio miesto gatvės</t>
  </si>
  <si>
    <t>Panevėžio miesto gatvių su asfalto danga priežiūra</t>
  </si>
  <si>
    <t>18</t>
  </si>
  <si>
    <t>Naujai įrengta aikštelė</t>
  </si>
  <si>
    <t>Kraštovaizdžio formavimas ir ekologinės būklės gerinimas Kniaudiškių parke (Molainių g. 3. Automobilių stovėjimo aikštelė).</t>
  </si>
  <si>
    <t>17</t>
  </si>
  <si>
    <t>Atlikti statinių kadastriniai matavimai</t>
  </si>
  <si>
    <t>Statinių kadastriniai matavimai</t>
  </si>
  <si>
    <t>Atlikti  inžinerinių statinių techniniai projektai</t>
  </si>
  <si>
    <t>Kapitališkai suremontuotos Sietyno g. su asfalto danga ilgis</t>
  </si>
  <si>
    <t>Sietyno gatvės kapitalinis remontas</t>
  </si>
  <si>
    <t>Kapitališkai suremontuotų gatvių su asfalto danga ilgis</t>
  </si>
  <si>
    <t xml:space="preserve">Panevėžio miesto centrinės miesto dalies viešųjų erdvių bei gatvių (kitaip Laisvės aikštės prieigų II dalis) sutvarkymo (II etapo) darbo projekto parengimas ir statybos darbai (Respublikos g. atkarpos (nuo Vasario 16-osios g. iki Respublikos g. 44) kapitalinis remontas) </t>
  </si>
  <si>
    <t>Kapitališkai suremontuotos Žvaigždžių g. su asfalto danga ilgis</t>
  </si>
  <si>
    <t xml:space="preserve">Žvaigždžių gatvės dalies (nuo Kniaudiškių g. iki J. Zikaro g.) kapitalinis remontas  </t>
  </si>
  <si>
    <t xml:space="preserve">Parko gatvės dalies (nuo Tulpių g. iki Nemuno g.) kapitalinis remontas  </t>
  </si>
  <si>
    <t xml:space="preserve">Beržų gatvės dalies (nuo Pilėnų g. iki Ramygalos g.) rekonstravimas  </t>
  </si>
  <si>
    <t xml:space="preserve">Smėlynės gatvės dalies (nuo geležinkelio pervažos iki miesto ribos) kapitalinis remontas </t>
  </si>
  <si>
    <t xml:space="preserve">V. Alanto g. statyba (III etapas – nuo Projektuotojų g. iki V. Alanto g. – Savitiškio g. (Vakarinės g. ) žiedinės sankryžos),  (IV etapas – žiedinė sankryža V. Alanto g. – Savitiškio g. (Vakarinės g.)) </t>
  </si>
  <si>
    <t>Kapitališkai suremontuotos Rėklių g. su žvyro danga ilgis</t>
  </si>
  <si>
    <t xml:space="preserve">Rėklių gatvės kapitalinis remontas  </t>
  </si>
  <si>
    <t>Kapitališkai suremontuotos Matininkų g. su žvyro danga ilgis</t>
  </si>
  <si>
    <t>Matininkų gatvės kapitalinis remontas</t>
  </si>
  <si>
    <t>Kapitališkai suremontuotų gatvių su žvyro danga ilgis  (nuo Kazio Naruševičiaus g. 16 iki Panevėžio miesto ribos)</t>
  </si>
  <si>
    <t>Kazio Naruševičiaus gatvės dalies (nuo Kazio Naruševičiaus g. 16 iki Panevėžio miesto ribos) kapitalinis remontas</t>
  </si>
  <si>
    <t>Kapitališkai suremontuotos Bendrijų g. su žvyro danga ilgis</t>
  </si>
  <si>
    <t xml:space="preserve">Bendrijų gatvės kapitalinis remontas  </t>
  </si>
  <si>
    <t>Atnaujintų gatvių su asfalto danga ilgis</t>
  </si>
  <si>
    <t>Vietinės reikšmės kelių ir gatvių su asfalto danga atnaujinimas</t>
  </si>
  <si>
    <t>Vietinės reikšmės kelių ir gatvių su žvyro danga ilgis</t>
  </si>
  <si>
    <t>Vietinės reikšmės kelių ir gatvių su žvyro danga remontas ir priežiūra</t>
  </si>
  <si>
    <t>Vietinės reikšmės kelių ir gatvių su asfalto danga ilgis</t>
  </si>
  <si>
    <t>Vietinės reikšmės kelių ir gatvių su asfalto danga remontas ir priežiūra</t>
  </si>
  <si>
    <t>Miesto vietinės reikšmės kelių ir gatvių infrastruktūros atnaujinimas ir plėtra</t>
  </si>
  <si>
    <t>Atnaujintų ir naujai įrengtų vietinės reikšmės kelių ir gatvių ilgis</t>
  </si>
  <si>
    <t>Modernizuoti esamą ir tvariai vystyti naują miesto infrastruktūrą</t>
  </si>
  <si>
    <t>1,5</t>
  </si>
  <si>
    <t>mln. kv. m</t>
  </si>
  <si>
    <t xml:space="preserve">Apšviestų teritorijų plotas </t>
  </si>
  <si>
    <t xml:space="preserve">Skatinti miesto plėtrą ir tvarią transformaciją   </t>
  </si>
  <si>
    <t>Skaičiuojama nuo gatvių ir statinių stogų ploto</t>
  </si>
  <si>
    <t>2.2.3</t>
  </si>
  <si>
    <t xml:space="preserve">Mokestis už lietaus nuotekas   </t>
  </si>
  <si>
    <t>Papuošta miesto eglė ir Laisvės aikštė, kartą per metus</t>
  </si>
  <si>
    <t>`</t>
  </si>
  <si>
    <t xml:space="preserve">Miesto puošimas švenčių ir renginių metu  </t>
  </si>
  <si>
    <t>Renkama rinkliava (parkomatai)</t>
  </si>
  <si>
    <t xml:space="preserve">Rinkliavos už transporto stovėjimą gatvėse ir aikštėse organizavimas  </t>
  </si>
  <si>
    <t>Vaizdo stebėjimo kameros</t>
  </si>
  <si>
    <t xml:space="preserve">Vaizdo stebėjimo sistemos duomenų perdavimo ir stebėjimo paslaugos  </t>
  </si>
  <si>
    <t>Km</t>
  </si>
  <si>
    <t>Sutvarkyta Nevėžio upės pakrantė</t>
  </si>
  <si>
    <t>Nevėžio upės pakrančių tvarkymas</t>
  </si>
  <si>
    <t>Prižiūrėti miesto fontanai</t>
  </si>
  <si>
    <t>Fontanų priežiūros paslaugos</t>
  </si>
  <si>
    <t>Sutvarkytos poilsio zonos</t>
  </si>
  <si>
    <t>Viešųjų erdvių ir poilsio zonų infrastruktūros objektų atnaujinimas, remontas ir priežiūra</t>
  </si>
  <si>
    <t xml:space="preserve">Įrengta vaikų žaidimo aikštelių        </t>
  </si>
  <si>
    <t xml:space="preserve"> vnt.</t>
  </si>
  <si>
    <t xml:space="preserve">Prižiūrima vaikų žaidimo aikštelių        </t>
  </si>
  <si>
    <t xml:space="preserve">Vaikų žaidimo aikštelių ir treniruoklių atnaujinimas, remontas ir priežiūra </t>
  </si>
  <si>
    <t xml:space="preserve">Viešųjų erdvių ir poilsio zonų infrastruktūros objektų atnaujinimas, remontas ir priežiūra, rinkliava už transporto stovėjimą, miesto puošimas švenčių proga </t>
  </si>
  <si>
    <t>Įsigyti maisto atliekų  surinkimo priemones</t>
  </si>
  <si>
    <t>2.2.4</t>
  </si>
  <si>
    <t>Biologinių (maisto) atliekų surinkimo priemonėms įsigyti</t>
  </si>
  <si>
    <t>Atliktas pagal  konteinerių poreikį su anžeminių konteinerių remontu</t>
  </si>
  <si>
    <t>2.2.2</t>
  </si>
  <si>
    <t>Antžeminių atliekų surinkimo konteinerių aikštelių remontas</t>
  </si>
  <si>
    <t>Atlikti nenumatyti miesto infrastruktūros darbai, paslaugos</t>
  </si>
  <si>
    <t>Miesto infrastruktūros skyriaus nenumatytos išlaidos</t>
  </si>
  <si>
    <t>Įsigyti tekstilės atliekų surinkimo konteinerius</t>
  </si>
  <si>
    <t>Tekstilės atliekų surinkimo konteineriams pirkti</t>
  </si>
  <si>
    <t xml:space="preserve">Sterilizuoti bešeimininkų kačių   </t>
  </si>
  <si>
    <t>Bešeimininkių gyvūnų  (kačių) augintinių skaičiaus mažinimo programai vykdyti</t>
  </si>
  <si>
    <t>Panevėžio miesto aplinkos komponentų stebėsena</t>
  </si>
  <si>
    <t>Atliktas pagal poreikį konteinerių su požeminiais konteineriais remontas</t>
  </si>
  <si>
    <t>Požeminių atliekų surinkimo konteinerių aikštelių su požeminiais konteineriais remontas</t>
  </si>
  <si>
    <t xml:space="preserve">Suteikti laikinąją priežiūrą bepriežiūriams, bešeimininkiams gyvūnams </t>
  </si>
  <si>
    <t>Bepriežiūrių, bešeimininkių gyvūnų  laikinoji priežiūra</t>
  </si>
  <si>
    <t>Atlikti darbus ir suteikti paslaugas (pastatyti biotualetus, atliekų surinkimo konteinerius, išvalyti teritorijas ir kt.) planuojamiems miesto renginiams</t>
  </si>
  <si>
    <t>Paruošiamųjų darbų atlikimas ir paslaugų suteikimas miesto renginiams</t>
  </si>
  <si>
    <r>
      <t>tūkst. m</t>
    </r>
    <r>
      <rPr>
        <vertAlign val="superscript"/>
        <sz val="10"/>
        <rFont val="Times New Roman"/>
        <family val="1"/>
        <charset val="186"/>
      </rPr>
      <t xml:space="preserve">2   </t>
    </r>
  </si>
  <si>
    <t xml:space="preserve">Valomi šaligatviai </t>
  </si>
  <si>
    <t xml:space="preserve">Valomos gatvės  </t>
  </si>
  <si>
    <t>Prižiūrimos šiukšlių dėžės</t>
  </si>
  <si>
    <t>Prižiūrimi viešieji tualetai</t>
  </si>
  <si>
    <t xml:space="preserve">Miesto    teritorijų, viešųjų tualetų valymas, priežiūra, šiukšliadėžių priežiūra </t>
  </si>
  <si>
    <t>Medžių priežiūros paslaugos Panevėžio mieste</t>
  </si>
  <si>
    <t>Miesto želdynų atnaujinimas ir priežiūra</t>
  </si>
  <si>
    <r>
      <t>m</t>
    </r>
    <r>
      <rPr>
        <vertAlign val="superscript"/>
        <sz val="10"/>
        <rFont val="Times New Roman"/>
        <family val="1"/>
        <charset val="186"/>
      </rPr>
      <t>2</t>
    </r>
  </si>
  <si>
    <t>Sodinamos gėlės ir dekoratyviniai augalai</t>
  </si>
  <si>
    <t>Prižiūrimi ir atnaujinami miesto gėlynai</t>
  </si>
  <si>
    <t>Miesto gėlynų atnaujinimas ir priežiūra</t>
  </si>
  <si>
    <t>Vykdoma vejų ir žolynų (želdinių) priežiūra mieste</t>
  </si>
  <si>
    <t>Miesto vejų ir žolynų atnaujinimas ir priežiūra</t>
  </si>
  <si>
    <t>Miesto viešųjų erdvių atnaujinimas, priežiūra</t>
  </si>
  <si>
    <t>Dalyvaujamojo biudžeto modelio taikymas</t>
  </si>
  <si>
    <t>Dalyvaujamojo biudžeto dalies didėjimas (kasmet)</t>
  </si>
  <si>
    <t xml:space="preserve">Suformuotų erdvių skaičius </t>
  </si>
  <si>
    <t>Patobulinti miesto erdvių ir objektų kokybę, jų priežiūrą (SPP 2.2.3.)</t>
  </si>
  <si>
    <t>Namų ūkių (būstų) šildymo įrenginių inventorizavimas ir vartotojų sąmoningumo didinimas</t>
  </si>
  <si>
    <t>Naujus aplinkai draugiškesnius šilumos būdus įdiegusių savivaldybės įmonių / organizacijų skaičius</t>
  </si>
  <si>
    <t>Atlikta namų ūkių (būstų) šildymo įrenginių inventorizacija</t>
  </si>
  <si>
    <t>2.1.4</t>
  </si>
  <si>
    <t xml:space="preserve">Savivaldybės viešųjų pastatų modernizavimas, taikant energijos išteklių panaudojimo efektyvumo didinimo priemones </t>
  </si>
  <si>
    <t>  Naujų modernizuotų viešųjų pastatų skaičius</t>
  </si>
  <si>
    <t>kompl</t>
  </si>
  <si>
    <t>Parengtas atsinaujinančių išteklių energijos naudojimo plėtros planas</t>
  </si>
  <si>
    <t>Atsinaujinančių išteklių energijos naudojimo plėtros plano  parengimas</t>
  </si>
  <si>
    <t>2.1.2.</t>
  </si>
  <si>
    <t>Atsinaujinančių išteklių energijos naudojimo plėtros plano  parengimas ir įgyvendinimas</t>
  </si>
  <si>
    <t>Kvartalinės renovacijos skatinimas ir plėtra taikant kompleksines energetinio efektyvumo didinimo priemones</t>
  </si>
  <si>
    <t>Kompleksiškai renovuotų daugiabučių namų skaičius</t>
  </si>
  <si>
    <t>2.1.1.</t>
  </si>
  <si>
    <t>Savivaldybės darnios energetikos plėtros indeksas</t>
  </si>
  <si>
    <t>Paskatinti energijos taupymą, atsinaujinančių ir alternatyvių energijos išteklių naudojimą</t>
  </si>
  <si>
    <t>„Rail Baltica“ transporto mazgo integravimas į Panevėžio miesto transporto tinklą</t>
  </si>
  <si>
    <t>Naujų maršrutų skaičius</t>
  </si>
  <si>
    <t>1.5.2</t>
  </si>
  <si>
    <r>
      <t>Naujos autobusų stoties įrengimas ir prieigų sutvarkymas</t>
    </r>
    <r>
      <rPr>
        <u/>
        <sz val="10"/>
        <rFont val="Times New Roman"/>
        <family val="1"/>
        <charset val="186"/>
      </rPr>
      <t xml:space="preserve"> </t>
    </r>
  </si>
  <si>
    <t xml:space="preserve"> Įrengta nauja autobusų stotis ir sutvarkytos prieigos</t>
  </si>
  <si>
    <t>1.5.1</t>
  </si>
  <si>
    <r>
      <t>Naujos autobusų stoties įrengimas ir prieigų sutvarkymas</t>
    </r>
    <r>
      <rPr>
        <b/>
        <u/>
        <sz val="10"/>
        <rFont val="Times New Roman"/>
        <family val="1"/>
        <charset val="186"/>
      </rPr>
      <t xml:space="preserve"> </t>
    </r>
  </si>
  <si>
    <t>Veikiančių subjektų, siūlančių nuomotis / dalintis automobilius, dviračius ir kitas transporto priemones, skaičius</t>
  </si>
  <si>
    <t>25</t>
  </si>
  <si>
    <t>Mažiau teršiančių, elektra ir (ar) dujomis varomų viešojo transporto priemonių dalis nuo visų viešojo transporto priemonių</t>
  </si>
  <si>
    <t>Išplėsti viešojo transporto ir susisiekimo infrastruktūrą bei atnaujinti viešojo transporto priemones</t>
  </si>
  <si>
    <t xml:space="preserve">Viešojo transporto maršrutinio tinklo optimizavimas. Viešojo transporto infrastruktūros modernizavimas </t>
  </si>
  <si>
    <t>1.4.1</t>
  </si>
  <si>
    <t>3</t>
  </si>
  <si>
    <t>Keleivių pasitenkinimo viešojo transporto paslaugomis pokytis</t>
  </si>
  <si>
    <t>2</t>
  </si>
  <si>
    <t>Vietinio susisiekimo bendrų maršrutų su kitomis savivaldybėmis skaičius</t>
  </si>
  <si>
    <t xml:space="preserve"> Keleivių naudojimosi viešojo transporto paslaugomis pokytis </t>
  </si>
  <si>
    <r>
      <t>Padidinti naudojimosi viešuoju transportu mastą</t>
    </r>
    <r>
      <rPr>
        <u/>
        <sz val="11"/>
        <rFont val="Times New Roman"/>
        <family val="1"/>
        <charset val="186"/>
      </rPr>
      <t xml:space="preserve"> </t>
    </r>
  </si>
  <si>
    <t xml:space="preserve">Elektromobilių įkrovimo prieigų tinklo plėtra </t>
  </si>
  <si>
    <t>Elektromobilių įkrovimo prieigų skaičius</t>
  </si>
  <si>
    <t>1.3.1</t>
  </si>
  <si>
    <t xml:space="preserve">Zonų be CO2  skaičius </t>
  </si>
  <si>
    <r>
      <t>Pasiekti skirtingų transporto būdų darną miesto sistemoje</t>
    </r>
    <r>
      <rPr>
        <u/>
        <sz val="11"/>
        <rFont val="Times New Roman"/>
        <family val="1"/>
        <charset val="186"/>
      </rPr>
      <t xml:space="preserve"> </t>
    </r>
  </si>
  <si>
    <t>Ramaus eismo gatvių be tranzitinio transporto tinklo plėtra. Eismo intensyvumo miesto centre mažinimas</t>
  </si>
  <si>
    <t>Įrengtas Šiaurinis apvažiavimas</t>
  </si>
  <si>
    <t>Naujai rekonstruotų gatvių, kuriose sumažinti pertekliniai parametrai ilgis</t>
  </si>
  <si>
    <t>Gatvės, kurioms taikomas „gyvenamosios zonos“ eismo statusas</t>
  </si>
  <si>
    <t>Bendras gatvių ilgis, kuriose pritaikytos tranzitą ribojančios priemonės</t>
  </si>
  <si>
    <t>Atnaujinta rekonstruota sankryža</t>
  </si>
  <si>
    <t>Atnaujinti suremontuoti šviesoforų postai</t>
  </si>
  <si>
    <t>Šviesoforo postų remonto darbai</t>
  </si>
  <si>
    <t>Horizontaliai paženklintos, paženklinimu atnaujintos gatvės</t>
  </si>
  <si>
    <t>Miesto gatvių horizontalus ženklinimas</t>
  </si>
  <si>
    <t>Kelio ženklų, užtvarų ir kitų eismo saugumo gerinimo priemonių įrengimas ir priežiūra</t>
  </si>
  <si>
    <t>Miesto gatvių vertikalus ženklinimas</t>
  </si>
  <si>
    <t>Šviesoforų postų priežiūra ir eksplotavimas</t>
  </si>
  <si>
    <t>Modernizuotos, įdiegiant inžinerines eismo saugos priemones, nereguliuojamos pėsčiųjų perėjos</t>
  </si>
  <si>
    <t>Išmaniųjų pėsčiųjų perėjų įrengimas ir esamų modernizavimas. Šviesoforų postų priežiūra ir eksplotavimas</t>
  </si>
  <si>
    <t>Senamiesčio g., S. Kerbedžio g. sankryžos su prieigomis rekonstravimas</t>
  </si>
  <si>
    <t>Panevėžio miesto Klaipėdos g., Projektuotojų g., Dariaus ir Girėno  g. sankryžos rekonstravimo į žiedinę sankryžą, rekonstrukcijos darbai</t>
  </si>
  <si>
    <t>Naujų įrengtų išmaniųjų (reaguojanti į srautą ir keičianti signalus) perėjų skaičius</t>
  </si>
  <si>
    <t xml:space="preserve">Sankryžų modernizavimas ir saugaus eismo užtikrinimas </t>
  </si>
  <si>
    <t>Įskaitinių eismo įvykių skaičius</t>
  </si>
  <si>
    <t>Padidinti eismo saugumą</t>
  </si>
  <si>
    <t xml:space="preserve">Dviračių ir pėsčiųjų takų ilgis </t>
  </si>
  <si>
    <t>A. Mackevičiaus gatvės pėsčiųjų ir dviračių tako kapitalinio remonto darbai</t>
  </si>
  <si>
    <t>S. Daukanto gatvės pėsčiųjų ir dviračių tako kapitalinio remonto darbai</t>
  </si>
  <si>
    <t>Kapitališkai suremontuoto nuo Vilniaus g. iki  Nemuno g./ Aukštaičių g. šaligatvio  ilgis</t>
  </si>
  <si>
    <t xml:space="preserve">Ramygalos g. dalies (nuo Vilniaus g. iki  Nemuno g./ Aukštaičių g.) šaligatvio kapitalinio remonto darbai </t>
  </si>
  <si>
    <t>Dviračių ir pėsčiųjų takų ilgis (šalia gatvių)</t>
  </si>
  <si>
    <t>Dviračių trasų, pėsčiųjų takų mieste ir jo prieigose remontas ir priežiūra</t>
  </si>
  <si>
    <t xml:space="preserve">Dviračių trasų, pėsčiųjų takų mieste ir jo prieigose įrengimas, atnaujinimas užtikrinant tęstinumą bei junglumą </t>
  </si>
  <si>
    <t>Įskaitinių eismo įvykių, kuriuose sužeidžiami pėstieji ir dviratininkai, skaičius</t>
  </si>
  <si>
    <t xml:space="preserve">Paskatinti netaršaus mikrotransporto (paspirtukai, dviračiai, riedžiai ir kt.) infrastruktūros plėtrą </t>
  </si>
  <si>
    <t>Parų skaičius, kai buvo viršyta kietųjų dalelių KD10 paros ribinė vertė 50 µg/m3</t>
  </si>
  <si>
    <t xml:space="preserve">Asignavimų valdytojo kodas </t>
  </si>
  <si>
    <t>Priemonės požymis</t>
  </si>
  <si>
    <t xml:space="preserve">             TIKSLŲ, UŽDAVINIŲ, PRIEMONIŲ IR PAPRIEMONIŲ, IŠLAIDŲ IR VERTINIMO KRITERIJŲ SUVESTINĖ                                        </t>
  </si>
  <si>
    <t>PANEVĖŽIO MIESTO SAVIVALDYBĖS ADMINISTRACIJOS 2023 METŲ VEIKLOS PLANO             
MIESTO INFRASTRUKTŪROS OBJEKTŲ PLĖTROS, MODERNIZAVIMO IR PRIEŽIŪROS  PROGRAMOS (NR. 10)</t>
  </si>
  <si>
    <t>Atlikta kultūros įstaigų teikiamų paslaugų kokybės ir poreikių analizė</t>
  </si>
  <si>
    <t>Atlikti kultūros įstaigų teikiamų paslaugų kokybės ir poreikių  analizę</t>
  </si>
  <si>
    <t>Parengtas optimizavimo planas</t>
  </si>
  <si>
    <t>Parengti kultūros ir meno įstaigų optimizavimo planą</t>
  </si>
  <si>
    <t>Parengta kultūros plėtros galimybių studija</t>
  </si>
  <si>
    <t>288724611</t>
  </si>
  <si>
    <t>1.3.3.</t>
  </si>
  <si>
    <t>Parengti kultūros plėtros galimybių studiją</t>
  </si>
  <si>
    <t>Panevėžio miesto kultūros ir meno įstaigų tinklo optimizavimas</t>
  </si>
  <si>
    <t>Kultūros sektoriaus tarptautiškumą stiprinančių veiklų skatinimas ir plėtra</t>
  </si>
  <si>
    <t>Finansuotų tarptautinių profesionaliojo meno renginių atskleidžiančių Panevėžio miesto identitetą, skaičius per metus</t>
  </si>
  <si>
    <t>1.3.2.</t>
  </si>
  <si>
    <t>Kultūros paslaugų prieinamumo ir patrauklumo didinimas, modernizuojant kultūros įstaigų infrastruktūrą ir pritaikant daugiafunkcinėms ir daugiakultūrinėms paslaugoms</t>
  </si>
  <si>
    <t>1.3.1.</t>
  </si>
  <si>
    <t>teigiamas</t>
  </si>
  <si>
    <t>teigiamas, nepakitęs, neigiamas</t>
  </si>
  <si>
    <t xml:space="preserve">Savivaldybės kultūros ir meno įstaigų paslaugas naudojančių lankytojų skaičiaus pokytis  </t>
  </si>
  <si>
    <r>
      <t>Užtikrinti Panevėžio miesto savivaldybės kultūros įstaigų veiklos kokybės ir paslaugų prieinamumo gerinimą</t>
    </r>
    <r>
      <rPr>
        <u/>
        <sz val="11"/>
        <rFont val="Times New Roman"/>
        <family val="1"/>
        <charset val="186"/>
      </rPr>
      <t xml:space="preserve"> </t>
    </r>
  </si>
  <si>
    <r>
      <t>Meno rezidencijų kūrimas</t>
    </r>
    <r>
      <rPr>
        <u/>
        <sz val="10"/>
        <color rgb="FF000000"/>
        <rFont val="Times New Roman"/>
        <family val="1"/>
        <charset val="186"/>
      </rPr>
      <t xml:space="preserve"> </t>
    </r>
  </si>
  <si>
    <t>Pritrauktų rezidentų skaičius per metus</t>
  </si>
  <si>
    <r>
      <t>Meno rezidencijų kūrimas</t>
    </r>
    <r>
      <rPr>
        <b/>
        <u/>
        <sz val="11"/>
        <color rgb="FF000000"/>
        <rFont val="Times New Roman"/>
        <family val="1"/>
        <charset val="186"/>
      </rPr>
      <t xml:space="preserve"> </t>
    </r>
  </si>
  <si>
    <t>Kultūros ir meno stipendiją gavusių menininkų skaičius per metus</t>
  </si>
  <si>
    <t>Skirti stipendijas menininkams</t>
  </si>
  <si>
    <t>Kultūros ir meno premijų nominacijų skaičius</t>
  </si>
  <si>
    <t xml:space="preserve"> Įsteigti kasmetines Panevėžio miesto kultūros ir meno premijas</t>
  </si>
  <si>
    <t>Finansuotų profesionalaus meno projektų dalis nuo viso finansuotų kultūros ir meno projektų skaičiaus</t>
  </si>
  <si>
    <t>Profesionalaus meno skatinimas ir plėtra</t>
  </si>
  <si>
    <r>
      <t>Profesionalaus meno ir kultūros renginių skaičiaus pokytis</t>
    </r>
    <r>
      <rPr>
        <sz val="10"/>
        <color rgb="FF000000"/>
        <rFont val="Times New Roman"/>
        <family val="1"/>
        <charset val="186"/>
      </rPr>
      <t xml:space="preserve"> </t>
    </r>
  </si>
  <si>
    <r>
      <t>Sudaryti palankias sąlygas profesionalaus meno ir kultūros vystymuisi</t>
    </r>
    <r>
      <rPr>
        <i/>
        <sz val="11"/>
        <color rgb="FF000000"/>
        <rFont val="Times New Roman"/>
        <family val="1"/>
        <charset val="186"/>
      </rPr>
      <t xml:space="preserve">  </t>
    </r>
  </si>
  <si>
    <t>Finansuotų įvairių renginių skaičius</t>
  </si>
  <si>
    <t>Finansuoti įvairius renginius</t>
  </si>
  <si>
    <t>Kofinansuotų kultūros ir meno projektų skaičius per metus</t>
  </si>
  <si>
    <t>Kofinansuoti kultūros ir meno projektus</t>
  </si>
  <si>
    <t>30</t>
  </si>
  <si>
    <t>Iš dalies finansuotų kultūros ir meno projektų skaičius per metus</t>
  </si>
  <si>
    <t>Iš dalies finansuoti kultūros ir meno projektus</t>
  </si>
  <si>
    <t>Tradicinių ir unikalių (inovatyvių) kultūros projektų rėmimas</t>
  </si>
  <si>
    <t>Sąlygų miesto gyventojams dalyvauti kultūros ir meno veikloje, ugdyti kūrybiškumą ir plėsti meninę veiklą sudarymas</t>
  </si>
  <si>
    <t>Iš dalies finansuotų mėgėjų meno kolektyvų veiklos projektų skaičius per metus</t>
  </si>
  <si>
    <t>Kultūros renginių rinkodaros priemonių įgyvendinimas</t>
  </si>
  <si>
    <t>Įgyvendintų renginių rinkodaros priemonių skaičius</t>
  </si>
  <si>
    <r>
      <t>Miesto bendruomenės įtraukties pokytis lyginant su praėjusiais metais</t>
    </r>
    <r>
      <rPr>
        <sz val="10"/>
        <color rgb="FF000000"/>
        <rFont val="Times New Roman"/>
        <family val="1"/>
        <charset val="186"/>
      </rPr>
      <t xml:space="preserve"> </t>
    </r>
  </si>
  <si>
    <t>Padidinti miesto bendruomenės įtrauktį į kultūros kūrimą ir naudojimąsi kultūros produktais bei paslaugomis</t>
  </si>
  <si>
    <t>padidėjęs</t>
  </si>
  <si>
    <t>padidėjęs, nepakitęs, sumažėjęs</t>
  </si>
  <si>
    <r>
      <t>Kultūros paslaugas naudojančių gyventojų skaičiaus pokyčio vertinimas</t>
    </r>
    <r>
      <rPr>
        <sz val="10"/>
        <rFont val="Calibri"/>
        <family val="2"/>
        <charset val="186"/>
      </rPr>
      <t xml:space="preserve"> </t>
    </r>
  </si>
  <si>
    <t>Kultūros paslaugas naudojančių gyventojų skaičiaus pokytis</t>
  </si>
  <si>
    <t xml:space="preserve">Kurti tvarią socialinę ir ekonominę kultūros vertę Panevėžyje </t>
  </si>
  <si>
    <t xml:space="preserve">KULTŪROS IR MENO PROGRAMOS (NR. 11)                                                                                              
</t>
  </si>
  <si>
    <t>IŠ VISO</t>
  </si>
  <si>
    <t>KITI ŠALTINIAI, IŠ VISO</t>
  </si>
  <si>
    <r>
      <t>Praėjusių metų lėšų likutis (</t>
    </r>
    <r>
      <rPr>
        <b/>
        <sz val="9"/>
        <rFont val="Times New Roman"/>
        <family val="1"/>
        <charset val="186"/>
      </rPr>
      <t>L)</t>
    </r>
  </si>
  <si>
    <t>SAVIVALDYBĖS  LĖŠOS, IŠ VISO</t>
  </si>
  <si>
    <r>
      <t>Profesinio mokymo ir aukštojo mokslo įstaigų išteklių, reikalingų</t>
    </r>
    <r>
      <rPr>
        <i/>
        <sz val="10"/>
        <rFont val="Times New Roman"/>
        <family val="1"/>
        <charset val="186"/>
      </rPr>
      <t xml:space="preserve"> Pramonė 4.0</t>
    </r>
    <r>
      <rPr>
        <sz val="10"/>
        <rFont val="Times New Roman"/>
        <family val="1"/>
        <charset val="186"/>
      </rPr>
      <t xml:space="preserve"> srities specialistams rengti, vystymas</t>
    </r>
  </si>
  <si>
    <r>
      <t xml:space="preserve">Besimokančių studentų ir mokinių skaičius mokymo programose, susijusiose su </t>
    </r>
    <r>
      <rPr>
        <i/>
        <sz val="10"/>
        <rFont val="Times New Roman"/>
        <family val="1"/>
        <charset val="186"/>
      </rPr>
      <t>Pramonės 4.0</t>
    </r>
    <r>
      <rPr>
        <sz val="10"/>
        <rFont val="Times New Roman"/>
        <family val="1"/>
        <charset val="186"/>
      </rPr>
      <t xml:space="preserve"> sritimi, kurių praktinio mokymo metu ne mažiau kaip 50 proc. laiko naudojama nauja (ne senesnė nei 10 m. įranga) įranga, dalis </t>
    </r>
  </si>
  <si>
    <r>
      <t xml:space="preserve">Praktinio mokymo dirbtuvės, pritaikytos </t>
    </r>
    <r>
      <rPr>
        <i/>
        <sz val="10"/>
        <rFont val="Times New Roman"/>
        <family val="1"/>
        <charset val="186"/>
      </rPr>
      <t>Pramonės 4.0</t>
    </r>
    <r>
      <rPr>
        <sz val="10"/>
        <rFont val="Times New Roman"/>
        <family val="1"/>
        <charset val="186"/>
      </rPr>
      <t xml:space="preserve"> profesiniam ugdymui</t>
    </r>
  </si>
  <si>
    <r>
      <t xml:space="preserve">Profesinio mokymo ir aukštojo mokslo įstaigų išteklių, reikalingų </t>
    </r>
    <r>
      <rPr>
        <b/>
        <i/>
        <sz val="11"/>
        <rFont val="Times New Roman"/>
        <family val="1"/>
        <charset val="186"/>
      </rPr>
      <t>Pramonė 4.0</t>
    </r>
    <r>
      <rPr>
        <b/>
        <sz val="11"/>
        <rFont val="Times New Roman"/>
        <family val="1"/>
        <charset val="186"/>
      </rPr>
      <t xml:space="preserve"> srities specialistams rengti, vystymas</t>
    </r>
  </si>
  <si>
    <t xml:space="preserve">Kryptingos profesinio orientavimo sistemos bendradarbiaujant Panevėžio miesto bendrojo ugdymo, profesinio mokymo ir aukštojo mokslo įstaigoms bei verslo įmonėms sukūrimas ir įgyvendinimas </t>
  </si>
  <si>
    <t xml:space="preserve"> Naujų miesto lygmens profesinio orientavimo priemonių skaičius</t>
  </si>
  <si>
    <t>Profesijos patarėjų etatų skaičius</t>
  </si>
  <si>
    <t>proc. nuo visų absolventų</t>
  </si>
  <si>
    <t>Pirmą kartą po studijų baigimo pagal specialybę įsidarbinę Panevėžio profesinio rengimo centro, Panevėžio kolegijos ir KTU fakulteto absolventai</t>
  </si>
  <si>
    <r>
      <t>Paskatinti aukštojo mokslo ir profesinio mokymo įstaigų teikiamų paslaugų atitiktį trumpalaikėms ir ilgalaikėms darbo rinkos poreikių prognozėms</t>
    </r>
    <r>
      <rPr>
        <sz val="11"/>
        <rFont val="Times New Roman"/>
        <family val="1"/>
        <charset val="186"/>
      </rPr>
      <t xml:space="preserve"> </t>
    </r>
  </si>
  <si>
    <t xml:space="preserve">Užimtų gyventojų pagal profesijų grupes, išskyrus nekvalifikuotus darbininkus, dalis </t>
  </si>
  <si>
    <t xml:space="preserve">Didinti kvalifikuotų darbuotojų pasiūlą </t>
  </si>
  <si>
    <t>Švietimo pažangos planas</t>
  </si>
  <si>
    <t>Švietimo skyrius, vyriausiasis stebėsenos ir analizės specialistas Eugenijus Kuchalskis</t>
  </si>
  <si>
    <t>Švietimo pažangos plano parengimas</t>
  </si>
  <si>
    <t>24</t>
  </si>
  <si>
    <t>Švietimo skyrius, vyriausioji specialistė Simona Vizbarienė</t>
  </si>
  <si>
    <t>Centralizuotos buhalterijos įgyvendinimas</t>
  </si>
  <si>
    <t>23</t>
  </si>
  <si>
    <t>Dalyvaujančių projekte mokyklų skaičius</t>
  </si>
  <si>
    <t>Švietimo skyrius, vyriausioji specialistė Aušra Gabrėnienė</t>
  </si>
  <si>
    <t>Projekto „Kokybės krepšelis“ finansavimas</t>
  </si>
  <si>
    <t>Finansuotų neformaliojo suaugusiųjų švietimo ir tęstinio mokymosi programų skaičius</t>
  </si>
  <si>
    <t>Neformaliojo suaugusiųjų švietimo projektai</t>
  </si>
  <si>
    <t>Neformaliojo vaikų švietimo mokyklų   išorinis auditas</t>
  </si>
  <si>
    <t>Švietimo skyrius, vyriausioji specialistė Vilma Bartašienė</t>
  </si>
  <si>
    <t>Neformaliojo vaikų švietimo mokyklų išorinio audito vykdymas</t>
  </si>
  <si>
    <t>Apdovanotųjų skaičius</t>
  </si>
  <si>
    <t>Fotografijų konkurso organizavimas</t>
  </si>
  <si>
    <t>Pirmokų skaičius miesto mokyklose</t>
  </si>
  <si>
    <t>Mokyklų aprūpinimas priemonėmis, skirtoms šventėms organizuoti</t>
  </si>
  <si>
    <t>Švietimo įstaigų turtui apdrausti (apdraustų ikimokyklinio ugdymo įstaigų skaičius)</t>
  </si>
  <si>
    <t xml:space="preserve">Švietimo įstaigų turtui apdrausti </t>
  </si>
  <si>
    <t>Mokyklų edukacinių erdvių konkurso organizavimas (apdovanotų mokyklų skaičius)</t>
  </si>
  <si>
    <t xml:space="preserve">Mokyklų edukacinių erdvių konkurso organizavimas </t>
  </si>
  <si>
    <t>Motyvuotų ir gabių mokinių papildomo mokymo projektų finansavimas (projektuose dalyvaujančių mokinių skaičius)</t>
  </si>
  <si>
    <t>Švietimo skyrius, vyriausioji specialistė Kristina Linkonaitė</t>
  </si>
  <si>
    <t xml:space="preserve">Motyvuotų ir gabių mokinių papildomo mokymo projektų finansavimas </t>
  </si>
  <si>
    <t>Mokinių tarptautinių mainų skatinimo projektų finansavimas (mokinių, dalyvaujančių  tarptautinių mainų skatinimo projektuose, skaičius)</t>
  </si>
  <si>
    <t xml:space="preserve">Mokinių tarptautinių mainų skatinimo projektų finansavimas </t>
  </si>
  <si>
    <t>Jaunųjų specialistų pritraukimo į miesto ugdymo įstaigas ir pedagogų perkvalifikavimo programos įgyvendinimas (finansinę paramą gavusių pedagogų skaičius)</t>
  </si>
  <si>
    <t>Švietimo skyrius, vedėjos pavaduotojas Dainius Šipelis</t>
  </si>
  <si>
    <t xml:space="preserve">Jaunųjų specialistų pritraukimo į miesto ugdymo įstaigas ir pedagogų perkvalifikavimo programos įgyvendinimas </t>
  </si>
  <si>
    <t xml:space="preserve">Geriausiai išlaikiusių valstybinius brandos egzaminus abiturientų pagerbimo šventės organizavimas </t>
  </si>
  <si>
    <t>,,Metų mokytojo“ nominacijų ir premijų skyrimas švietimo darbuotojams (įsteigtų nominacijų skaičius)</t>
  </si>
  <si>
    <t xml:space="preserve">,,Metų mokytojo“ nominacijų ir premijų skyrimas švietimo darbuotojams </t>
  </si>
  <si>
    <t>Petro Būtėno premijos skyrimas (premijuotų darbų skaičius)</t>
  </si>
  <si>
    <t xml:space="preserve">Petro Būtėno premijos skyrimas </t>
  </si>
  <si>
    <t>Transporto skyrimas mokiniams nuvežti į olimpiadas, konkursus, varžybas (išvykų skaičius)</t>
  </si>
  <si>
    <t xml:space="preserve">Transporto skyrimas mokiniams nuvežti į olimpiadas, konkursus, varžybas </t>
  </si>
  <si>
    <t>Konkursų, olimpiadų, varžybų, festivalių miesto mokiniams organizavimas (renginių skaičius)</t>
  </si>
  <si>
    <t>Švietimo skyrius, vyriausioji mokymo priemonių specialistė Irma Zaveckienė</t>
  </si>
  <si>
    <t>Konkursų, olimpiadų, varžybų, festivalių miesto mokiniams organizavimas</t>
  </si>
  <si>
    <t>Mokslo projektų dalinis finansavimas (iš dalies finansuotų tinkamai parengtų mokslo projektų skaičius)</t>
  </si>
  <si>
    <t>Mokslo projektų dalinis finansavimas</t>
  </si>
  <si>
    <t>Tarptautinės mokytojų dienos minėjimo organizavimas, renginių skaičius</t>
  </si>
  <si>
    <t>Švietimo skyrius, vyriausioji mokymo priemonių specialistė Irma Zaveckienė, centralizuoto priėmimo į mokyklas specialistė Violeta Seredžiuvienė</t>
  </si>
  <si>
    <t>Tarptautinės mokytojų dienos minėjimo organizavimas</t>
  </si>
  <si>
    <t>Gabių mokinių skatinimas, paskatintų (apdovanotų mokinių skaičius)</t>
  </si>
  <si>
    <t>Gabių mokinių skatinimas</t>
  </si>
  <si>
    <t>Vaikų vasaros stovyklų finansavimas (mokinių, dalyvaujančių vaikų vasaros poilsio projektuose, skaičius)</t>
  </si>
  <si>
    <t>Švietimo skyrius, vyriausioji specialistė Audronė Bagdanskienė</t>
  </si>
  <si>
    <t>Vaikų vasaros stovyklų finansavimo konkursas</t>
  </si>
  <si>
    <t>Kolektyvų dalyvavimo regiono ir respublikinėse meno šventėse finansavimas</t>
  </si>
  <si>
    <t>Vaikų ir jaunimo meno projektų ir  tautinio  meno kolektyvų veiklos projektų konkurso organizavimas (projektuose dalyvavusių mokinių skaičius)</t>
  </si>
  <si>
    <t xml:space="preserve">Vaikų ir jaunimo meno projektų ir  tautinio  meno kolektyvų veiklos projektų konkurso organizavimas </t>
  </si>
  <si>
    <t>Mokyklinės dokumentacijos įsigijimas iš Švietimo ir mokslo ministerijos (egzempliorių skaičius)</t>
  </si>
  <si>
    <t>Mokyklinės dokumentacijos įsigijimas iš Švietimo, mokslo ir sporto ministerijos</t>
  </si>
  <si>
    <t xml:space="preserve">Švietimo, kultūros, sporto ir kitų renginių bei projektų įgyvendinimas </t>
  </si>
  <si>
    <t>Mokyklų vidaus patalpų ir lauko infrastruktūros modernizavimas, programų skaičius</t>
  </si>
  <si>
    <t>vnt. / metus</t>
  </si>
  <si>
    <t xml:space="preserve">Įgyvendintų ikimokyklinio, bendrojo ir neformaliojo ugdymo mokyklų infrastruktūros modernizavimo projektų skaičius </t>
  </si>
  <si>
    <t xml:space="preserve">Užtikrinti sveiką, saugią emocinę ir fizinę aplinką  švietimo  įstaigose </t>
  </si>
  <si>
    <t>ML</t>
  </si>
  <si>
    <t>Neformaliojo vaikų švietimo (NVŠ krepšelis) akredituotų  programų skaičius</t>
  </si>
  <si>
    <t>Neformaliojo vaikų švietimo (NVŠ krepšelis) programose dalyvaujančių mokinių skaičius</t>
  </si>
  <si>
    <t xml:space="preserve"> Neformaliojo vaikų švietimo tikslinio finansavimo įgyvendinimas </t>
  </si>
  <si>
    <t>Vykdomų NVŠ ir FŠPU (išskyrus ikimokyklinį ugdymą) programų, atliepiančių miesto prioritetus, dalis per metus</t>
  </si>
  <si>
    <t xml:space="preserve">Neformaliojo ugdymo dermės užtikrinimas </t>
  </si>
  <si>
    <t xml:space="preserve">K. Paltaroko gimnazijos ugdymo programų įgyvendinimas </t>
  </si>
  <si>
    <t>VBSR</t>
  </si>
  <si>
    <t>SP</t>
  </si>
  <si>
    <t xml:space="preserve">Bendrojo ugdymo mokyklų išlaikymas ir programų įgyvendinimas </t>
  </si>
  <si>
    <t>46</t>
  </si>
  <si>
    <t>Mokytojų, turinčių viso etato darbo krūvį, dalis</t>
  </si>
  <si>
    <t>9</t>
  </si>
  <si>
    <t>Pedagogų perkvalifikavimo programos plėtojimas ir įgyvendinimas (pedagogų, įgijusių gretutinę specialybę, dalis)</t>
  </si>
  <si>
    <t>65</t>
  </si>
  <si>
    <t>Mokytojų, dalyvavusių profesinių ir dalykinių kompetencijų tobulinimo mokymuose pagal atnaujintų BP reikalavimus, dalis</t>
  </si>
  <si>
    <t>1</t>
  </si>
  <si>
    <t>Parengtas ir įgyvendinamas savivaldybės veiksmų ir priemonių planas, skirtas pasiruošti atnaujintų BP diegimui</t>
  </si>
  <si>
    <t>Parengta ir įgyvendinama mokyklų skaitmenizavimo programa</t>
  </si>
  <si>
    <t>Parengta ir įgyvendinama mokytojų skaitmeninių kompetencijų plėtojimo programa</t>
  </si>
  <si>
    <t>Mokinių ugdymosi pasiekimų gerinimas diegiant kokybės krepšelį (dalyvaujančių projekte mokyklų skaičius)</t>
  </si>
  <si>
    <t>830</t>
  </si>
  <si>
    <t>Bendrojo ugdymo mokyklose dirbančių pedagogų skaičius</t>
  </si>
  <si>
    <t>9700</t>
  </si>
  <si>
    <t>Bendrojo ugdymo mokyklose mokinių skaičius</t>
  </si>
  <si>
    <t>Bendrojo ugdymo mokyklų skaičius</t>
  </si>
  <si>
    <t>Viešoji įstaiga "Debesų kiemas" (  Žemaičių g. 6-54, Panevėžys)</t>
  </si>
  <si>
    <t>VšĮ „Šermukšniukas“ (Šermukšnių g. 31, Panevėžys)  išlaikymas</t>
  </si>
  <si>
    <t>Privačių darželių skaičius</t>
  </si>
  <si>
    <t xml:space="preserve">Privačių darželių ugdymo programų įgyvendinimo užtikrinimas  </t>
  </si>
  <si>
    <t xml:space="preserve">Ikimokyklinių ugdymo mokyklų aplinkos išlaikymas ir programų įgyvendinimas </t>
  </si>
  <si>
    <t>650</t>
  </si>
  <si>
    <t>Pedagogų skaičius</t>
  </si>
  <si>
    <t>915</t>
  </si>
  <si>
    <t>Priešmokyklinio ugdymo grupes lankančių vaikų skaičius</t>
  </si>
  <si>
    <t>3430</t>
  </si>
  <si>
    <t>Ikimokyklines ugdymo mokyklas lankančių vaikų skaičius</t>
  </si>
  <si>
    <t>29</t>
  </si>
  <si>
    <t>Ikimokyklinių ugdymo mokyklų skaičius</t>
  </si>
  <si>
    <t>Skaitmeninio raštingumo kvalifikacijos tobulinimo kursuose dalyvavusių pedagogų dalis</t>
  </si>
  <si>
    <t>Eur/ metus</t>
  </si>
  <si>
    <t>Skaitmeninėms ugdymo priemonėms įsigyti skirtas PMSA finansavimas BU mokykloms</t>
  </si>
  <si>
    <t>NVŠ ir FŠPU programų, vykdomų bet kurio švietimo teikėjo Savivaldybėje, krypčių skaičius</t>
  </si>
  <si>
    <t>Olimpiadų prizininkų skaičius, tenkantis 10 tūkst. mokinių</t>
  </si>
  <si>
    <t>Matematika – 14,0; Lietuvių k. – 7,0</t>
  </si>
  <si>
    <t>PUPP patenkinamo pasiekimų lygio lietuvių k. ir matematikos nepasiekusių mokinių dalis</t>
  </si>
  <si>
    <t>Ikimokyklinį ir priešmokyklinį ugdymą lankančių vaikų dalis</t>
  </si>
  <si>
    <t xml:space="preserve">Pagerinti švietimo paslaugų kokybę </t>
  </si>
  <si>
    <t>228/3</t>
  </si>
  <si>
    <t>rodiklis / vieta</t>
  </si>
  <si>
    <t>Valstybinių brandos egzaminų (VBE) rodiklis ir vieta šalies miestų savivaldybių kontekste, VBE</t>
  </si>
  <si>
    <t>Aukštąjį išsilavinimą įgiję asmenys (25–64 m. amžiaus grupė)</t>
  </si>
  <si>
    <t xml:space="preserve">Didinti švietimo sistemos prieinamumą ir kokybę  </t>
  </si>
  <si>
    <t xml:space="preserve">ŠVIETIMO IR UGDYMO PROGRAMOS (NR. 13)                                                                                             
</t>
  </si>
  <si>
    <t>Finansuoti projektus neigiamų socialinių veiksnių prevencijai įgyvendinti</t>
  </si>
  <si>
    <t>Finansuotų projektų skaičius</t>
  </si>
  <si>
    <t>Švietimo skyriaus vyr. specialistė A. Bagdanskienė</t>
  </si>
  <si>
    <t>Sekti ir analizuoti alkoholio, tabako, narkotinių ir kitų psichiką veikiančių medžiagų, nusikaltimų, prekybos žmonėmis ir prostitucijos, savižudybių ir vaiko teisių apsaugos prevencijos situaciją Panevėžyje, numatyti gaires ir prioritetus projektams, skatinantiems  neigiamų socialinių veiksnių prevencijos įgyvendinimą  mieste</t>
  </si>
  <si>
    <t xml:space="preserve">Įvairiapusės pagalbos teikimas </t>
  </si>
  <si>
    <t>Pagalbos teikimas užsieniečiams, pasitraukusiems iš Ukrainos dėl karo veiksmų</t>
  </si>
  <si>
    <t>Išvežimų į  Ukrainą skaičius</t>
  </si>
  <si>
    <t xml:space="preserve">Humanitarinės pagalbos teikimas  Ukrainai
</t>
  </si>
  <si>
    <t>Panevėžio miesto savivaldybės administracijos jaunimo reikalų koordinatorė( vyriausioji specialistė) Simona Niedvarė;
Panevėžio miesto savivaldybės administracijos  nevyriausybinių organizacijų koordinatorė Goda Voveriūnaitė-Kaminskienė; projekto koordinatorė Nijolė Janėnienė</t>
  </si>
  <si>
    <t>Pagalbos priemonių nukentėjusiems subjektams užtikrinimas</t>
  </si>
  <si>
    <t>Gyventojų bendruomeniškumo ir pilietiškumo skatinimas</t>
  </si>
  <si>
    <t>Balsavusių gyventojų procentas nuo visų miesto gyventojų</t>
  </si>
  <si>
    <t>30/10</t>
  </si>
  <si>
    <t>asm./metus</t>
  </si>
  <si>
    <t>Gyventojų/jaunimo dalyvavusių lyderystės skatinimo veiklose, skaičius</t>
  </si>
  <si>
    <t>3000/5</t>
  </si>
  <si>
    <t>asm./proc./metus</t>
  </si>
  <si>
    <t>Gyventojų, dalyvaujančių bendruomeninių organizacijų veiklose, skaičius per metus (jaunimo proc.)</t>
  </si>
  <si>
    <t>Savanorių bazės savivaldybėje sukūrimas</t>
  </si>
  <si>
    <t xml:space="preserve">Gyventojų, dalyvaujančių savanorystės veiklose viešoje sektoriaus įstaigose, skaičius  </t>
  </si>
  <si>
    <t xml:space="preserve">Suorganizuotų priemonių, skirtų seniūnaičių, bendruomeninių ir nevyriausybinių organizacijų bendradarbiavimui skatinti, skaičius per metus </t>
  </si>
  <si>
    <t xml:space="preserve">Nevyriausybinių ir bendruomeninių organizacijų veiklos skatinimo priemonių skaičius per metus </t>
  </si>
  <si>
    <t>Nevyriausybinių ir bendruomeninių organizacijų veiklos skatinimo priemonių įgyvendinimas</t>
  </si>
  <si>
    <t>20/30</t>
  </si>
  <si>
    <t>vnt./metus</t>
  </si>
  <si>
    <r>
      <t>Nevyriausybinių ir bendruomeninių organizacijų lyderių, narių kvalifikacijos kėlimas</t>
    </r>
    <r>
      <rPr>
        <u/>
        <sz val="10"/>
        <rFont val="Times New Roman"/>
        <family val="1"/>
        <charset val="186"/>
      </rPr>
      <t xml:space="preserve"> </t>
    </r>
    <r>
      <rPr>
        <sz val="10"/>
        <rFont val="Times New Roman"/>
        <family val="1"/>
        <charset val="186"/>
      </rPr>
      <t>(dalyvavusių organizacijų / asmenų skaičius)</t>
    </r>
  </si>
  <si>
    <t>Nevyriausybinių ir bendruomeninių organizacijų lyderių, narių kvalifikacijos kėlimas</t>
  </si>
  <si>
    <t>Nevyriausybinių organizacijų pasikeitusių savo įstatus skaičius</t>
  </si>
  <si>
    <t>Kompensuoti nevyriausybinių organizacijų įstatų keitimo išlaidas</t>
  </si>
  <si>
    <t xml:space="preserve">Organizacijų, atstovaujančių tautines mažumas, skaičius   </t>
  </si>
  <si>
    <t>Finansuoti religinių bendruomenių ir bendrijų projektai</t>
  </si>
  <si>
    <t xml:space="preserve">Panevėžio miesto savivaldybės administracijos  nevyriausybinių organizacijų koordinatorė Goda Voveriūnaitė-Kaminskienė
</t>
  </si>
  <si>
    <t>Finansuoti religinių bendruomenių ir bendrijų projektus</t>
  </si>
  <si>
    <t>Finansuoti bendruomeninių organizacijų projektai</t>
  </si>
  <si>
    <t>Finansuoti bendruomeninių organizacijų projektus</t>
  </si>
  <si>
    <t xml:space="preserve">NVO ir bendruomeninių organizacijų įgyvendintų projektų skaičius </t>
  </si>
  <si>
    <t>Fnansuoti nevyriausybinių organizacijų projektai</t>
  </si>
  <si>
    <t>Finansuoti nevyriausybinių organizacijų projektus</t>
  </si>
  <si>
    <t xml:space="preserve">Įgyvendinti Panevėžio nevyriausybinių organizacijų plėtros politikos priemones </t>
  </si>
  <si>
    <t>Veikiančių vietos veiklos grupių, nevyriausybinių, bendruomeninių organizacijų pateiktų projektų / paraiškų finansavimui gauti skaičius per metus</t>
  </si>
  <si>
    <t>Veikiančių vietos veiklos grupių, nevyriausybinių, bendruomeninių organizacijų skaičius</t>
  </si>
  <si>
    <t>Išplėtoti NVO ir bendruomeninių organizacijų veiklą bei paskatinti jų iniciatyvas, paskatinti gyventojų bendruomeniškumą ir pilietiškumą</t>
  </si>
  <si>
    <t>Jaunimo savanorišką tarnybą baigusių asmenų skaičius</t>
  </si>
  <si>
    <t>Įgyvendinti jaunimo savanorišką tarnybą Panevėžio miesto savivaldybėje</t>
  </si>
  <si>
    <t>Jaunuolių, dalyvavusių kompetencijų kėlimo renginiuose skaičius</t>
  </si>
  <si>
    <t>Aktyvinti jaunimo ir su jaunimu dirbančių organizacijų veiklumą ir bendradarbiavimą</t>
  </si>
  <si>
    <t>Naujai įsisteigusių jaunimo organizacijų skaičius</t>
  </si>
  <si>
    <t>Jaunimo ar su jaunimu dirbančių organizacijų pasikeitusių savo įstatus skaičius</t>
  </si>
  <si>
    <t>Skatinti jaunimą dalyvauti nevyriausybinių jaunimo organizacijų veiklose</t>
  </si>
  <si>
    <t xml:space="preserve">Jaunimo organizacijų veiklos skatinimo priemonių skaičius per metus  </t>
  </si>
  <si>
    <t>Jaunimui ir jaunimo organizacijoms suorganizuotų kompetencijų kėlimo renginių/mokymų skaičius</t>
  </si>
  <si>
    <t>Organizuoti mokymus jaunimo ir su jaunimu dirbančioms organizacijoms</t>
  </si>
  <si>
    <t xml:space="preserve">Finansuotų jaunimo ir su jaunimu dirbančių organizacijų projektų, veiklos programų, iniciatyvų skaičius per metus </t>
  </si>
  <si>
    <t xml:space="preserve">Finansuoti jaunimo projektus, iniciatyvas ir programas </t>
  </si>
  <si>
    <t xml:space="preserve">Įgyvendinta jaunimo problemų sprendimo 2022–2024 m. priemonių plane numatytų priemonių </t>
  </si>
  <si>
    <t>Įgyvendinti jaunimo problemų sprendimo 2022–2024 m. priemonių plane numatytas priemones</t>
  </si>
  <si>
    <t xml:space="preserve"> Jaunimui skirtų renginių sk.</t>
  </si>
  <si>
    <t>1.1.3.</t>
  </si>
  <si>
    <t xml:space="preserve">Įgyvendinti jaunimo poreikius atitinkančią jaunimo politiką Panevėžio mieste </t>
  </si>
  <si>
    <t>Atliktų jaunimo situacijos tyrimų skaičius</t>
  </si>
  <si>
    <t>Jaunimo dalyvaujančio jaunimo reikalų taryboje ir kitose savivaldybės darbo grupėse skaičius</t>
  </si>
  <si>
    <t xml:space="preserve">Panevėžio miesto savivaldybės administracijos jaunimo reikalų koordinatorė (vyriausioji specialistė) Simona Niedvarė
</t>
  </si>
  <si>
    <t>Jaunimo poreikius atitinkančios jaunimo politikos įgyvendinimas</t>
  </si>
  <si>
    <t>Įgyvendinti jaunimo vasaros užimtumo ir integracijos į darbo rinką programą</t>
  </si>
  <si>
    <t>Į programą įsitraukusių darbdavių skaičius</t>
  </si>
  <si>
    <t xml:space="preserve"> vnt/metus</t>
  </si>
  <si>
    <t>Jaunimo dalyvavusio integracijos į darbo rinką programoje skaičius per metus</t>
  </si>
  <si>
    <t xml:space="preserve">Darbo su jaunimu formų įvairovės užtikrinimas  </t>
  </si>
  <si>
    <t xml:space="preserve">Jaunimo informavimo ir konsultavimo taško klientų skaičius  </t>
  </si>
  <si>
    <t xml:space="preserve">Teritorijų, kuriose vyksta darbas su jaunimu gatvėje, skaičius </t>
  </si>
  <si>
    <t>Veikiančių atvirų jaunimo centrų ir erdvių skaičius</t>
  </si>
  <si>
    <t>Atvirųjų jaunimo centrų ir atvirųjų jaunimo erdvių unikalių lankytojų skaičius</t>
  </si>
  <si>
    <t>Įgyvendinti jaunimo politiką</t>
  </si>
  <si>
    <t>Savivaldybės administracijos organizuotų apklausų per metus skaičius</t>
  </si>
  <si>
    <t>Savivaldybės tarybos rinkimuose dalyvavusio jaunimo skaičius, palyginti su visų rinkėjų skaičiumi</t>
  </si>
  <si>
    <t>Savivaldybės tarybos rinkimuose dalyvavusių rinkėjų skaičius, palyginti su visų rinkėjų skaičiumi</t>
  </si>
  <si>
    <t>Mato vnt.</t>
  </si>
  <si>
    <t xml:space="preserve">VISUOMENĖS INICIATYVŲ SKATINIMO IR SAUGUMO UŽTIKRINIMO  PROGRAMOS (NR. 14)                                                                                              
</t>
  </si>
  <si>
    <t xml:space="preserve">Asmenų, gavusių kompleksines paslaugas, skaičius </t>
  </si>
  <si>
    <t>Užimtumo modelio vykdymas</t>
  </si>
  <si>
    <t xml:space="preserve">Asmenų, parengtų integruotis į darbo rinką, skaičius </t>
  </si>
  <si>
    <t>Vykdyti laikinuosius darbus Panevėžio mieste</t>
  </si>
  <si>
    <t>0; 1; 9</t>
  </si>
  <si>
    <t>Kompleksinės ir individualizuotos socialinės paramos teikimo, derinant finansinę paramą, socialines paslaugas ir užimtumo didinimo priemones, plėtra</t>
  </si>
  <si>
    <t>Asmenų, patiriančių socialinės rizikos veiksnius, skaičius (asmenų skaičiaus pasikeitimas per laikotarpį)</t>
  </si>
  <si>
    <t>Vystyti socialinės paramos individualizuoto kompleksiškumo teikimo modelį</t>
  </si>
  <si>
    <t>Renginių skaičius</t>
  </si>
  <si>
    <t>1.1.11.</t>
  </si>
  <si>
    <t>Organizuoti Socialinio darbuotojo, Neįgaliųjų dienos ir Globėjų dienos renginius</t>
  </si>
  <si>
    <t>Gavėjų skaičius</t>
  </si>
  <si>
    <t>Akredituotų vaikų dienos centrų finansavimas</t>
  </si>
  <si>
    <t xml:space="preserve"> vnt</t>
  </si>
  <si>
    <t xml:space="preserve">Suteiktų socialinės integracijos bendruomenėje paslaugų rūšių skaičius </t>
  </si>
  <si>
    <t>Socialinės globos paslaugų finansavimas</t>
  </si>
  <si>
    <t>Socialinę riziką patiriančių asmenų, dalyvavusių socialinei integracijai skirtose veiklose, dalis nuo nustatytų / besikreipiančių asmenų skaičiaus</t>
  </si>
  <si>
    <t>0;  9</t>
  </si>
  <si>
    <t>Socialinių paslaugų integracijos bendruomenėje plėtra</t>
  </si>
  <si>
    <t>1.1.9</t>
  </si>
  <si>
    <t>Prevencinių paslaugų finansavimas</t>
  </si>
  <si>
    <t>Perkamų paslaugų iš atvirųjų jaunimo centrų ir (ar) erdvių, kuriems teikiamas ne projektinis Panevėžio miesto savivaldybės finansavimas, skaičius</t>
  </si>
  <si>
    <t>Jaunimo reikalų koordinatorė Simona Niedvarė</t>
  </si>
  <si>
    <t>Atviro darbo su jaunimu paslaugų finansavimas</t>
  </si>
  <si>
    <t>Eur</t>
  </si>
  <si>
    <t>Paramai skirtos lėšos</t>
  </si>
  <si>
    <t>Parama higienos prekėmis</t>
  </si>
  <si>
    <t>Parama maisto produktais</t>
  </si>
  <si>
    <t xml:space="preserve">Organizacijų, teikiančių sociokultūrines paslaugas vyresnio amžiaus žmonėms, skaičius </t>
  </si>
  <si>
    <t>Bendrųjų socialinių paslaugų programos finansavimas</t>
  </si>
  <si>
    <t>Asmeninės pagalbos teikimas</t>
  </si>
  <si>
    <t>40</t>
  </si>
  <si>
    <t>Organizuoti būsto pritaikymą neįgaliesiems</t>
  </si>
  <si>
    <t>Sukurtas planas dėl ilgalaikės (trumpalaikės) socialinės globos paslaugų plėtros suaugusiems asmenims</t>
  </si>
  <si>
    <t>Įkurtas dienos centras senyvo amžiaus asmenims</t>
  </si>
  <si>
    <t>Suteiktų nestacionarių paslaugų asmenims (šeimoms) bendruomenėje ir šeimoje dalis nuo Socialinių paslaugų kataloge nurodytų nestacionarių paslaugų skaičiaus</t>
  </si>
  <si>
    <t>Socialinių paslaugų spektro įvairovė ir dalis nuo Socialinio paslaugų kataloge nurodytų paslaugų skaičiaus</t>
  </si>
  <si>
    <t>0; 1; 7; 9</t>
  </si>
  <si>
    <t>Šeimoje ir bendruomenėje teikiamų paslaugų infrastruktūros plėtra</t>
  </si>
  <si>
    <t>Kompleksinių paslaugų šeimoms ir vaikams teikimas</t>
  </si>
  <si>
    <t>Įkurtas kompleksinių paslaugų centras vaikams su negalia ir jų šeimos nariams</t>
  </si>
  <si>
    <t>Šeimų ir vaikų, gavusių kompleksines paslaugas, skaičius</t>
  </si>
  <si>
    <t>1.1.8</t>
  </si>
  <si>
    <t xml:space="preserve">NVO teikiančių socialines paslaugas, skaičius </t>
  </si>
  <si>
    <t>1.1.7</t>
  </si>
  <si>
    <t>Socialinės priežiūros paslaugų finansavimas</t>
  </si>
  <si>
    <t>540</t>
  </si>
  <si>
    <t>Socialinės reabilitacijos paslaugų neįgaliesiems bendruomenėje finansavimas</t>
  </si>
  <si>
    <t>Suteiktų paslaugų rūšys</t>
  </si>
  <si>
    <t>Vykdyti Panevėžio miesto savivaldybės ir Lietuvos agentūros "SOS vaikai" Panevėžio skyriaus bendradarbiavimo sutartį</t>
  </si>
  <si>
    <t>Iš NVO perkamų socialinių paslaugų skaičius</t>
  </si>
  <si>
    <t>64</t>
  </si>
  <si>
    <t>NVO teikiamų socialinių paslaugų dalis nuo Socialinių paslaugų kataloge nurodytų paslaugų skaičiaus</t>
  </si>
  <si>
    <t>Glaudus bendradarbiavimas su NVO skatinant jų įtrauktį teikti socialines paslaugas ir plėsti teikiamų socialinių paslaugų spektrą</t>
  </si>
  <si>
    <t>1500</t>
  </si>
  <si>
    <t>tūkst. vnt</t>
  </si>
  <si>
    <t xml:space="preserve">Parduotų autobuso bilietų skaičius </t>
  </si>
  <si>
    <t>Kompensuoti transporto išlaidas teisę į transporto lengvatas turintiems asmenims</t>
  </si>
  <si>
    <t>165</t>
  </si>
  <si>
    <t>Pagalbos pinigų skyrimas ir mokėjimas</t>
  </si>
  <si>
    <t>13160</t>
  </si>
  <si>
    <t>Kompensacijų už būsto šildymą ir vandenį skyrimas ir mokėjimas</t>
  </si>
  <si>
    <t>625</t>
  </si>
  <si>
    <t>Socialinės paramos pašalpų skyrimas ir mokėjimas</t>
  </si>
  <si>
    <t>2050</t>
  </si>
  <si>
    <t>Socialinių pašalpų skyrimas ir mokėjimas</t>
  </si>
  <si>
    <t>Pašalpų ir kompensacijų skyrimas ir mokėjimas iš savivaldybės biudžeto lėšų</t>
  </si>
  <si>
    <t>120</t>
  </si>
  <si>
    <t>VBN</t>
  </si>
  <si>
    <t>Pažangos priemonė šeimos politikos stiprinimui</t>
  </si>
  <si>
    <t>Finansuoti papildomų lengvatų gavėjų lengvatinį kreditą</t>
  </si>
  <si>
    <t>5104</t>
  </si>
  <si>
    <t>Socialinės paramos mokiniams skyrimas ir mokėjimas</t>
  </si>
  <si>
    <t>185</t>
  </si>
  <si>
    <t>Būsto nuomos kompensacijų skyrimas ir mokėjimas</t>
  </si>
  <si>
    <t>Kompensacijų nepriklausomybės  gynėjams skyrimas ir mokėjimas</t>
  </si>
  <si>
    <t>Išmokų neįgaliesiems, auginantiems vaikus, skyrimas ir mokėjimas</t>
  </si>
  <si>
    <t>Išmokų kariams savanoriams skyrimas ir mokėjimas</t>
  </si>
  <si>
    <t>17118</t>
  </si>
  <si>
    <t>Išmokų vaikams skyrimas ir mokėjimas</t>
  </si>
  <si>
    <t>Administruojančių darbuotojų skaičius</t>
  </si>
  <si>
    <t>Asmens savarankiškumo vertinimas</t>
  </si>
  <si>
    <t>3014</t>
  </si>
  <si>
    <t>Tikslinių kompensacijų skyrimas ir mokėjimas</t>
  </si>
  <si>
    <t>1296</t>
  </si>
  <si>
    <t>Paramos mirties atveju skyrimas ir mokėjimas</t>
  </si>
  <si>
    <t>Išmokų, kompensacijų ir socialinės paramos mokiniams skyrimas ir mokėjimas iš valstybės biudžeto lėšų</t>
  </si>
  <si>
    <t xml:space="preserve">Gyventojų poreikius atitinkančių socialinių paslaugų  dalis nuo Socialinio paslaugų kataloge nurodytų paslaugų skaičiaus </t>
  </si>
  <si>
    <t>Užtikrinti kokybišką ir efektyvią socialinę paramą bendruomenėje</t>
  </si>
  <si>
    <t xml:space="preserve">Socialinių paslaugų poreikio patenkinimas </t>
  </si>
  <si>
    <r>
      <t>Skatinti socialinės atskirties mažėjimą ir socialinį saugumą</t>
    </r>
    <r>
      <rPr>
        <sz val="11"/>
        <rFont val="Times New Roman"/>
        <family val="1"/>
        <charset val="186"/>
      </rPr>
      <t xml:space="preserve">     </t>
    </r>
  </si>
  <si>
    <t xml:space="preserve"> SOCIALINĖS PARAMOS ĮGYVENDINIMO PROGRAMOS (NR.15)                                                                                              
</t>
  </si>
  <si>
    <t xml:space="preserve">Panevėžio miesto savivaldybės 
administracijos direktoriaus                                                                                  2023-06-28 d. įsakymo Nr. A-567                                                                                           1 priedas  
</t>
  </si>
  <si>
    <t xml:space="preserve">Panevėžio miesto savivaldybės 
administracijos direktoriaus                                                                                  2023-06-28 d. įsakymo Nr. A-567                                                                                           2 priedas  
</t>
  </si>
  <si>
    <t xml:space="preserve">Panevėžio miesto savivaldybės 
administracijos direktoriaus                                                                                  2023-06-28 d. įsakymo Nr. A-567                                                                                           3 priedas  
</t>
  </si>
  <si>
    <t xml:space="preserve">Panevėžio miesto savivaldybės 
administracijos direktoriaus                                                                                  2023-06-28 d. įsakymo Nr. A-567                                                                                           4 priedas  
</t>
  </si>
  <si>
    <t xml:space="preserve">Panevėžio miesto savivaldybės 
administracijos direktoriaus                                                                                  2023-06-28 d. įsakymo Nr. A-567                                                                                           5 priedas  
</t>
  </si>
  <si>
    <t xml:space="preserve">Panevėžio miesto savivaldybės 
administracijos direktoriaus                                                                                  2023-06-28 d. įsakymo Nr. A-567                                                                                           6 priedas  
</t>
  </si>
  <si>
    <t xml:space="preserve">Panevėžio miesto savivaldybės 
administracijos direktoriaus                                                                                  2023-06-28 d. įsakymo Nr. A-567                                                                                           7 priedas  
</t>
  </si>
  <si>
    <t xml:space="preserve">Panevėžio miesto savivaldybės 
administracijos direktoriaus                                                                                  2023-06-28 d. įsakymo Nr. A-567                                                                                           8 priedas  
</t>
  </si>
  <si>
    <t xml:space="preserve">Panevėžio miesto savivaldybės 
administracijos direktoriaus                                                                                  2023-06-28 d. įsakymo Nr. A-567                                                                                           9 priedas  
</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</si>
</sst>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3" formatCode="_-* #,##0.00\ _€_-;\-* #,##0.00\ _€_-;_-* &quot;-&quot;??\ _€_-;_-@_-"/>
    <numFmt numFmtId="164" formatCode="0.0"/>
    <numFmt numFmtId="165" formatCode="#,##0.0"/>
    <numFmt numFmtId="166" formatCode="0.0%"/>
    <numFmt numFmtId="167" formatCode="_-* #,##0.0\ _€_-;\-* #,##0.0\ _€_-;_-* &quot;-&quot;??\ _€_-;_-@_-"/>
    <numFmt numFmtId="168" formatCode="0.000"/>
  </numFmts>
  <fonts count="97" x14ac:knownFonts="1">
    <font>
      <sz val="11"/>
      <color theme="1"/>
      <name val="Calibri"/>
      <family val="2"/>
      <charset val="186"/>
      <scheme val="minor"/>
    </font>
    <font>
      <sz val="11"/>
      <color theme="1"/>
      <name val="Calibri"/>
      <family val="2"/>
      <charset val="186"/>
      <scheme val="minor"/>
    </font>
    <font>
      <sz val="11"/>
      <color rgb="FF006100"/>
      <name val="Calibri"/>
      <family val="2"/>
      <charset val="186"/>
      <scheme val="minor"/>
    </font>
    <font>
      <sz val="11"/>
      <color rgb="FFFF0000"/>
      <name val="Calibri"/>
      <family val="2"/>
      <charset val="186"/>
      <scheme val="minor"/>
    </font>
    <font>
      <sz val="10"/>
      <name val="Arial"/>
      <family val="2"/>
      <charset val="186"/>
    </font>
    <font>
      <sz val="10"/>
      <name val="Times New Roman"/>
      <family val="1"/>
      <charset val="186"/>
    </font>
    <font>
      <b/>
      <sz val="10"/>
      <color rgb="FFFF0000"/>
      <name val="Times New Roman"/>
      <family val="1"/>
      <charset val="186"/>
    </font>
    <font>
      <b/>
      <sz val="10"/>
      <name val="Times New Roman"/>
      <family val="1"/>
      <charset val="186"/>
    </font>
    <font>
      <sz val="9"/>
      <name val="Times New Roman"/>
      <family val="1"/>
    </font>
    <font>
      <b/>
      <sz val="9"/>
      <name val="Times New Roman"/>
      <family val="1"/>
      <charset val="186"/>
    </font>
    <font>
      <sz val="9"/>
      <name val="Times New Roman"/>
      <family val="1"/>
      <charset val="186"/>
    </font>
    <font>
      <sz val="10"/>
      <color rgb="FFFF0000"/>
      <name val="Times New Roman"/>
      <family val="1"/>
      <charset val="186"/>
    </font>
    <font>
      <sz val="10"/>
      <name val="Times New Roman"/>
      <family val="1"/>
    </font>
    <font>
      <b/>
      <sz val="10"/>
      <name val="Times New Roman"/>
      <family val="1"/>
    </font>
    <font>
      <sz val="11"/>
      <name val="Times New Roman"/>
      <family val="1"/>
      <charset val="186"/>
    </font>
    <font>
      <sz val="10"/>
      <color rgb="FFFF0000"/>
      <name val="Times New Roman"/>
      <family val="1"/>
    </font>
    <font>
      <b/>
      <sz val="9"/>
      <name val="Times New Roman"/>
      <family val="1"/>
    </font>
    <font>
      <sz val="8"/>
      <name val="Times New Roman"/>
      <family val="1"/>
    </font>
    <font>
      <sz val="10"/>
      <name val="Arial"/>
      <family val="2"/>
    </font>
    <font>
      <sz val="11"/>
      <name val="Calibri"/>
      <family val="2"/>
      <charset val="186"/>
      <scheme val="minor"/>
    </font>
    <font>
      <b/>
      <sz val="10"/>
      <color rgb="FFFF0000"/>
      <name val="Times New Roman"/>
      <family val="1"/>
    </font>
    <font>
      <b/>
      <sz val="9"/>
      <color rgb="FFFF0000"/>
      <name val="Times New Roman"/>
      <family val="1"/>
    </font>
    <font>
      <sz val="8"/>
      <name val="Times New Roman"/>
      <family val="1"/>
      <charset val="186"/>
    </font>
    <font>
      <b/>
      <sz val="11"/>
      <name val="Times New Roman"/>
      <family val="1"/>
    </font>
    <font>
      <sz val="11"/>
      <name val="Times New Roman"/>
      <family val="1"/>
    </font>
    <font>
      <b/>
      <sz val="12"/>
      <name val="Times New Roman"/>
      <family val="1"/>
      <charset val="186"/>
    </font>
    <font>
      <b/>
      <sz val="11"/>
      <name val="Times New Roman"/>
      <family val="1"/>
      <charset val="186"/>
    </font>
    <font>
      <sz val="12"/>
      <name val="Times New Roman"/>
      <family val="1"/>
      <charset val="186"/>
    </font>
    <font>
      <sz val="10"/>
      <color rgb="FF0070C0"/>
      <name val="Arial"/>
      <family val="2"/>
      <charset val="186"/>
    </font>
    <font>
      <sz val="10"/>
      <color rgb="FFFF0000"/>
      <name val="Arial"/>
      <family val="2"/>
      <charset val="186"/>
    </font>
    <font>
      <b/>
      <sz val="11"/>
      <color rgb="FFFF0000"/>
      <name val="Arial"/>
      <family val="2"/>
    </font>
    <font>
      <sz val="11"/>
      <name val="Arial"/>
      <family val="2"/>
      <charset val="186"/>
    </font>
    <font>
      <sz val="8"/>
      <name val="Arial"/>
      <family val="2"/>
      <charset val="186"/>
    </font>
    <font>
      <sz val="11"/>
      <color rgb="FFFF0000"/>
      <name val="Times New Roman"/>
      <family val="1"/>
      <charset val="186"/>
    </font>
    <font>
      <sz val="11"/>
      <color theme="1"/>
      <name val="Times New Roman"/>
      <family val="1"/>
      <charset val="186"/>
    </font>
    <font>
      <b/>
      <sz val="11"/>
      <color theme="1"/>
      <name val="Times New Roman"/>
      <family val="1"/>
      <charset val="186"/>
    </font>
    <font>
      <b/>
      <sz val="11"/>
      <color rgb="FFFF0000"/>
      <name val="Times New Roman"/>
      <family val="1"/>
      <charset val="186"/>
    </font>
    <font>
      <sz val="10"/>
      <color rgb="FF0070C0"/>
      <name val="Times New Roman"/>
      <family val="1"/>
      <charset val="186"/>
    </font>
    <font>
      <sz val="11"/>
      <color rgb="FFFF0000"/>
      <name val="Arial"/>
      <family val="2"/>
      <charset val="186"/>
    </font>
    <font>
      <b/>
      <sz val="10"/>
      <color theme="1"/>
      <name val="Times New Roman"/>
      <family val="1"/>
      <charset val="186"/>
    </font>
    <font>
      <sz val="11"/>
      <color rgb="FF0070C0"/>
      <name val="Times New Roman"/>
      <family val="1"/>
      <charset val="186"/>
    </font>
    <font>
      <sz val="11"/>
      <name val="Arial"/>
      <family val="2"/>
    </font>
    <font>
      <sz val="11"/>
      <color rgb="FFFF0000"/>
      <name val="Times New Roman"/>
      <family val="1"/>
    </font>
    <font>
      <sz val="11"/>
      <color rgb="FFFF0000"/>
      <name val="Arial"/>
      <family val="2"/>
    </font>
    <font>
      <b/>
      <sz val="11"/>
      <color rgb="FFFF0000"/>
      <name val="Times New Roman"/>
      <family val="1"/>
    </font>
    <font>
      <b/>
      <sz val="11"/>
      <name val="Arial"/>
      <family val="2"/>
      <charset val="186"/>
    </font>
    <font>
      <sz val="11"/>
      <color rgb="FF0070C0"/>
      <name val="Times New Roman"/>
      <family val="1"/>
    </font>
    <font>
      <b/>
      <sz val="10"/>
      <color theme="1"/>
      <name val="Times New Roman"/>
      <family val="1"/>
    </font>
    <font>
      <sz val="10"/>
      <color theme="1"/>
      <name val="Times New Roman"/>
      <family val="1"/>
      <charset val="186"/>
    </font>
    <font>
      <i/>
      <sz val="11"/>
      <name val="Times New Roman"/>
      <family val="1"/>
      <charset val="186"/>
    </font>
    <font>
      <sz val="10"/>
      <color rgb="FF00B050"/>
      <name val="Arial"/>
      <family val="2"/>
      <charset val="186"/>
    </font>
    <font>
      <sz val="10"/>
      <color rgb="FF00B050"/>
      <name val="Times New Roman"/>
      <family val="1"/>
      <charset val="186"/>
    </font>
    <font>
      <b/>
      <sz val="11"/>
      <color theme="1"/>
      <name val="Times New Roman"/>
      <family val="1"/>
    </font>
    <font>
      <sz val="10"/>
      <name val="Arial"/>
    </font>
    <font>
      <b/>
      <sz val="10"/>
      <name val="Arial"/>
      <family val="2"/>
    </font>
    <font>
      <sz val="9"/>
      <name val="Arial"/>
      <family val="2"/>
    </font>
    <font>
      <b/>
      <sz val="9"/>
      <name val="Arial"/>
      <family val="2"/>
    </font>
    <font>
      <sz val="9"/>
      <color rgb="FFFF0000"/>
      <name val="Arial"/>
      <family val="2"/>
    </font>
    <font>
      <sz val="9"/>
      <color rgb="FFFF0000"/>
      <name val="Times New Roman"/>
      <family val="1"/>
      <charset val="186"/>
    </font>
    <font>
      <b/>
      <sz val="9"/>
      <color rgb="FFFF0000"/>
      <name val="Times New Roman"/>
      <family val="1"/>
      <charset val="186"/>
    </font>
    <font>
      <sz val="9"/>
      <color rgb="FFFF0000"/>
      <name val="Times New Roman"/>
      <family val="1"/>
    </font>
    <font>
      <b/>
      <sz val="12"/>
      <name val="Times New Roman"/>
      <family val="1"/>
    </font>
    <font>
      <b/>
      <sz val="10"/>
      <name val="Arial"/>
      <family val="2"/>
      <charset val="186"/>
    </font>
    <font>
      <sz val="10"/>
      <color rgb="FF00B050"/>
      <name val="Times New Roman"/>
      <family val="1"/>
    </font>
    <font>
      <sz val="10"/>
      <color theme="5"/>
      <name val="Times New Roman"/>
      <family val="1"/>
      <charset val="186"/>
    </font>
    <font>
      <sz val="10"/>
      <color theme="1"/>
      <name val="Times New Roman"/>
      <family val="1"/>
    </font>
    <font>
      <sz val="9"/>
      <color theme="5"/>
      <name val="Times New Roman"/>
      <family val="1"/>
      <charset val="186"/>
    </font>
    <font>
      <b/>
      <sz val="8"/>
      <name val="Times New Roman"/>
      <family val="1"/>
      <charset val="186"/>
    </font>
    <font>
      <sz val="11"/>
      <color rgb="FF1F497D"/>
      <name val="Calibri"/>
      <family val="2"/>
      <charset val="186"/>
      <scheme val="minor"/>
    </font>
    <font>
      <u/>
      <sz val="10"/>
      <name val="Times New Roman"/>
      <family val="1"/>
      <charset val="186"/>
    </font>
    <font>
      <sz val="12"/>
      <name val="Arial"/>
      <family val="2"/>
      <charset val="186"/>
    </font>
    <font>
      <vertAlign val="superscript"/>
      <sz val="10"/>
      <name val="Times New Roman"/>
      <family val="1"/>
      <charset val="186"/>
    </font>
    <font>
      <b/>
      <u/>
      <sz val="10"/>
      <name val="Times New Roman"/>
      <family val="1"/>
      <charset val="186"/>
    </font>
    <font>
      <u/>
      <sz val="11"/>
      <name val="Times New Roman"/>
      <family val="1"/>
      <charset val="186"/>
    </font>
    <font>
      <b/>
      <sz val="12"/>
      <name val="Arial"/>
      <family val="2"/>
      <charset val="186"/>
    </font>
    <font>
      <sz val="8"/>
      <color rgb="FFFF0000"/>
      <name val="Times New Roman"/>
      <family val="1"/>
      <charset val="186"/>
    </font>
    <font>
      <sz val="8"/>
      <color rgb="FFFF0000"/>
      <name val="Times New Roman"/>
      <family val="1"/>
    </font>
    <font>
      <b/>
      <sz val="10"/>
      <color rgb="FFFF0000"/>
      <name val="Arial"/>
      <family val="2"/>
      <charset val="186"/>
    </font>
    <font>
      <u/>
      <sz val="10"/>
      <color rgb="FF000000"/>
      <name val="Times New Roman"/>
      <family val="1"/>
      <charset val="186"/>
    </font>
    <font>
      <b/>
      <u/>
      <sz val="11"/>
      <color rgb="FF000000"/>
      <name val="Times New Roman"/>
      <family val="1"/>
      <charset val="186"/>
    </font>
    <font>
      <sz val="10"/>
      <color rgb="FF000000"/>
      <name val="Times New Roman"/>
      <family val="1"/>
      <charset val="186"/>
    </font>
    <font>
      <b/>
      <sz val="11"/>
      <color rgb="FF000000"/>
      <name val="Times New Roman"/>
      <family val="1"/>
      <charset val="186"/>
    </font>
    <font>
      <i/>
      <sz val="11"/>
      <color rgb="FF000000"/>
      <name val="Times New Roman"/>
      <family val="1"/>
      <charset val="186"/>
    </font>
    <font>
      <sz val="10"/>
      <name val="Calibri"/>
      <family val="2"/>
      <charset val="186"/>
    </font>
    <font>
      <b/>
      <sz val="9"/>
      <color rgb="FFFF0000"/>
      <name val="Arial"/>
      <family val="2"/>
    </font>
    <font>
      <i/>
      <sz val="10"/>
      <name val="Times New Roman"/>
      <family val="1"/>
      <charset val="186"/>
    </font>
    <font>
      <b/>
      <i/>
      <sz val="11"/>
      <name val="Times New Roman"/>
      <family val="1"/>
      <charset val="186"/>
    </font>
    <font>
      <strike/>
      <sz val="10"/>
      <name val="Times New Roman"/>
      <family val="1"/>
      <charset val="186"/>
    </font>
    <font>
      <sz val="8"/>
      <color rgb="FF333333"/>
      <name val="Arial"/>
      <family val="2"/>
      <charset val="186"/>
    </font>
    <font>
      <b/>
      <sz val="10"/>
      <color rgb="FFFF0000"/>
      <name val="Arial"/>
      <family val="2"/>
    </font>
    <font>
      <b/>
      <sz val="8"/>
      <name val="Times New Roman"/>
      <family val="1"/>
    </font>
    <font>
      <b/>
      <sz val="11"/>
      <name val="Arial"/>
      <family val="2"/>
    </font>
    <font>
      <sz val="10"/>
      <color rgb="FFFF0000"/>
      <name val="Times"/>
      <family val="1"/>
      <charset val="186"/>
    </font>
    <font>
      <sz val="10"/>
      <color rgb="FFFF0000"/>
      <name val="Arial"/>
      <family val="2"/>
    </font>
    <font>
      <sz val="11"/>
      <color rgb="FF000000"/>
      <name val="Times New Roman"/>
      <family val="1"/>
      <charset val="186"/>
    </font>
    <font>
      <b/>
      <i/>
      <sz val="10"/>
      <name val="Times New Roman"/>
      <family val="1"/>
    </font>
    <font>
      <i/>
      <sz val="10"/>
      <name val="Times New Roman"/>
      <family val="1"/>
    </font>
  </fonts>
  <fills count="26">
    <fill>
      <patternFill patternType="none"/>
    </fill>
    <fill>
      <patternFill patternType="gray125"/>
    </fill>
    <fill>
      <patternFill patternType="solid">
        <fgColor rgb="FFC6EFCE"/>
      </patternFill>
    </fill>
    <fill>
      <patternFill patternType="solid">
        <fgColor rgb="FF9999FF"/>
        <bgColor indexed="64"/>
      </patternFill>
    </fill>
    <fill>
      <patternFill patternType="solid">
        <fgColor rgb="FFFFFF0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indexed="13"/>
        <bgColor indexed="64"/>
      </patternFill>
    </fill>
    <fill>
      <patternFill patternType="solid">
        <fgColor theme="4" tint="0.59999389629810485"/>
        <bgColor indexed="64"/>
      </patternFill>
    </fill>
    <fill>
      <patternFill patternType="solid">
        <fgColor rgb="FFCCFFCC"/>
        <bgColor indexed="64"/>
      </patternFill>
    </fill>
    <fill>
      <patternFill patternType="solid">
        <fgColor indexed="44"/>
        <bgColor indexed="64"/>
      </patternFill>
    </fill>
    <fill>
      <patternFill patternType="solid">
        <fgColor rgb="FF99CCFF"/>
        <bgColor indexed="64"/>
      </patternFill>
    </fill>
    <fill>
      <patternFill patternType="solid">
        <fgColor theme="0"/>
        <bgColor indexed="64"/>
      </patternFill>
    </fill>
    <fill>
      <patternFill patternType="solid">
        <fgColor rgb="FFFFC000"/>
        <bgColor indexed="64"/>
      </patternFill>
    </fill>
    <fill>
      <patternFill patternType="solid">
        <fgColor rgb="FFFFCCFF"/>
        <bgColor indexed="64"/>
      </patternFill>
    </fill>
    <fill>
      <patternFill patternType="solid">
        <fgColor indexed="42"/>
        <bgColor indexed="64"/>
      </patternFill>
    </fill>
    <fill>
      <patternFill patternType="solid">
        <fgColor indexed="9"/>
        <bgColor indexed="64"/>
      </patternFill>
    </fill>
    <fill>
      <patternFill patternType="solid">
        <fgColor theme="2"/>
        <bgColor indexed="64"/>
      </patternFill>
    </fill>
    <fill>
      <patternFill patternType="solid">
        <fgColor theme="4" tint="0.39997558519241921"/>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theme="4" tint="0.79998168889431442"/>
        <bgColor indexed="64"/>
      </patternFill>
    </fill>
    <fill>
      <patternFill patternType="solid">
        <fgColor rgb="FFB3EBFF"/>
        <bgColor indexed="64"/>
      </patternFill>
    </fill>
    <fill>
      <patternFill patternType="solid">
        <fgColor indexed="22"/>
        <bgColor indexed="64"/>
      </patternFill>
    </fill>
    <fill>
      <patternFill patternType="solid">
        <fgColor rgb="FFFFFFFF"/>
        <bgColor indexed="64"/>
      </patternFill>
    </fill>
    <fill>
      <patternFill patternType="solid">
        <fgColor rgb="FFC0C0C0"/>
        <bgColor indexed="64"/>
      </patternFill>
    </fill>
  </fills>
  <borders count="81">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thin">
        <color indexed="64"/>
      </bottom>
      <diagonal/>
    </border>
    <border>
      <left/>
      <right/>
      <top/>
      <bottom style="thin">
        <color indexed="64"/>
      </bottom>
      <diagonal/>
    </border>
    <border>
      <left style="medium">
        <color indexed="64"/>
      </left>
      <right/>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diagonal/>
    </border>
    <border>
      <left/>
      <right/>
      <top style="thin">
        <color indexed="64"/>
      </top>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right/>
      <top/>
      <bottom style="medium">
        <color indexed="64"/>
      </bottom>
      <diagonal/>
    </border>
    <border>
      <left/>
      <right/>
      <top style="medium">
        <color indexed="64"/>
      </top>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top/>
      <bottom style="medium">
        <color indexed="64"/>
      </bottom>
      <diagonal/>
    </border>
    <border>
      <left style="medium">
        <color indexed="64"/>
      </left>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right style="thin">
        <color indexed="64"/>
      </right>
      <top/>
      <bottom/>
      <diagonal/>
    </border>
    <border>
      <left style="medium">
        <color indexed="64"/>
      </left>
      <right style="thin">
        <color indexed="64"/>
      </right>
      <top/>
      <bottom/>
      <diagonal/>
    </border>
    <border>
      <left style="medium">
        <color indexed="64"/>
      </left>
      <right/>
      <top/>
      <bottom/>
      <diagonal/>
    </border>
    <border>
      <left style="thin">
        <color indexed="64"/>
      </left>
      <right style="thin">
        <color indexed="64"/>
      </right>
      <top style="medium">
        <color indexed="64"/>
      </top>
      <bottom/>
      <diagonal/>
    </border>
    <border>
      <left style="medium">
        <color indexed="64"/>
      </left>
      <right style="medium">
        <color indexed="64"/>
      </right>
      <top/>
      <bottom style="thin">
        <color indexed="64"/>
      </bottom>
      <diagonal/>
    </border>
    <border>
      <left/>
      <right style="medium">
        <color indexed="64"/>
      </right>
      <top/>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medium">
        <color indexed="64"/>
      </bottom>
      <diagonal/>
    </border>
    <border>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style="medium">
        <color indexed="64"/>
      </bottom>
      <diagonal/>
    </border>
    <border>
      <left style="thin">
        <color indexed="64"/>
      </left>
      <right/>
      <top style="thin">
        <color indexed="64"/>
      </top>
      <bottom style="medium">
        <color indexed="64"/>
      </bottom>
      <diagonal/>
    </border>
    <border>
      <left style="thin">
        <color indexed="64"/>
      </left>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style="medium">
        <color indexed="64"/>
      </top>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s>
  <cellStyleXfs count="15">
    <xf numFmtId="0" fontId="0" fillId="0" borderId="0"/>
    <xf numFmtId="43" fontId="1" fillId="0" borderId="0" applyFont="0" applyFill="0" applyBorder="0" applyAlignment="0" applyProtection="0"/>
    <xf numFmtId="9" fontId="1" fillId="0" borderId="0" applyFont="0" applyFill="0" applyBorder="0" applyAlignment="0" applyProtection="0"/>
    <xf numFmtId="0" fontId="2" fillId="2" borderId="0" applyNumberFormat="0" applyBorder="0" applyAlignment="0" applyProtection="0"/>
    <xf numFmtId="0" fontId="4" fillId="0" borderId="0"/>
    <xf numFmtId="0" fontId="4" fillId="0" borderId="0"/>
    <xf numFmtId="0" fontId="4" fillId="0" borderId="0"/>
    <xf numFmtId="0" fontId="1" fillId="0" borderId="0"/>
    <xf numFmtId="0" fontId="4" fillId="0" borderId="0"/>
    <xf numFmtId="0" fontId="53" fillId="0" borderId="0"/>
    <xf numFmtId="0" fontId="1" fillId="0" borderId="0"/>
    <xf numFmtId="0" fontId="1" fillId="0" borderId="0"/>
    <xf numFmtId="0" fontId="18" fillId="0" borderId="0"/>
    <xf numFmtId="43" fontId="1" fillId="0" borderId="0" applyFont="0" applyFill="0" applyBorder="0" applyAlignment="0" applyProtection="0"/>
    <xf numFmtId="0" fontId="5" fillId="0" borderId="0"/>
  </cellStyleXfs>
  <cellXfs count="5366">
    <xf numFmtId="0" fontId="0" fillId="0" borderId="0" xfId="0"/>
    <xf numFmtId="0" fontId="0" fillId="0" borderId="0" xfId="0" applyAlignment="1">
      <alignment horizontal="left" wrapText="1"/>
    </xf>
    <xf numFmtId="164" fontId="5" fillId="0" borderId="0" xfId="4" applyNumberFormat="1" applyFont="1" applyAlignment="1">
      <alignment vertical="top"/>
    </xf>
    <xf numFmtId="0" fontId="5" fillId="0" borderId="0" xfId="4" applyFont="1" applyFill="1" applyBorder="1" applyAlignment="1">
      <alignment vertical="top"/>
    </xf>
    <xf numFmtId="164" fontId="6" fillId="3" borderId="1" xfId="4" applyNumberFormat="1" applyFont="1" applyFill="1" applyBorder="1" applyAlignment="1">
      <alignment horizontal="center" vertical="top" wrapText="1"/>
    </xf>
    <xf numFmtId="164" fontId="5" fillId="0" borderId="5" xfId="4" applyNumberFormat="1" applyFont="1" applyBorder="1" applyAlignment="1">
      <alignment horizontal="center" vertical="top" wrapText="1"/>
    </xf>
    <xf numFmtId="0" fontId="5" fillId="0" borderId="0" xfId="4" applyFont="1" applyAlignment="1">
      <alignment vertical="top"/>
    </xf>
    <xf numFmtId="164" fontId="5" fillId="4" borderId="1" xfId="4" applyNumberFormat="1" applyFont="1" applyFill="1" applyBorder="1" applyAlignment="1">
      <alignment horizontal="center" vertical="top" wrapText="1"/>
    </xf>
    <xf numFmtId="0" fontId="5" fillId="4" borderId="3" xfId="4" applyFont="1" applyFill="1" applyBorder="1" applyAlignment="1">
      <alignment vertical="top"/>
    </xf>
    <xf numFmtId="0" fontId="5" fillId="4" borderId="4" xfId="4" applyFont="1" applyFill="1" applyBorder="1" applyAlignment="1">
      <alignment vertical="top"/>
    </xf>
    <xf numFmtId="164" fontId="7" fillId="0" borderId="9" xfId="4" applyNumberFormat="1" applyFont="1" applyFill="1" applyBorder="1" applyAlignment="1">
      <alignment horizontal="center" vertical="top" wrapText="1"/>
    </xf>
    <xf numFmtId="165" fontId="10" fillId="0" borderId="0" xfId="4" applyNumberFormat="1" applyFont="1" applyFill="1" applyBorder="1" applyAlignment="1">
      <alignment horizontal="center" vertical="top" wrapText="1"/>
    </xf>
    <xf numFmtId="2" fontId="5" fillId="0" borderId="9" xfId="4" applyNumberFormat="1" applyFont="1" applyBorder="1" applyAlignment="1">
      <alignment horizontal="center" vertical="top" wrapText="1"/>
    </xf>
    <xf numFmtId="164" fontId="5" fillId="0" borderId="9" xfId="4" applyNumberFormat="1" applyFont="1" applyBorder="1" applyAlignment="1">
      <alignment horizontal="center" vertical="top" wrapText="1"/>
    </xf>
    <xf numFmtId="0" fontId="5" fillId="0" borderId="0" xfId="4" applyFont="1" applyBorder="1" applyAlignment="1">
      <alignment vertical="top"/>
    </xf>
    <xf numFmtId="165" fontId="9" fillId="0" borderId="0" xfId="4" applyNumberFormat="1" applyFont="1" applyFill="1" applyBorder="1" applyAlignment="1">
      <alignment horizontal="center" vertical="top" wrapText="1"/>
    </xf>
    <xf numFmtId="164" fontId="11" fillId="0" borderId="9" xfId="4" applyNumberFormat="1" applyFont="1" applyBorder="1" applyAlignment="1">
      <alignment horizontal="center" vertical="top" wrapText="1"/>
    </xf>
    <xf numFmtId="164" fontId="5" fillId="0" borderId="0" xfId="4" applyNumberFormat="1" applyFont="1" applyBorder="1" applyAlignment="1">
      <alignment vertical="top"/>
    </xf>
    <xf numFmtId="164" fontId="11" fillId="5" borderId="16" xfId="4" applyNumberFormat="1" applyFont="1" applyFill="1" applyBorder="1" applyAlignment="1">
      <alignment horizontal="center" vertical="top" wrapText="1"/>
    </xf>
    <xf numFmtId="0" fontId="5" fillId="6" borderId="7" xfId="4" applyFont="1" applyFill="1" applyBorder="1" applyAlignment="1">
      <alignment vertical="top"/>
    </xf>
    <xf numFmtId="0" fontId="5" fillId="6" borderId="8" xfId="4" applyFont="1" applyFill="1" applyBorder="1" applyAlignment="1">
      <alignment vertical="top"/>
    </xf>
    <xf numFmtId="164" fontId="6" fillId="7" borderId="1" xfId="4" applyNumberFormat="1" applyFont="1" applyFill="1" applyBorder="1" applyAlignment="1">
      <alignment horizontal="center" vertical="top" wrapText="1"/>
    </xf>
    <xf numFmtId="165" fontId="7" fillId="0" borderId="0" xfId="4" applyNumberFormat="1" applyFont="1" applyFill="1" applyBorder="1" applyAlignment="1">
      <alignment horizontal="center" vertical="center" wrapText="1"/>
    </xf>
    <xf numFmtId="0" fontId="7" fillId="0" borderId="1" xfId="4" applyFont="1" applyBorder="1" applyAlignment="1">
      <alignment horizontal="center" vertical="center" wrapText="1"/>
    </xf>
    <xf numFmtId="0" fontId="5" fillId="0" borderId="3" xfId="4" applyFont="1" applyBorder="1" applyAlignment="1">
      <alignment vertical="top"/>
    </xf>
    <xf numFmtId="0" fontId="5" fillId="0" borderId="4" xfId="4" applyFont="1" applyBorder="1" applyAlignment="1">
      <alignment vertical="top"/>
    </xf>
    <xf numFmtId="164" fontId="5" fillId="0" borderId="17" xfId="4" applyNumberFormat="1" applyFont="1" applyFill="1" applyBorder="1" applyAlignment="1">
      <alignment horizontal="right" vertical="top" wrapText="1"/>
    </xf>
    <xf numFmtId="49" fontId="5" fillId="0" borderId="0" xfId="4" applyNumberFormat="1" applyFont="1" applyFill="1" applyBorder="1" applyAlignment="1">
      <alignment horizontal="left" vertical="top" wrapText="1"/>
    </xf>
    <xf numFmtId="49" fontId="5" fillId="0" borderId="0" xfId="4" applyNumberFormat="1" applyFont="1" applyFill="1" applyBorder="1" applyAlignment="1">
      <alignment horizontal="right" vertical="top"/>
    </xf>
    <xf numFmtId="49" fontId="10" fillId="0" borderId="0" xfId="4" applyNumberFormat="1" applyFont="1" applyFill="1" applyBorder="1" applyAlignment="1">
      <alignment horizontal="right" vertical="top"/>
    </xf>
    <xf numFmtId="49" fontId="5" fillId="0" borderId="0" xfId="4" applyNumberFormat="1" applyFont="1" applyFill="1" applyBorder="1" applyAlignment="1">
      <alignment vertical="top"/>
    </xf>
    <xf numFmtId="49" fontId="7" fillId="0" borderId="0" xfId="4" applyNumberFormat="1" applyFont="1" applyFill="1" applyBorder="1" applyAlignment="1">
      <alignment horizontal="right" vertical="top"/>
    </xf>
    <xf numFmtId="0" fontId="12" fillId="0" borderId="0" xfId="0" applyFont="1" applyFill="1" applyBorder="1" applyAlignment="1">
      <alignment horizontal="center" vertical="top"/>
    </xf>
    <xf numFmtId="2" fontId="13" fillId="0" borderId="0" xfId="0" applyNumberFormat="1" applyFont="1" applyFill="1" applyBorder="1" applyAlignment="1">
      <alignment horizontal="center" vertical="top"/>
    </xf>
    <xf numFmtId="0" fontId="13" fillId="0" borderId="0" xfId="0" applyFont="1" applyFill="1" applyBorder="1" applyAlignment="1">
      <alignment horizontal="center" vertical="top"/>
    </xf>
    <xf numFmtId="49" fontId="14" fillId="0" borderId="18" xfId="6" applyNumberFormat="1" applyFont="1" applyBorder="1" applyAlignment="1">
      <alignment vertical="top"/>
    </xf>
    <xf numFmtId="2" fontId="6" fillId="4" borderId="1" xfId="0" applyNumberFormat="1" applyFont="1" applyFill="1" applyBorder="1" applyAlignment="1">
      <alignment horizontal="center" vertical="top"/>
    </xf>
    <xf numFmtId="0" fontId="13" fillId="4" borderId="1" xfId="0" applyFont="1" applyFill="1" applyBorder="1" applyAlignment="1">
      <alignment horizontal="center" vertical="top"/>
    </xf>
    <xf numFmtId="0" fontId="15" fillId="8" borderId="19" xfId="0" applyFont="1" applyFill="1" applyBorder="1" applyAlignment="1">
      <alignment horizontal="center" vertical="top"/>
    </xf>
    <xf numFmtId="0" fontId="15" fillId="8" borderId="17" xfId="0" applyFont="1" applyFill="1" applyBorder="1" applyAlignment="1">
      <alignment horizontal="center" vertical="top"/>
    </xf>
    <xf numFmtId="164" fontId="6" fillId="8" borderId="5" xfId="0" applyNumberFormat="1" applyFont="1" applyFill="1" applyBorder="1" applyAlignment="1">
      <alignment horizontal="center" vertical="top"/>
    </xf>
    <xf numFmtId="0" fontId="13" fillId="8" borderId="5" xfId="0" applyFont="1" applyFill="1" applyBorder="1" applyAlignment="1">
      <alignment horizontal="center" vertical="top"/>
    </xf>
    <xf numFmtId="0" fontId="13" fillId="8" borderId="19" xfId="0" applyFont="1" applyFill="1" applyBorder="1" applyAlignment="1">
      <alignment horizontal="left" vertical="top" wrapText="1"/>
    </xf>
    <xf numFmtId="49" fontId="13" fillId="9" borderId="5" xfId="0" applyNumberFormat="1" applyFont="1" applyFill="1" applyBorder="1" applyAlignment="1">
      <alignment horizontal="center" vertical="top"/>
    </xf>
    <xf numFmtId="49" fontId="16" fillId="10" borderId="5" xfId="0" applyNumberFormat="1" applyFont="1" applyFill="1" applyBorder="1" applyAlignment="1">
      <alignment horizontal="center" vertical="top"/>
    </xf>
    <xf numFmtId="0" fontId="15" fillId="11" borderId="19" xfId="0" applyFont="1" applyFill="1" applyBorder="1" applyAlignment="1">
      <alignment horizontal="center" vertical="top"/>
    </xf>
    <xf numFmtId="0" fontId="15" fillId="11" borderId="17" xfId="0" applyFont="1" applyFill="1" applyBorder="1" applyAlignment="1">
      <alignment horizontal="center" vertical="top"/>
    </xf>
    <xf numFmtId="164" fontId="6" fillId="11" borderId="5" xfId="0" applyNumberFormat="1" applyFont="1" applyFill="1" applyBorder="1" applyAlignment="1">
      <alignment horizontal="center" vertical="top"/>
    </xf>
    <xf numFmtId="0" fontId="13" fillId="11" borderId="5" xfId="0" applyFont="1" applyFill="1" applyBorder="1" applyAlignment="1">
      <alignment horizontal="center" vertical="top"/>
    </xf>
    <xf numFmtId="49" fontId="13" fillId="11" borderId="5" xfId="0" applyNumberFormat="1" applyFont="1" applyFill="1" applyBorder="1" applyAlignment="1">
      <alignment horizontal="center" vertical="top"/>
    </xf>
    <xf numFmtId="49" fontId="16" fillId="11" borderId="5" xfId="0" applyNumberFormat="1" applyFont="1" applyFill="1" applyBorder="1" applyAlignment="1">
      <alignment horizontal="center" vertical="top"/>
    </xf>
    <xf numFmtId="0" fontId="7" fillId="9" borderId="19" xfId="0" applyFont="1" applyFill="1" applyBorder="1" applyAlignment="1">
      <alignment horizontal="left" vertical="top" wrapText="1"/>
    </xf>
    <xf numFmtId="0" fontId="7" fillId="9" borderId="17" xfId="0" applyFont="1" applyFill="1" applyBorder="1" applyAlignment="1">
      <alignment horizontal="left" vertical="top" wrapText="1"/>
    </xf>
    <xf numFmtId="164" fontId="6" fillId="9" borderId="5" xfId="0" applyNumberFormat="1" applyFont="1" applyFill="1" applyBorder="1" applyAlignment="1">
      <alignment horizontal="center" vertical="top" wrapText="1"/>
    </xf>
    <xf numFmtId="0" fontId="13" fillId="9" borderId="5" xfId="0" applyFont="1" applyFill="1" applyBorder="1" applyAlignment="1">
      <alignment horizontal="center" vertical="top"/>
    </xf>
    <xf numFmtId="49" fontId="16" fillId="9" borderId="5" xfId="0" applyNumberFormat="1" applyFont="1" applyFill="1" applyBorder="1" applyAlignment="1">
      <alignment horizontal="center" vertical="top"/>
    </xf>
    <xf numFmtId="9" fontId="15" fillId="12" borderId="19" xfId="0" applyNumberFormat="1" applyFont="1" applyFill="1" applyBorder="1" applyAlignment="1">
      <alignment horizontal="center" vertical="top"/>
    </xf>
    <xf numFmtId="0" fontId="15" fillId="12" borderId="20" xfId="0" applyFont="1" applyFill="1" applyBorder="1" applyAlignment="1">
      <alignment horizontal="center" vertical="center"/>
    </xf>
    <xf numFmtId="0" fontId="15" fillId="12" borderId="17" xfId="0" applyFont="1" applyFill="1" applyBorder="1" applyAlignment="1">
      <alignment horizontal="left" vertical="top" wrapText="1"/>
    </xf>
    <xf numFmtId="164" fontId="13" fillId="5" borderId="5" xfId="0" applyNumberFormat="1" applyFont="1" applyFill="1" applyBorder="1" applyAlignment="1">
      <alignment horizontal="center" vertical="top"/>
    </xf>
    <xf numFmtId="0" fontId="13" fillId="5" borderId="21" xfId="0" applyFont="1" applyFill="1" applyBorder="1" applyAlignment="1">
      <alignment horizontal="center" vertical="top"/>
    </xf>
    <xf numFmtId="0" fontId="18" fillId="14" borderId="5" xfId="0" applyFont="1" applyFill="1" applyBorder="1" applyAlignment="1">
      <alignment horizontal="center" vertical="top" wrapText="1"/>
    </xf>
    <xf numFmtId="9" fontId="15" fillId="12" borderId="22" xfId="0" applyNumberFormat="1" applyFont="1" applyFill="1" applyBorder="1" applyAlignment="1">
      <alignment horizontal="center" vertical="top"/>
    </xf>
    <xf numFmtId="0" fontId="15" fillId="12" borderId="23" xfId="0" applyFont="1" applyFill="1" applyBorder="1" applyAlignment="1">
      <alignment horizontal="center" vertical="center"/>
    </xf>
    <xf numFmtId="0" fontId="15" fillId="12" borderId="24" xfId="0" applyFont="1" applyFill="1" applyBorder="1" applyAlignment="1">
      <alignment horizontal="left" vertical="top" wrapText="1"/>
    </xf>
    <xf numFmtId="164" fontId="13" fillId="0" borderId="1" xfId="0" applyNumberFormat="1" applyFont="1" applyFill="1" applyBorder="1" applyAlignment="1">
      <alignment horizontal="center" vertical="top"/>
    </xf>
    <xf numFmtId="0" fontId="12" fillId="12" borderId="16" xfId="0" applyFont="1" applyFill="1" applyBorder="1" applyAlignment="1">
      <alignment horizontal="center" vertical="top"/>
    </xf>
    <xf numFmtId="49" fontId="13" fillId="14" borderId="26" xfId="0" applyNumberFormat="1" applyFont="1" applyFill="1" applyBorder="1" applyAlignment="1">
      <alignment vertical="top" wrapText="1"/>
    </xf>
    <xf numFmtId="9" fontId="15" fillId="12" borderId="28" xfId="0" applyNumberFormat="1" applyFont="1" applyFill="1" applyBorder="1" applyAlignment="1">
      <alignment horizontal="center" vertical="top"/>
    </xf>
    <xf numFmtId="0" fontId="15" fillId="12" borderId="29" xfId="0" applyFont="1" applyFill="1" applyBorder="1" applyAlignment="1">
      <alignment horizontal="center" vertical="center"/>
    </xf>
    <xf numFmtId="0" fontId="15" fillId="12" borderId="30" xfId="0" applyFont="1" applyFill="1" applyBorder="1" applyAlignment="1">
      <alignment horizontal="left" vertical="top" wrapText="1"/>
    </xf>
    <xf numFmtId="164" fontId="13" fillId="13" borderId="31" xfId="0" applyNumberFormat="1" applyFont="1" applyFill="1" applyBorder="1" applyAlignment="1">
      <alignment horizontal="center" vertical="top"/>
    </xf>
    <xf numFmtId="0" fontId="13" fillId="13" borderId="31" xfId="0" applyFont="1" applyFill="1" applyBorder="1" applyAlignment="1">
      <alignment horizontal="center" vertical="top"/>
    </xf>
    <xf numFmtId="0" fontId="12" fillId="12" borderId="34" xfId="0" applyFont="1" applyFill="1" applyBorder="1" applyAlignment="1">
      <alignment horizontal="center" vertical="top"/>
    </xf>
    <xf numFmtId="0" fontId="12" fillId="12" borderId="35" xfId="0" applyFont="1" applyFill="1" applyBorder="1" applyAlignment="1">
      <alignment horizontal="center" vertical="top" wrapText="1"/>
    </xf>
    <xf numFmtId="0" fontId="12" fillId="12" borderId="36" xfId="0" applyFont="1" applyFill="1" applyBorder="1" applyAlignment="1">
      <alignment horizontal="left" vertical="top" wrapText="1"/>
    </xf>
    <xf numFmtId="164" fontId="12" fillId="13" borderId="16" xfId="0" applyNumberFormat="1" applyFont="1" applyFill="1" applyBorder="1" applyAlignment="1">
      <alignment horizontal="center" vertical="top"/>
    </xf>
    <xf numFmtId="0" fontId="12" fillId="13" borderId="16" xfId="0" applyFont="1" applyFill="1" applyBorder="1" applyAlignment="1">
      <alignment horizontal="center" vertical="top"/>
    </xf>
    <xf numFmtId="9" fontId="12" fillId="12" borderId="38" xfId="0" applyNumberFormat="1" applyFont="1" applyFill="1" applyBorder="1" applyAlignment="1">
      <alignment horizontal="center" vertical="top"/>
    </xf>
    <xf numFmtId="0" fontId="12" fillId="12" borderId="39" xfId="0" applyFont="1" applyFill="1" applyBorder="1" applyAlignment="1">
      <alignment horizontal="center" vertical="center"/>
    </xf>
    <xf numFmtId="0" fontId="12" fillId="12" borderId="40" xfId="0" applyFont="1" applyFill="1" applyBorder="1" applyAlignment="1">
      <alignment horizontal="left" vertical="top" wrapText="1"/>
    </xf>
    <xf numFmtId="164" fontId="13" fillId="5" borderId="21" xfId="0" applyNumberFormat="1" applyFont="1" applyFill="1" applyBorder="1" applyAlignment="1">
      <alignment horizontal="center" vertical="top"/>
    </xf>
    <xf numFmtId="0" fontId="18" fillId="12" borderId="17" xfId="0" applyFont="1" applyFill="1" applyBorder="1" applyAlignment="1">
      <alignment horizontal="center" vertical="top" wrapText="1"/>
    </xf>
    <xf numFmtId="0" fontId="3" fillId="0" borderId="0" xfId="0" applyFont="1"/>
    <xf numFmtId="0" fontId="12" fillId="12" borderId="34" xfId="0" applyFont="1" applyFill="1" applyBorder="1" applyAlignment="1">
      <alignment horizontal="center" vertical="center"/>
    </xf>
    <xf numFmtId="0" fontId="12" fillId="12" borderId="35" xfId="0" applyFont="1" applyFill="1" applyBorder="1" applyAlignment="1">
      <alignment horizontal="center" vertical="center" wrapText="1"/>
    </xf>
    <xf numFmtId="0" fontId="12" fillId="0" borderId="36" xfId="7" applyFont="1" applyFill="1" applyBorder="1" applyAlignment="1">
      <alignment vertical="top" wrapText="1"/>
    </xf>
    <xf numFmtId="164" fontId="12" fillId="12" borderId="16" xfId="0" applyNumberFormat="1" applyFont="1" applyFill="1" applyBorder="1" applyAlignment="1">
      <alignment horizontal="center" vertical="top"/>
    </xf>
    <xf numFmtId="49" fontId="13" fillId="14" borderId="26" xfId="0" applyNumberFormat="1" applyFont="1" applyFill="1" applyBorder="1" applyAlignment="1">
      <alignment horizontal="center" vertical="top" wrapText="1"/>
    </xf>
    <xf numFmtId="49" fontId="13" fillId="12" borderId="18" xfId="0" applyNumberFormat="1" applyFont="1" applyFill="1" applyBorder="1" applyAlignment="1">
      <alignment horizontal="center" vertical="top" wrapText="1"/>
    </xf>
    <xf numFmtId="49" fontId="12" fillId="12" borderId="17" xfId="0" applyNumberFormat="1" applyFont="1" applyFill="1" applyBorder="1" applyAlignment="1">
      <alignment horizontal="left" vertical="top" wrapText="1"/>
    </xf>
    <xf numFmtId="0" fontId="12" fillId="0" borderId="36" xfId="7" applyFont="1" applyBorder="1" applyAlignment="1">
      <alignment vertical="top" wrapText="1"/>
    </xf>
    <xf numFmtId="49" fontId="12" fillId="12" borderId="37" xfId="0" applyNumberFormat="1" applyFont="1" applyFill="1" applyBorder="1" applyAlignment="1">
      <alignment horizontal="left" vertical="top" wrapText="1"/>
    </xf>
    <xf numFmtId="0" fontId="0" fillId="0" borderId="0" xfId="0" applyFill="1"/>
    <xf numFmtId="0" fontId="3" fillId="0" borderId="0" xfId="0" applyFont="1" applyFill="1"/>
    <xf numFmtId="0" fontId="19" fillId="0" borderId="0" xfId="0" applyFont="1" applyFill="1"/>
    <xf numFmtId="164" fontId="15" fillId="0" borderId="16" xfId="0" applyNumberFormat="1" applyFont="1" applyFill="1" applyBorder="1" applyAlignment="1">
      <alignment horizontal="center" vertical="top"/>
    </xf>
    <xf numFmtId="164" fontId="12" fillId="12" borderId="47" xfId="0" applyNumberFormat="1" applyFont="1" applyFill="1" applyBorder="1" applyAlignment="1">
      <alignment horizontal="center" vertical="top"/>
    </xf>
    <xf numFmtId="0" fontId="12" fillId="12" borderId="42" xfId="0" applyFont="1" applyFill="1" applyBorder="1" applyAlignment="1">
      <alignment horizontal="center" vertical="center"/>
    </xf>
    <xf numFmtId="0" fontId="18" fillId="12" borderId="5" xfId="0" applyFont="1" applyFill="1" applyBorder="1" applyAlignment="1">
      <alignment horizontal="center" vertical="top" wrapText="1"/>
    </xf>
    <xf numFmtId="164" fontId="12" fillId="12" borderId="34" xfId="0" applyNumberFormat="1" applyFont="1" applyFill="1" applyBorder="1" applyAlignment="1">
      <alignment horizontal="center" vertical="center"/>
    </xf>
    <xf numFmtId="0" fontId="12" fillId="12" borderId="23" xfId="0" applyFont="1" applyFill="1" applyBorder="1" applyAlignment="1">
      <alignment horizontal="center" vertical="center"/>
    </xf>
    <xf numFmtId="49" fontId="13" fillId="12" borderId="26" xfId="0" applyNumberFormat="1" applyFont="1" applyFill="1" applyBorder="1" applyAlignment="1">
      <alignment horizontal="center" vertical="top" wrapText="1"/>
    </xf>
    <xf numFmtId="166" fontId="12" fillId="12" borderId="38" xfId="0" applyNumberFormat="1" applyFont="1" applyFill="1" applyBorder="1" applyAlignment="1">
      <alignment horizontal="center" vertical="center"/>
    </xf>
    <xf numFmtId="164" fontId="13" fillId="5" borderId="1" xfId="0" applyNumberFormat="1" applyFont="1" applyFill="1" applyBorder="1" applyAlignment="1">
      <alignment horizontal="center" vertical="top"/>
    </xf>
    <xf numFmtId="0" fontId="13" fillId="5" borderId="1" xfId="0" applyFont="1" applyFill="1" applyBorder="1" applyAlignment="1">
      <alignment horizontal="center" vertical="top"/>
    </xf>
    <xf numFmtId="164" fontId="12" fillId="12" borderId="26" xfId="0" applyNumberFormat="1" applyFont="1" applyFill="1" applyBorder="1" applyAlignment="1">
      <alignment horizontal="center" vertical="top"/>
    </xf>
    <xf numFmtId="0" fontId="12" fillId="12" borderId="26" xfId="0" applyFont="1" applyFill="1" applyBorder="1" applyAlignment="1">
      <alignment horizontal="center" vertical="top"/>
    </xf>
    <xf numFmtId="9" fontId="12" fillId="12" borderId="41" xfId="0" applyNumberFormat="1" applyFont="1" applyFill="1" applyBorder="1" applyAlignment="1">
      <alignment horizontal="center" vertical="top"/>
    </xf>
    <xf numFmtId="0" fontId="12" fillId="12" borderId="43" xfId="0" applyFont="1" applyFill="1" applyBorder="1" applyAlignment="1">
      <alignment horizontal="left" vertical="top" wrapText="1"/>
    </xf>
    <xf numFmtId="49" fontId="12" fillId="12" borderId="5" xfId="0" applyNumberFormat="1" applyFont="1" applyFill="1" applyBorder="1" applyAlignment="1">
      <alignment vertical="top" wrapText="1"/>
    </xf>
    <xf numFmtId="49" fontId="12" fillId="12" borderId="5" xfId="0" applyNumberFormat="1" applyFont="1" applyFill="1" applyBorder="1" applyAlignment="1">
      <alignment vertical="top"/>
    </xf>
    <xf numFmtId="0" fontId="12" fillId="14" borderId="5" xfId="0" applyFont="1" applyFill="1" applyBorder="1" applyAlignment="1">
      <alignment vertical="top" wrapText="1"/>
    </xf>
    <xf numFmtId="0" fontId="18" fillId="14" borderId="32" xfId="0" applyFont="1" applyFill="1" applyBorder="1" applyAlignment="1">
      <alignment horizontal="center" vertical="top" wrapText="1"/>
    </xf>
    <xf numFmtId="49" fontId="13" fillId="15" borderId="5" xfId="0" applyNumberFormat="1" applyFont="1" applyFill="1" applyBorder="1" applyAlignment="1">
      <alignment horizontal="center" vertical="top"/>
    </xf>
    <xf numFmtId="49" fontId="16" fillId="10" borderId="32" xfId="0" applyNumberFormat="1" applyFont="1" applyFill="1" applyBorder="1" applyAlignment="1">
      <alignment horizontal="center" vertical="top"/>
    </xf>
    <xf numFmtId="9" fontId="12" fillId="12" borderId="48" xfId="0" applyNumberFormat="1" applyFont="1" applyFill="1" applyBorder="1" applyAlignment="1">
      <alignment horizontal="center" vertical="top"/>
    </xf>
    <xf numFmtId="0" fontId="12" fillId="12" borderId="49" xfId="0" applyFont="1" applyFill="1" applyBorder="1" applyAlignment="1">
      <alignment horizontal="center" vertical="center"/>
    </xf>
    <xf numFmtId="0" fontId="12" fillId="12" borderId="50" xfId="0" applyFont="1" applyFill="1" applyBorder="1" applyAlignment="1">
      <alignment horizontal="left" vertical="top" wrapText="1"/>
    </xf>
    <xf numFmtId="164" fontId="13" fillId="0" borderId="9" xfId="0" applyNumberFormat="1" applyFont="1" applyFill="1" applyBorder="1" applyAlignment="1">
      <alignment horizontal="center" vertical="top"/>
    </xf>
    <xf numFmtId="49" fontId="12" fillId="12" borderId="25" xfId="0" applyNumberFormat="1" applyFont="1" applyFill="1" applyBorder="1" applyAlignment="1">
      <alignment vertical="top" wrapText="1"/>
    </xf>
    <xf numFmtId="49" fontId="12" fillId="12" borderId="25" xfId="0" applyNumberFormat="1" applyFont="1" applyFill="1" applyBorder="1" applyAlignment="1">
      <alignment vertical="top"/>
    </xf>
    <xf numFmtId="0" fontId="12" fillId="14" borderId="9" xfId="0" applyFont="1" applyFill="1" applyBorder="1" applyAlignment="1">
      <alignment vertical="top" wrapText="1"/>
    </xf>
    <xf numFmtId="49" fontId="13" fillId="14" borderId="37" xfId="0" applyNumberFormat="1" applyFont="1" applyFill="1" applyBorder="1" applyAlignment="1">
      <alignment vertical="top" wrapText="1"/>
    </xf>
    <xf numFmtId="0" fontId="18" fillId="12" borderId="25" xfId="0" applyFont="1" applyFill="1" applyBorder="1" applyAlignment="1">
      <alignment horizontal="center" vertical="top" wrapText="1"/>
    </xf>
    <xf numFmtId="49" fontId="13" fillId="15" borderId="25" xfId="0" applyNumberFormat="1" applyFont="1" applyFill="1" applyBorder="1" applyAlignment="1">
      <alignment horizontal="center" vertical="top"/>
    </xf>
    <xf numFmtId="49" fontId="16" fillId="10" borderId="51" xfId="0" applyNumberFormat="1" applyFont="1" applyFill="1" applyBorder="1" applyAlignment="1">
      <alignment horizontal="center" vertical="top"/>
    </xf>
    <xf numFmtId="9" fontId="12" fillId="12" borderId="44" xfId="0" applyNumberFormat="1" applyFont="1" applyFill="1" applyBorder="1" applyAlignment="1">
      <alignment horizontal="center" vertical="top"/>
    </xf>
    <xf numFmtId="0" fontId="12" fillId="12" borderId="45" xfId="0" applyFont="1" applyFill="1" applyBorder="1" applyAlignment="1">
      <alignment horizontal="center" vertical="center"/>
    </xf>
    <xf numFmtId="0" fontId="12" fillId="12" borderId="46" xfId="0" applyFont="1" applyFill="1" applyBorder="1" applyAlignment="1">
      <alignment horizontal="left" vertical="top" wrapText="1"/>
    </xf>
    <xf numFmtId="164" fontId="13" fillId="12" borderId="26" xfId="0" applyNumberFormat="1" applyFont="1" applyFill="1" applyBorder="1" applyAlignment="1">
      <alignment horizontal="center" vertical="top"/>
    </xf>
    <xf numFmtId="49" fontId="12" fillId="12" borderId="26" xfId="0" applyNumberFormat="1" applyFont="1" applyFill="1" applyBorder="1" applyAlignment="1">
      <alignment vertical="top" wrapText="1"/>
    </xf>
    <xf numFmtId="49" fontId="12" fillId="12" borderId="26" xfId="0" applyNumberFormat="1" applyFont="1" applyFill="1" applyBorder="1" applyAlignment="1">
      <alignment vertical="top"/>
    </xf>
    <xf numFmtId="0" fontId="12" fillId="14" borderId="26" xfId="0" applyFont="1" applyFill="1" applyBorder="1" applyAlignment="1">
      <alignment vertical="top" wrapText="1"/>
    </xf>
    <xf numFmtId="0" fontId="18" fillId="12" borderId="26" xfId="0" applyFont="1" applyFill="1" applyBorder="1" applyAlignment="1">
      <alignment horizontal="center" vertical="top" wrapText="1"/>
    </xf>
    <xf numFmtId="49" fontId="13" fillId="15" borderId="26" xfId="0" applyNumberFormat="1" applyFont="1" applyFill="1" applyBorder="1" applyAlignment="1">
      <alignment horizontal="center" vertical="top"/>
    </xf>
    <xf numFmtId="49" fontId="16" fillId="10" borderId="37" xfId="0" applyNumberFormat="1" applyFont="1" applyFill="1" applyBorder="1" applyAlignment="1">
      <alignment horizontal="center" vertical="top"/>
    </xf>
    <xf numFmtId="0" fontId="3" fillId="4" borderId="0" xfId="0" applyFont="1" applyFill="1"/>
    <xf numFmtId="49" fontId="12" fillId="12" borderId="26" xfId="0" applyNumberFormat="1" applyFont="1" applyFill="1" applyBorder="1" applyAlignment="1">
      <alignment horizontal="center" vertical="top"/>
    </xf>
    <xf numFmtId="0" fontId="5" fillId="0" borderId="27" xfId="0" applyFont="1" applyBorder="1" applyAlignment="1">
      <alignment horizontal="left" vertical="top" wrapText="1"/>
    </xf>
    <xf numFmtId="164" fontId="12" fillId="0" borderId="53" xfId="0" applyNumberFormat="1" applyFont="1" applyFill="1" applyBorder="1" applyAlignment="1">
      <alignment horizontal="center" vertical="top"/>
    </xf>
    <xf numFmtId="0" fontId="12" fillId="12" borderId="53" xfId="0" applyFont="1" applyFill="1" applyBorder="1" applyAlignment="1">
      <alignment horizontal="center" vertical="top"/>
    </xf>
    <xf numFmtId="0" fontId="5" fillId="14" borderId="54" xfId="0" applyFont="1" applyFill="1" applyBorder="1" applyAlignment="1">
      <alignment horizontal="left" vertical="top" wrapText="1"/>
    </xf>
    <xf numFmtId="49" fontId="13" fillId="14" borderId="25" xfId="0" applyNumberFormat="1" applyFont="1" applyFill="1" applyBorder="1" applyAlignment="1">
      <alignment vertical="top" wrapText="1"/>
    </xf>
    <xf numFmtId="0" fontId="18" fillId="13" borderId="0" xfId="0" applyFont="1" applyFill="1" applyBorder="1" applyAlignment="1">
      <alignment horizontal="center" vertical="top" wrapText="1"/>
    </xf>
    <xf numFmtId="0" fontId="5" fillId="14" borderId="9" xfId="0" applyFont="1" applyFill="1" applyBorder="1" applyAlignment="1">
      <alignment horizontal="left" vertical="top" wrapText="1"/>
    </xf>
    <xf numFmtId="49" fontId="13" fillId="14" borderId="16" xfId="0" applyNumberFormat="1" applyFont="1" applyFill="1" applyBorder="1" applyAlignment="1">
      <alignment vertical="top" wrapText="1"/>
    </xf>
    <xf numFmtId="49" fontId="13" fillId="13" borderId="18" xfId="0" applyNumberFormat="1" applyFont="1" applyFill="1" applyBorder="1" applyAlignment="1">
      <alignment vertical="top" wrapText="1"/>
    </xf>
    <xf numFmtId="164" fontId="13" fillId="0" borderId="16" xfId="0" applyNumberFormat="1" applyFont="1" applyFill="1" applyBorder="1" applyAlignment="1">
      <alignment horizontal="center" vertical="top"/>
    </xf>
    <xf numFmtId="0" fontId="5" fillId="14" borderId="16" xfId="0" applyFont="1" applyFill="1" applyBorder="1" applyAlignment="1">
      <alignment horizontal="left" vertical="top" wrapText="1"/>
    </xf>
    <xf numFmtId="49" fontId="13" fillId="15" borderId="16" xfId="0" applyNumberFormat="1" applyFont="1" applyFill="1" applyBorder="1" applyAlignment="1">
      <alignment vertical="top"/>
    </xf>
    <xf numFmtId="49" fontId="16" fillId="10" borderId="24" xfId="0" applyNumberFormat="1" applyFont="1" applyFill="1" applyBorder="1" applyAlignment="1">
      <alignment vertical="top"/>
    </xf>
    <xf numFmtId="164" fontId="13" fillId="13" borderId="21" xfId="0" applyNumberFormat="1" applyFont="1" applyFill="1" applyBorder="1" applyAlignment="1">
      <alignment horizontal="center" vertical="top"/>
    </xf>
    <xf numFmtId="0" fontId="13" fillId="13" borderId="21" xfId="0" applyFont="1" applyFill="1" applyBorder="1" applyAlignment="1">
      <alignment horizontal="center" vertical="top"/>
    </xf>
    <xf numFmtId="0" fontId="7" fillId="9" borderId="2" xfId="0" applyFont="1" applyFill="1" applyBorder="1" applyAlignment="1">
      <alignment vertical="top"/>
    </xf>
    <xf numFmtId="0" fontId="7" fillId="9" borderId="3" xfId="0" applyFont="1" applyFill="1" applyBorder="1" applyAlignment="1">
      <alignment vertical="top"/>
    </xf>
    <xf numFmtId="0" fontId="7" fillId="9" borderId="3" xfId="0" applyFont="1" applyFill="1" applyBorder="1" applyAlignment="1">
      <alignment horizontal="left" vertical="top" wrapText="1"/>
    </xf>
    <xf numFmtId="0" fontId="7" fillId="9" borderId="4" xfId="0" applyFont="1" applyFill="1" applyBorder="1" applyAlignment="1">
      <alignment vertical="top"/>
    </xf>
    <xf numFmtId="49" fontId="16" fillId="9" borderId="4" xfId="0" applyNumberFormat="1" applyFont="1" applyFill="1" applyBorder="1" applyAlignment="1">
      <alignment horizontal="center" vertical="top"/>
    </xf>
    <xf numFmtId="49" fontId="16" fillId="10" borderId="4" xfId="0" applyNumberFormat="1" applyFont="1" applyFill="1" applyBorder="1" applyAlignment="1">
      <alignment horizontal="center" vertical="top"/>
    </xf>
    <xf numFmtId="0" fontId="7" fillId="9" borderId="32" xfId="0" applyFont="1" applyFill="1" applyBorder="1" applyAlignment="1">
      <alignment horizontal="left" vertical="top" wrapText="1"/>
    </xf>
    <xf numFmtId="49" fontId="12" fillId="12" borderId="19" xfId="0" applyNumberFormat="1" applyFont="1" applyFill="1" applyBorder="1" applyAlignment="1">
      <alignment horizontal="center" vertical="top"/>
    </xf>
    <xf numFmtId="0" fontId="12" fillId="12" borderId="17" xfId="0" applyFont="1" applyFill="1" applyBorder="1" applyAlignment="1">
      <alignment horizontal="center" vertical="top" wrapText="1"/>
    </xf>
    <xf numFmtId="164" fontId="5" fillId="16" borderId="32" xfId="0" applyNumberFormat="1" applyFont="1" applyFill="1" applyBorder="1" applyAlignment="1">
      <alignment horizontal="left" vertical="top" wrapText="1"/>
    </xf>
    <xf numFmtId="0" fontId="13" fillId="5" borderId="5" xfId="0" applyFont="1" applyFill="1" applyBorder="1" applyAlignment="1">
      <alignment horizontal="center" vertical="top"/>
    </xf>
    <xf numFmtId="49" fontId="12" fillId="12" borderId="17" xfId="0" applyNumberFormat="1" applyFont="1" applyFill="1" applyBorder="1" applyAlignment="1">
      <alignment vertical="top" wrapText="1"/>
    </xf>
    <xf numFmtId="49" fontId="17" fillId="12" borderId="17" xfId="0" applyNumberFormat="1" applyFont="1" applyFill="1" applyBorder="1" applyAlignment="1">
      <alignment horizontal="center" vertical="center" textRotation="90"/>
    </xf>
    <xf numFmtId="0" fontId="7" fillId="13" borderId="17" xfId="0" applyFont="1" applyFill="1" applyBorder="1" applyAlignment="1">
      <alignment horizontal="center" vertical="center" textRotation="90" wrapText="1"/>
    </xf>
    <xf numFmtId="0" fontId="5" fillId="14" borderId="17" xfId="0" applyFont="1" applyFill="1" applyBorder="1" applyAlignment="1">
      <alignment horizontal="left" vertical="top" wrapText="1"/>
    </xf>
    <xf numFmtId="49" fontId="13" fillId="14" borderId="17" xfId="0" applyNumberFormat="1" applyFont="1" applyFill="1" applyBorder="1" applyAlignment="1">
      <alignment horizontal="center" vertical="top" wrapText="1"/>
    </xf>
    <xf numFmtId="49" fontId="13" fillId="12" borderId="17" xfId="0" applyNumberFormat="1" applyFont="1" applyFill="1" applyBorder="1" applyAlignment="1">
      <alignment horizontal="center" vertical="top" wrapText="1"/>
    </xf>
    <xf numFmtId="0" fontId="18" fillId="13" borderId="17" xfId="0" applyFont="1" applyFill="1" applyBorder="1" applyAlignment="1">
      <alignment horizontal="center" vertical="top" wrapText="1"/>
    </xf>
    <xf numFmtId="49" fontId="20" fillId="13" borderId="26" xfId="0" applyNumberFormat="1" applyFont="1" applyFill="1" applyBorder="1" applyAlignment="1">
      <alignment vertical="top" wrapText="1"/>
    </xf>
    <xf numFmtId="49" fontId="12" fillId="12" borderId="55" xfId="0" applyNumberFormat="1" applyFont="1" applyFill="1" applyBorder="1" applyAlignment="1">
      <alignment horizontal="center" vertical="top"/>
    </xf>
    <xf numFmtId="0" fontId="12" fillId="12" borderId="56" xfId="0" applyFont="1" applyFill="1" applyBorder="1" applyAlignment="1">
      <alignment horizontal="center" vertical="top" wrapText="1"/>
    </xf>
    <xf numFmtId="164" fontId="5" fillId="16" borderId="33" xfId="0" applyNumberFormat="1" applyFont="1" applyFill="1" applyBorder="1" applyAlignment="1">
      <alignment horizontal="left" vertical="top" wrapText="1"/>
    </xf>
    <xf numFmtId="49" fontId="13" fillId="12" borderId="19" xfId="0" applyNumberFormat="1" applyFont="1" applyFill="1" applyBorder="1" applyAlignment="1">
      <alignment vertical="top" wrapText="1"/>
    </xf>
    <xf numFmtId="0" fontId="18" fillId="13" borderId="5" xfId="0" applyFont="1" applyFill="1" applyBorder="1" applyAlignment="1">
      <alignment horizontal="center" vertical="top" wrapText="1"/>
    </xf>
    <xf numFmtId="49" fontId="12" fillId="12" borderId="13" xfId="0" applyNumberFormat="1" applyFont="1" applyFill="1" applyBorder="1" applyAlignment="1">
      <alignment horizontal="center" vertical="top"/>
    </xf>
    <xf numFmtId="0" fontId="12" fillId="12" borderId="57" xfId="0" applyFont="1" applyFill="1" applyBorder="1" applyAlignment="1">
      <alignment horizontal="center" vertical="top" wrapText="1"/>
    </xf>
    <xf numFmtId="164" fontId="5" fillId="16" borderId="15" xfId="0" applyNumberFormat="1" applyFont="1" applyFill="1" applyBorder="1" applyAlignment="1">
      <alignment horizontal="left" vertical="top" wrapText="1"/>
    </xf>
    <xf numFmtId="49" fontId="13" fillId="12" borderId="54" xfId="0" applyNumberFormat="1" applyFont="1" applyFill="1" applyBorder="1" applyAlignment="1">
      <alignment vertical="top" wrapText="1"/>
    </xf>
    <xf numFmtId="49" fontId="13" fillId="13" borderId="26" xfId="0" applyNumberFormat="1" applyFont="1" applyFill="1" applyBorder="1" applyAlignment="1">
      <alignment vertical="top" wrapText="1"/>
    </xf>
    <xf numFmtId="49" fontId="12" fillId="12" borderId="6" xfId="0" applyNumberFormat="1" applyFont="1" applyFill="1" applyBorder="1" applyAlignment="1">
      <alignment horizontal="center" vertical="top"/>
    </xf>
    <xf numFmtId="0" fontId="12" fillId="12" borderId="58" xfId="0" applyFont="1" applyFill="1" applyBorder="1" applyAlignment="1">
      <alignment horizontal="center" vertical="top" wrapText="1"/>
    </xf>
    <xf numFmtId="0" fontId="18" fillId="13" borderId="5" xfId="0" applyFont="1" applyFill="1" applyBorder="1" applyAlignment="1">
      <alignment vertical="top" wrapText="1"/>
    </xf>
    <xf numFmtId="0" fontId="12" fillId="12" borderId="22" xfId="0" applyFont="1" applyFill="1" applyBorder="1" applyAlignment="1">
      <alignment horizontal="center" vertical="top"/>
    </xf>
    <xf numFmtId="0" fontId="12" fillId="12" borderId="23" xfId="0" applyFont="1" applyFill="1" applyBorder="1" applyAlignment="1">
      <alignment horizontal="center" vertical="top" wrapText="1"/>
    </xf>
    <xf numFmtId="0" fontId="5" fillId="0" borderId="24" xfId="0" applyFont="1" applyBorder="1" applyAlignment="1">
      <alignment horizontal="left" vertical="top" wrapText="1"/>
    </xf>
    <xf numFmtId="0" fontId="12" fillId="12" borderId="19" xfId="0" applyFont="1" applyFill="1" applyBorder="1" applyAlignment="1">
      <alignment horizontal="center" vertical="top"/>
    </xf>
    <xf numFmtId="0" fontId="12" fillId="12" borderId="20" xfId="0" applyFont="1" applyFill="1" applyBorder="1" applyAlignment="1">
      <alignment horizontal="left" vertical="top" wrapText="1"/>
    </xf>
    <xf numFmtId="0" fontId="12" fillId="12" borderId="17" xfId="0" applyFont="1" applyFill="1" applyBorder="1" applyAlignment="1">
      <alignment horizontal="left" vertical="top" wrapText="1"/>
    </xf>
    <xf numFmtId="0" fontId="12" fillId="12" borderId="27" xfId="0" applyFont="1" applyFill="1" applyBorder="1" applyAlignment="1">
      <alignment horizontal="center" vertical="top"/>
    </xf>
    <xf numFmtId="0" fontId="12" fillId="12" borderId="52" xfId="0" applyFont="1" applyFill="1" applyBorder="1" applyAlignment="1">
      <alignment horizontal="left" vertical="top" wrapText="1"/>
    </xf>
    <xf numFmtId="0" fontId="12" fillId="12" borderId="18" xfId="0" applyFont="1" applyFill="1" applyBorder="1" applyAlignment="1">
      <alignment horizontal="left" vertical="top" wrapText="1"/>
    </xf>
    <xf numFmtId="164" fontId="13" fillId="5" borderId="16" xfId="0" applyNumberFormat="1" applyFont="1" applyFill="1" applyBorder="1" applyAlignment="1">
      <alignment horizontal="center" vertical="top"/>
    </xf>
    <xf numFmtId="49" fontId="12" fillId="12" borderId="26" xfId="0" applyNumberFormat="1" applyFont="1" applyFill="1" applyBorder="1" applyAlignment="1">
      <alignment horizontal="center" vertical="center"/>
    </xf>
    <xf numFmtId="0" fontId="12" fillId="0" borderId="43" xfId="0" applyFont="1" applyFill="1" applyBorder="1" applyAlignment="1">
      <alignment vertical="top" wrapText="1"/>
    </xf>
    <xf numFmtId="164" fontId="5" fillId="17" borderId="1" xfId="0" applyNumberFormat="1" applyFont="1" applyFill="1" applyBorder="1" applyAlignment="1">
      <alignment horizontal="center" vertical="top"/>
    </xf>
    <xf numFmtId="0" fontId="13" fillId="17" borderId="1" xfId="0" applyFont="1" applyFill="1" applyBorder="1" applyAlignment="1">
      <alignment horizontal="center" vertical="top"/>
    </xf>
    <xf numFmtId="0" fontId="7" fillId="13" borderId="25" xfId="0" applyFont="1" applyFill="1" applyBorder="1" applyAlignment="1">
      <alignment horizontal="center" vertical="center" textRotation="90" wrapText="1"/>
    </xf>
    <xf numFmtId="49" fontId="13" fillId="12" borderId="5" xfId="0" applyNumberFormat="1" applyFont="1" applyFill="1" applyBorder="1" applyAlignment="1">
      <alignment vertical="top" wrapText="1"/>
    </xf>
    <xf numFmtId="164" fontId="5" fillId="0" borderId="0" xfId="0" applyNumberFormat="1" applyFont="1" applyFill="1" applyBorder="1" applyAlignment="1">
      <alignment horizontal="center" vertical="top"/>
    </xf>
    <xf numFmtId="0" fontId="12" fillId="0" borderId="50" xfId="0" applyFont="1" applyFill="1" applyBorder="1" applyAlignment="1">
      <alignment vertical="top" wrapText="1"/>
    </xf>
    <xf numFmtId="164" fontId="5" fillId="0" borderId="1" xfId="0" applyNumberFormat="1" applyFont="1" applyFill="1" applyBorder="1" applyAlignment="1">
      <alignment horizontal="center" vertical="top"/>
    </xf>
    <xf numFmtId="0" fontId="12" fillId="12" borderId="37" xfId="0" applyFont="1" applyFill="1" applyBorder="1" applyAlignment="1">
      <alignment horizontal="center" vertical="top"/>
    </xf>
    <xf numFmtId="0" fontId="5" fillId="14" borderId="1" xfId="0" applyFont="1" applyFill="1" applyBorder="1" applyAlignment="1">
      <alignment vertical="top" wrapText="1"/>
    </xf>
    <xf numFmtId="49" fontId="7" fillId="14" borderId="2" xfId="0" applyNumberFormat="1" applyFont="1" applyFill="1" applyBorder="1" applyAlignment="1">
      <alignment vertical="top" wrapText="1"/>
    </xf>
    <xf numFmtId="49" fontId="13" fillId="12" borderId="25" xfId="0" applyNumberFormat="1" applyFont="1" applyFill="1" applyBorder="1" applyAlignment="1">
      <alignment vertical="top" wrapText="1"/>
    </xf>
    <xf numFmtId="164" fontId="5" fillId="0" borderId="16" xfId="0" applyNumberFormat="1" applyFont="1" applyFill="1" applyBorder="1" applyAlignment="1">
      <alignment horizontal="center" vertical="top"/>
    </xf>
    <xf numFmtId="0" fontId="12" fillId="12" borderId="24" xfId="0" applyFont="1" applyFill="1" applyBorder="1" applyAlignment="1">
      <alignment horizontal="center" vertical="top"/>
    </xf>
    <xf numFmtId="0" fontId="5" fillId="14" borderId="26" xfId="0" applyFont="1" applyFill="1" applyBorder="1" applyAlignment="1">
      <alignment horizontal="left" vertical="top" wrapText="1"/>
    </xf>
    <xf numFmtId="49" fontId="7" fillId="14" borderId="27" xfId="0" applyNumberFormat="1" applyFont="1" applyFill="1" applyBorder="1" applyAlignment="1">
      <alignment horizontal="center" vertical="top" wrapText="1"/>
    </xf>
    <xf numFmtId="49" fontId="7" fillId="13" borderId="18" xfId="0" applyNumberFormat="1" applyFont="1" applyFill="1" applyBorder="1" applyAlignment="1">
      <alignment horizontal="center" vertical="top" wrapText="1"/>
    </xf>
    <xf numFmtId="49" fontId="7" fillId="15" borderId="16" xfId="0" applyNumberFormat="1" applyFont="1" applyFill="1" applyBorder="1" applyAlignment="1">
      <alignment horizontal="center" vertical="top"/>
    </xf>
    <xf numFmtId="49" fontId="9" fillId="10" borderId="24" xfId="0" applyNumberFormat="1" applyFont="1" applyFill="1" applyBorder="1" applyAlignment="1">
      <alignment horizontal="center" vertical="top"/>
    </xf>
    <xf numFmtId="164" fontId="5" fillId="0" borderId="26" xfId="0" applyNumberFormat="1" applyFont="1" applyFill="1" applyBorder="1" applyAlignment="1">
      <alignment horizontal="center" vertical="top"/>
    </xf>
    <xf numFmtId="49" fontId="13" fillId="12" borderId="26" xfId="0" applyNumberFormat="1" applyFont="1" applyFill="1" applyBorder="1" applyAlignment="1">
      <alignment vertical="top" wrapText="1"/>
    </xf>
    <xf numFmtId="49" fontId="12" fillId="4" borderId="48" xfId="0" applyNumberFormat="1" applyFont="1" applyFill="1" applyBorder="1" applyAlignment="1">
      <alignment horizontal="center" vertical="top"/>
    </xf>
    <xf numFmtId="0" fontId="12" fillId="4" borderId="59" xfId="0" applyFont="1" applyFill="1" applyBorder="1" applyAlignment="1">
      <alignment horizontal="center" vertical="top" wrapText="1"/>
    </xf>
    <xf numFmtId="164" fontId="5" fillId="4" borderId="60" xfId="0" applyNumberFormat="1" applyFont="1" applyFill="1" applyBorder="1" applyAlignment="1">
      <alignment horizontal="left" vertical="top" wrapText="1"/>
    </xf>
    <xf numFmtId="164" fontId="13" fillId="4" borderId="31" xfId="0" applyNumberFormat="1" applyFont="1" applyFill="1" applyBorder="1" applyAlignment="1">
      <alignment horizontal="center" vertical="top"/>
    </xf>
    <xf numFmtId="0" fontId="13" fillId="4" borderId="21" xfId="0" applyFont="1" applyFill="1" applyBorder="1" applyAlignment="1">
      <alignment horizontal="center" vertical="top"/>
    </xf>
    <xf numFmtId="49" fontId="12" fillId="4" borderId="17" xfId="0" applyNumberFormat="1" applyFont="1" applyFill="1" applyBorder="1" applyAlignment="1">
      <alignment horizontal="left" vertical="top" wrapText="1"/>
    </xf>
    <xf numFmtId="0" fontId="18" fillId="4" borderId="17" xfId="0" applyFont="1" applyFill="1" applyBorder="1" applyAlignment="1">
      <alignment horizontal="center" vertical="top" wrapText="1"/>
    </xf>
    <xf numFmtId="0" fontId="18" fillId="4" borderId="5" xfId="0" applyFont="1" applyFill="1" applyBorder="1" applyAlignment="1">
      <alignment horizontal="center" vertical="top" wrapText="1"/>
    </xf>
    <xf numFmtId="0" fontId="12" fillId="4" borderId="47" xfId="0" applyFont="1" applyFill="1" applyBorder="1" applyAlignment="1">
      <alignment horizontal="center" vertical="top"/>
    </xf>
    <xf numFmtId="0" fontId="12" fillId="4" borderId="58" xfId="0" applyFont="1" applyFill="1" applyBorder="1" applyAlignment="1">
      <alignment horizontal="center" vertical="top" wrapText="1"/>
    </xf>
    <xf numFmtId="0" fontId="5" fillId="4" borderId="61" xfId="0" applyFont="1" applyFill="1" applyBorder="1" applyAlignment="1">
      <alignment horizontal="left" vertical="top" wrapText="1"/>
    </xf>
    <xf numFmtId="164" fontId="12" fillId="4" borderId="16" xfId="0" applyNumberFormat="1" applyFont="1" applyFill="1" applyBorder="1" applyAlignment="1">
      <alignment horizontal="center" vertical="top"/>
    </xf>
    <xf numFmtId="0" fontId="12" fillId="4" borderId="16" xfId="0" applyFont="1" applyFill="1" applyBorder="1" applyAlignment="1">
      <alignment horizontal="center" vertical="top"/>
    </xf>
    <xf numFmtId="49" fontId="12" fillId="4" borderId="37" xfId="0" applyNumberFormat="1" applyFont="1" applyFill="1" applyBorder="1" applyAlignment="1">
      <alignment horizontal="left" vertical="top" wrapText="1"/>
    </xf>
    <xf numFmtId="49" fontId="13" fillId="4" borderId="18" xfId="0" applyNumberFormat="1" applyFont="1" applyFill="1" applyBorder="1" applyAlignment="1">
      <alignment horizontal="center" vertical="top" wrapText="1"/>
    </xf>
    <xf numFmtId="49" fontId="13" fillId="4" borderId="26" xfId="0" applyNumberFormat="1" applyFont="1" applyFill="1" applyBorder="1" applyAlignment="1">
      <alignment horizontal="center" vertical="top" wrapText="1"/>
    </xf>
    <xf numFmtId="16" fontId="12" fillId="12" borderId="19" xfId="0" applyNumberFormat="1" applyFont="1" applyFill="1" applyBorder="1" applyAlignment="1">
      <alignment horizontal="center" vertical="top"/>
    </xf>
    <xf numFmtId="0" fontId="12" fillId="12" borderId="20" xfId="0" applyFont="1" applyFill="1" applyBorder="1" applyAlignment="1">
      <alignment horizontal="center" vertical="center"/>
    </xf>
    <xf numFmtId="0" fontId="5" fillId="0" borderId="32" xfId="0" applyFont="1" applyBorder="1" applyAlignment="1">
      <alignment horizontal="left" vertical="top" wrapText="1"/>
    </xf>
    <xf numFmtId="0" fontId="13" fillId="5" borderId="32" xfId="0" applyFont="1" applyFill="1" applyBorder="1" applyAlignment="1">
      <alignment horizontal="center" vertical="top"/>
    </xf>
    <xf numFmtId="49" fontId="13" fillId="15" borderId="5" xfId="0" applyNumberFormat="1" applyFont="1" applyFill="1" applyBorder="1" applyAlignment="1">
      <alignment vertical="top"/>
    </xf>
    <xf numFmtId="49" fontId="16" fillId="10" borderId="5" xfId="0" applyNumberFormat="1" applyFont="1" applyFill="1" applyBorder="1" applyAlignment="1">
      <alignment vertical="top"/>
    </xf>
    <xf numFmtId="16" fontId="12" fillId="12" borderId="54" xfId="0" applyNumberFormat="1" applyFont="1" applyFill="1" applyBorder="1" applyAlignment="1">
      <alignment horizontal="center" vertical="top"/>
    </xf>
    <xf numFmtId="0" fontId="12" fillId="12" borderId="59" xfId="0" applyFont="1" applyFill="1" applyBorder="1" applyAlignment="1">
      <alignment horizontal="center" vertical="center"/>
    </xf>
    <xf numFmtId="0" fontId="5" fillId="0" borderId="51" xfId="0" applyFont="1" applyBorder="1" applyAlignment="1">
      <alignment horizontal="left" vertical="top" wrapText="1"/>
    </xf>
    <xf numFmtId="164" fontId="20" fillId="0" borderId="5" xfId="0" applyNumberFormat="1" applyFont="1" applyFill="1" applyBorder="1" applyAlignment="1">
      <alignment horizontal="center" vertical="top"/>
    </xf>
    <xf numFmtId="0" fontId="12" fillId="12" borderId="32" xfId="0" applyFont="1" applyFill="1" applyBorder="1" applyAlignment="1">
      <alignment horizontal="center" vertical="top"/>
    </xf>
    <xf numFmtId="0" fontId="15" fillId="14" borderId="2" xfId="0" applyFont="1" applyFill="1" applyBorder="1" applyAlignment="1">
      <alignment vertical="top" wrapText="1"/>
    </xf>
    <xf numFmtId="49" fontId="20" fillId="14" borderId="1" xfId="0" applyNumberFormat="1" applyFont="1" applyFill="1" applyBorder="1" applyAlignment="1">
      <alignment horizontal="center" vertical="top" wrapText="1"/>
    </xf>
    <xf numFmtId="49" fontId="20" fillId="12" borderId="25" xfId="0" applyNumberFormat="1" applyFont="1" applyFill="1" applyBorder="1" applyAlignment="1">
      <alignment vertical="top" wrapText="1"/>
    </xf>
    <xf numFmtId="49" fontId="20" fillId="13" borderId="0" xfId="0" applyNumberFormat="1" applyFont="1" applyFill="1" applyBorder="1" applyAlignment="1">
      <alignment vertical="top" wrapText="1"/>
    </xf>
    <xf numFmtId="49" fontId="20" fillId="15" borderId="26" xfId="0" applyNumberFormat="1" applyFont="1" applyFill="1" applyBorder="1" applyAlignment="1">
      <alignment vertical="top"/>
    </xf>
    <xf numFmtId="49" fontId="21" fillId="10" borderId="26" xfId="0" applyNumberFormat="1" applyFont="1" applyFill="1" applyBorder="1" applyAlignment="1">
      <alignment vertical="top"/>
    </xf>
    <xf numFmtId="16" fontId="12" fillId="12" borderId="13" xfId="0" applyNumberFormat="1" applyFont="1" applyFill="1" applyBorder="1" applyAlignment="1">
      <alignment horizontal="center" vertical="top"/>
    </xf>
    <xf numFmtId="0" fontId="12" fillId="12" borderId="57" xfId="0" applyFont="1" applyFill="1" applyBorder="1" applyAlignment="1">
      <alignment horizontal="center" vertical="center"/>
    </xf>
    <xf numFmtId="0" fontId="5" fillId="0" borderId="15" xfId="0" applyFont="1" applyBorder="1" applyAlignment="1">
      <alignment horizontal="left" vertical="top" wrapText="1"/>
    </xf>
    <xf numFmtId="164" fontId="20" fillId="0" borderId="1" xfId="0" applyNumberFormat="1" applyFont="1" applyFill="1" applyBorder="1" applyAlignment="1">
      <alignment horizontal="center" vertical="top"/>
    </xf>
    <xf numFmtId="0" fontId="12" fillId="12" borderId="4" xfId="0" applyFont="1" applyFill="1" applyBorder="1" applyAlignment="1">
      <alignment horizontal="center" vertical="top"/>
    </xf>
    <xf numFmtId="49" fontId="13" fillId="14" borderId="1" xfId="0" applyNumberFormat="1" applyFont="1" applyFill="1" applyBorder="1" applyAlignment="1">
      <alignment horizontal="center" vertical="top" wrapText="1"/>
    </xf>
    <xf numFmtId="49" fontId="13" fillId="15" borderId="26" xfId="0" applyNumberFormat="1" applyFont="1" applyFill="1" applyBorder="1" applyAlignment="1">
      <alignment vertical="top"/>
    </xf>
    <xf numFmtId="49" fontId="16" fillId="10" borderId="26" xfId="0" applyNumberFormat="1" applyFont="1" applyFill="1" applyBorder="1" applyAlignment="1">
      <alignment vertical="top"/>
    </xf>
    <xf numFmtId="164" fontId="13" fillId="0" borderId="21" xfId="0" applyNumberFormat="1" applyFont="1" applyFill="1" applyBorder="1" applyAlignment="1">
      <alignment horizontal="center" vertical="top"/>
    </xf>
    <xf numFmtId="0" fontId="12" fillId="12" borderId="21" xfId="0" applyFont="1" applyFill="1" applyBorder="1" applyAlignment="1">
      <alignment horizontal="center" vertical="top"/>
    </xf>
    <xf numFmtId="49" fontId="13" fillId="14" borderId="5" xfId="0" applyNumberFormat="1" applyFont="1" applyFill="1" applyBorder="1" applyAlignment="1">
      <alignment vertical="top" wrapText="1"/>
    </xf>
    <xf numFmtId="16" fontId="12" fillId="12" borderId="6" xfId="0" applyNumberFormat="1" applyFont="1" applyFill="1" applyBorder="1" applyAlignment="1">
      <alignment horizontal="center" vertical="top"/>
    </xf>
    <xf numFmtId="0" fontId="12" fillId="12" borderId="58" xfId="0" applyFont="1" applyFill="1" applyBorder="1" applyAlignment="1">
      <alignment horizontal="center" vertical="center"/>
    </xf>
    <xf numFmtId="164" fontId="20" fillId="13" borderId="31" xfId="0" applyNumberFormat="1" applyFont="1" applyFill="1" applyBorder="1" applyAlignment="1">
      <alignment horizontal="center" vertical="top"/>
    </xf>
    <xf numFmtId="0" fontId="18" fillId="13" borderId="17" xfId="0" applyFont="1" applyFill="1" applyBorder="1" applyAlignment="1">
      <alignment vertical="top" wrapText="1"/>
    </xf>
    <xf numFmtId="164" fontId="5" fillId="16" borderId="8" xfId="0" applyNumberFormat="1" applyFont="1" applyFill="1" applyBorder="1" applyAlignment="1">
      <alignment horizontal="left" vertical="center" wrapText="1"/>
    </xf>
    <xf numFmtId="164" fontId="12" fillId="13" borderId="25" xfId="0" applyNumberFormat="1" applyFont="1" applyFill="1" applyBorder="1" applyAlignment="1">
      <alignment horizontal="center" vertical="top"/>
    </xf>
    <xf numFmtId="0" fontId="12" fillId="13" borderId="25" xfId="0" applyFont="1" applyFill="1" applyBorder="1" applyAlignment="1">
      <alignment horizontal="center" vertical="top"/>
    </xf>
    <xf numFmtId="49" fontId="13" fillId="13" borderId="0" xfId="0" applyNumberFormat="1" applyFont="1" applyFill="1" applyBorder="1" applyAlignment="1">
      <alignment vertical="top" wrapText="1"/>
    </xf>
    <xf numFmtId="0" fontId="15" fillId="12" borderId="13" xfId="0" applyFont="1" applyFill="1" applyBorder="1" applyAlignment="1">
      <alignment horizontal="center" vertical="top"/>
    </xf>
    <xf numFmtId="0" fontId="11" fillId="0" borderId="15" xfId="0" applyFont="1" applyBorder="1" applyAlignment="1">
      <alignment horizontal="left" vertical="top" wrapText="1"/>
    </xf>
    <xf numFmtId="0" fontId="12" fillId="12" borderId="59" xfId="0" applyFont="1" applyFill="1" applyBorder="1" applyAlignment="1">
      <alignment horizontal="center" vertical="top" wrapText="1"/>
    </xf>
    <xf numFmtId="164" fontId="12" fillId="13" borderId="9" xfId="0" applyNumberFormat="1" applyFont="1" applyFill="1" applyBorder="1" applyAlignment="1">
      <alignment horizontal="center" vertical="top"/>
    </xf>
    <xf numFmtId="0" fontId="12" fillId="13" borderId="9" xfId="0" applyFont="1" applyFill="1" applyBorder="1" applyAlignment="1">
      <alignment horizontal="center" vertical="top"/>
    </xf>
    <xf numFmtId="164" fontId="5" fillId="16" borderId="24" xfId="0" applyNumberFormat="1" applyFont="1" applyFill="1" applyBorder="1" applyAlignment="1">
      <alignment horizontal="left" vertical="center" wrapText="1"/>
    </xf>
    <xf numFmtId="164" fontId="15" fillId="13" borderId="16" xfId="0" applyNumberFormat="1" applyFont="1" applyFill="1" applyBorder="1" applyAlignment="1">
      <alignment horizontal="center" vertical="top"/>
    </xf>
    <xf numFmtId="9" fontId="15" fillId="12" borderId="41" xfId="0" applyNumberFormat="1" applyFont="1" applyFill="1" applyBorder="1" applyAlignment="1">
      <alignment horizontal="center" vertical="top"/>
    </xf>
    <xf numFmtId="0" fontId="15" fillId="12" borderId="32" xfId="0" applyFont="1" applyFill="1" applyBorder="1" applyAlignment="1">
      <alignment horizontal="left" vertical="top"/>
    </xf>
    <xf numFmtId="164" fontId="7" fillId="5" borderId="19" xfId="0" applyNumberFormat="1" applyFont="1" applyFill="1" applyBorder="1" applyAlignment="1">
      <alignment horizontal="center" vertical="top"/>
    </xf>
    <xf numFmtId="49" fontId="17" fillId="12" borderId="5" xfId="0" applyNumberFormat="1" applyFont="1" applyFill="1" applyBorder="1" applyAlignment="1">
      <alignment horizontal="center" vertical="center" textRotation="90"/>
    </xf>
    <xf numFmtId="0" fontId="7" fillId="13" borderId="54" xfId="0" applyFont="1" applyFill="1" applyBorder="1" applyAlignment="1">
      <alignment horizontal="center" vertical="center" textRotation="90" wrapText="1"/>
    </xf>
    <xf numFmtId="49" fontId="16" fillId="5" borderId="2" xfId="0" applyNumberFormat="1" applyFont="1" applyFill="1" applyBorder="1" applyAlignment="1">
      <alignment vertical="top"/>
    </xf>
    <xf numFmtId="49" fontId="16" fillId="5" borderId="3" xfId="0" applyNumberFormat="1" applyFont="1" applyFill="1" applyBorder="1" applyAlignment="1">
      <alignment vertical="top"/>
    </xf>
    <xf numFmtId="9" fontId="15" fillId="12" borderId="48" xfId="0" applyNumberFormat="1" applyFont="1" applyFill="1" applyBorder="1" applyAlignment="1">
      <alignment horizontal="center" vertical="top"/>
    </xf>
    <xf numFmtId="0" fontId="15" fillId="12" borderId="59" xfId="0" applyFont="1" applyFill="1" applyBorder="1" applyAlignment="1">
      <alignment horizontal="center" vertical="center"/>
    </xf>
    <xf numFmtId="0" fontId="15" fillId="12" borderId="0" xfId="0" applyFont="1" applyFill="1" applyBorder="1" applyAlignment="1">
      <alignment horizontal="left" vertical="top"/>
    </xf>
    <xf numFmtId="164" fontId="6" fillId="0" borderId="2" xfId="0" applyNumberFormat="1" applyFont="1" applyFill="1" applyBorder="1" applyAlignment="1">
      <alignment horizontal="center" vertical="top"/>
    </xf>
    <xf numFmtId="0" fontId="12" fillId="12" borderId="1" xfId="0" applyFont="1" applyFill="1" applyBorder="1" applyAlignment="1">
      <alignment horizontal="center" vertical="top"/>
    </xf>
    <xf numFmtId="49" fontId="12" fillId="12" borderId="0" xfId="0" applyNumberFormat="1" applyFont="1" applyFill="1" applyBorder="1" applyAlignment="1">
      <alignment horizontal="left" vertical="top" wrapText="1"/>
    </xf>
    <xf numFmtId="49" fontId="17" fillId="12" borderId="25" xfId="0" applyNumberFormat="1" applyFont="1" applyFill="1" applyBorder="1" applyAlignment="1">
      <alignment horizontal="center" vertical="center" textRotation="90"/>
    </xf>
    <xf numFmtId="0" fontId="5" fillId="14" borderId="55" xfId="0" applyFont="1" applyFill="1" applyBorder="1" applyAlignment="1">
      <alignment vertical="top" wrapText="1"/>
    </xf>
    <xf numFmtId="164" fontId="7" fillId="0" borderId="2" xfId="0" applyNumberFormat="1" applyFont="1" applyFill="1" applyBorder="1" applyAlignment="1">
      <alignment horizontal="center" vertical="top"/>
    </xf>
    <xf numFmtId="0" fontId="5" fillId="14" borderId="13" xfId="0" applyFont="1" applyFill="1" applyBorder="1" applyAlignment="1">
      <alignment vertical="top" wrapText="1"/>
    </xf>
    <xf numFmtId="49" fontId="13" fillId="15" borderId="24" xfId="0" applyNumberFormat="1" applyFont="1" applyFill="1" applyBorder="1" applyAlignment="1">
      <alignment vertical="top"/>
    </xf>
    <xf numFmtId="0" fontId="5" fillId="0" borderId="1" xfId="0" applyFont="1" applyFill="1" applyBorder="1" applyAlignment="1">
      <alignment horizontal="center" vertical="top"/>
    </xf>
    <xf numFmtId="164" fontId="7" fillId="0" borderId="54" xfId="0" applyNumberFormat="1" applyFont="1" applyFill="1" applyBorder="1" applyAlignment="1">
      <alignment horizontal="center" vertical="top"/>
    </xf>
    <xf numFmtId="0" fontId="5" fillId="0" borderId="25" xfId="0" applyFont="1" applyFill="1" applyBorder="1" applyAlignment="1">
      <alignment horizontal="center" vertical="top"/>
    </xf>
    <xf numFmtId="0" fontId="15" fillId="12" borderId="17" xfId="0" applyFont="1" applyFill="1" applyBorder="1" applyAlignment="1">
      <alignment horizontal="left" vertical="top"/>
    </xf>
    <xf numFmtId="164" fontId="7" fillId="0" borderId="55" xfId="0" applyNumberFormat="1" applyFont="1" applyFill="1" applyBorder="1" applyAlignment="1">
      <alignment horizontal="center" vertical="top"/>
    </xf>
    <xf numFmtId="49" fontId="12" fillId="12" borderId="32" xfId="0" applyNumberFormat="1" applyFont="1" applyFill="1" applyBorder="1" applyAlignment="1">
      <alignment horizontal="left" vertical="top" wrapText="1"/>
    </xf>
    <xf numFmtId="0" fontId="19" fillId="0" borderId="0" xfId="0" applyFont="1"/>
    <xf numFmtId="164" fontId="6" fillId="0" borderId="10" xfId="0" applyNumberFormat="1" applyFont="1" applyFill="1" applyBorder="1" applyAlignment="1">
      <alignment horizontal="center" vertical="top"/>
    </xf>
    <xf numFmtId="0" fontId="15" fillId="12" borderId="31" xfId="0" applyFont="1" applyFill="1" applyBorder="1" applyAlignment="1">
      <alignment horizontal="center" vertical="top"/>
    </xf>
    <xf numFmtId="49" fontId="12" fillId="12" borderId="51" xfId="0" applyNumberFormat="1" applyFont="1" applyFill="1" applyBorder="1" applyAlignment="1">
      <alignment horizontal="left" vertical="top" wrapText="1"/>
    </xf>
    <xf numFmtId="164" fontId="6" fillId="0" borderId="13" xfId="0" applyNumberFormat="1" applyFont="1" applyFill="1" applyBorder="1" applyAlignment="1">
      <alignment horizontal="center" vertical="top"/>
    </xf>
    <xf numFmtId="0" fontId="12" fillId="12" borderId="9" xfId="0" applyFont="1" applyFill="1" applyBorder="1" applyAlignment="1">
      <alignment horizontal="center" vertical="top"/>
    </xf>
    <xf numFmtId="9" fontId="15" fillId="12" borderId="44" xfId="0" applyNumberFormat="1" applyFont="1" applyFill="1" applyBorder="1" applyAlignment="1">
      <alignment horizontal="center" vertical="top"/>
    </xf>
    <xf numFmtId="0" fontId="15" fillId="12" borderId="52" xfId="0" applyFont="1" applyFill="1" applyBorder="1" applyAlignment="1">
      <alignment horizontal="center" vertical="center"/>
    </xf>
    <xf numFmtId="0" fontId="15" fillId="12" borderId="18" xfId="0" applyFont="1" applyFill="1" applyBorder="1" applyAlignment="1">
      <alignment horizontal="left" vertical="top"/>
    </xf>
    <xf numFmtId="164" fontId="7" fillId="0" borderId="22" xfId="0" applyNumberFormat="1" applyFont="1" applyFill="1" applyBorder="1" applyAlignment="1">
      <alignment horizontal="center" vertical="top"/>
    </xf>
    <xf numFmtId="49" fontId="17" fillId="12" borderId="26" xfId="0" applyNumberFormat="1" applyFont="1" applyFill="1" applyBorder="1" applyAlignment="1">
      <alignment horizontal="center" vertical="center" textRotation="90"/>
    </xf>
    <xf numFmtId="164" fontId="6" fillId="13" borderId="5" xfId="0" applyNumberFormat="1" applyFont="1" applyFill="1" applyBorder="1" applyAlignment="1">
      <alignment horizontal="center" vertical="top"/>
    </xf>
    <xf numFmtId="0" fontId="13" fillId="13" borderId="5" xfId="0" applyFont="1" applyFill="1" applyBorder="1" applyAlignment="1">
      <alignment horizontal="center" vertical="top"/>
    </xf>
    <xf numFmtId="0" fontId="12" fillId="12" borderId="41" xfId="0" applyFont="1" applyFill="1" applyBorder="1" applyAlignment="1">
      <alignment horizontal="center" vertical="top"/>
    </xf>
    <xf numFmtId="0" fontId="12" fillId="12" borderId="20" xfId="0" applyFont="1" applyFill="1" applyBorder="1" applyAlignment="1">
      <alignment horizontal="center" vertical="top" wrapText="1"/>
    </xf>
    <xf numFmtId="0" fontId="12" fillId="12" borderId="32" xfId="0" applyFont="1" applyFill="1" applyBorder="1" applyAlignment="1">
      <alignment horizontal="left" vertical="top" wrapText="1"/>
    </xf>
    <xf numFmtId="164" fontId="5" fillId="13" borderId="5" xfId="0" applyNumberFormat="1" applyFont="1" applyFill="1" applyBorder="1" applyAlignment="1">
      <alignment horizontal="center" vertical="top"/>
    </xf>
    <xf numFmtId="0" fontId="12" fillId="13" borderId="5" xfId="0" applyFont="1" applyFill="1" applyBorder="1" applyAlignment="1">
      <alignment horizontal="center" vertical="top"/>
    </xf>
    <xf numFmtId="0" fontId="12" fillId="12" borderId="62" xfId="0" applyFont="1" applyFill="1" applyBorder="1" applyAlignment="1">
      <alignment horizontal="center" vertical="top"/>
    </xf>
    <xf numFmtId="164" fontId="12" fillId="0" borderId="15" xfId="0" applyNumberFormat="1" applyFont="1" applyBorder="1" applyAlignment="1">
      <alignment horizontal="left" vertical="center" wrapText="1"/>
    </xf>
    <xf numFmtId="164" fontId="5" fillId="13" borderId="9" xfId="0" applyNumberFormat="1" applyFont="1" applyFill="1" applyBorder="1" applyAlignment="1">
      <alignment horizontal="center" vertical="top"/>
    </xf>
    <xf numFmtId="0" fontId="15" fillId="12" borderId="62" xfId="0" applyFont="1" applyFill="1" applyBorder="1" applyAlignment="1">
      <alignment horizontal="center" vertical="top"/>
    </xf>
    <xf numFmtId="164" fontId="12" fillId="16" borderId="15" xfId="0" applyNumberFormat="1" applyFont="1" applyFill="1" applyBorder="1" applyAlignment="1">
      <alignment horizontal="left" vertical="center" wrapText="1"/>
    </xf>
    <xf numFmtId="164" fontId="11" fillId="13" borderId="9" xfId="0" applyNumberFormat="1" applyFont="1" applyFill="1" applyBorder="1" applyAlignment="1">
      <alignment horizontal="center" vertical="top"/>
    </xf>
    <xf numFmtId="164" fontId="12" fillId="16" borderId="60" xfId="0" applyNumberFormat="1" applyFont="1" applyFill="1" applyBorder="1" applyAlignment="1">
      <alignment horizontal="left" vertical="center" wrapText="1"/>
    </xf>
    <xf numFmtId="164" fontId="7" fillId="13" borderId="9" xfId="0" applyNumberFormat="1" applyFont="1" applyFill="1" applyBorder="1" applyAlignment="1">
      <alignment horizontal="center" vertical="top"/>
    </xf>
    <xf numFmtId="164" fontId="6" fillId="13" borderId="9" xfId="0" applyNumberFormat="1" applyFont="1" applyFill="1" applyBorder="1" applyAlignment="1">
      <alignment horizontal="center" vertical="top"/>
    </xf>
    <xf numFmtId="164" fontId="12" fillId="16" borderId="51" xfId="0" applyNumberFormat="1" applyFont="1" applyFill="1" applyBorder="1" applyAlignment="1">
      <alignment horizontal="left" vertical="center" wrapText="1"/>
    </xf>
    <xf numFmtId="164" fontId="12" fillId="16" borderId="24" xfId="0" applyNumberFormat="1" applyFont="1" applyFill="1" applyBorder="1" applyAlignment="1">
      <alignment horizontal="left" vertical="center" wrapText="1"/>
    </xf>
    <xf numFmtId="164" fontId="6" fillId="13" borderId="16" xfId="0" applyNumberFormat="1" applyFont="1" applyFill="1" applyBorder="1" applyAlignment="1">
      <alignment horizontal="center" vertical="top"/>
    </xf>
    <xf numFmtId="0" fontId="5" fillId="0" borderId="41" xfId="0" applyFont="1" applyFill="1" applyBorder="1" applyAlignment="1">
      <alignment horizontal="center" vertical="center"/>
    </xf>
    <xf numFmtId="0" fontId="5" fillId="0" borderId="20" xfId="0" applyFont="1" applyFill="1" applyBorder="1" applyAlignment="1">
      <alignment horizontal="center" vertical="center" wrapText="1"/>
    </xf>
    <xf numFmtId="0" fontId="5" fillId="0" borderId="20" xfId="0" applyFont="1" applyBorder="1" applyAlignment="1">
      <alignment vertical="center" wrapText="1"/>
    </xf>
    <xf numFmtId="0" fontId="10" fillId="0" borderId="44" xfId="0" applyFont="1" applyFill="1" applyBorder="1" applyAlignment="1">
      <alignment horizontal="center" vertical="center"/>
    </xf>
    <xf numFmtId="0" fontId="22" fillId="0" borderId="52" xfId="0" applyFont="1" applyFill="1" applyBorder="1" applyAlignment="1">
      <alignment horizontal="center" vertical="center" wrapText="1"/>
    </xf>
    <xf numFmtId="0" fontId="5" fillId="0" borderId="52" xfId="0" applyFont="1" applyBorder="1" applyAlignment="1">
      <alignment vertical="center" wrapText="1"/>
    </xf>
    <xf numFmtId="0" fontId="13" fillId="0" borderId="18" xfId="0" applyFont="1" applyFill="1" applyBorder="1" applyAlignment="1">
      <alignment horizontal="left" vertical="top"/>
    </xf>
    <xf numFmtId="0" fontId="23" fillId="0" borderId="18" xfId="0" applyFont="1" applyFill="1" applyBorder="1" applyAlignment="1">
      <alignment horizontal="left" vertical="top"/>
    </xf>
    <xf numFmtId="0" fontId="23" fillId="0" borderId="18" xfId="0" applyFont="1" applyFill="1" applyBorder="1" applyAlignment="1">
      <alignment horizontal="left" vertical="top" wrapText="1"/>
    </xf>
    <xf numFmtId="0" fontId="24" fillId="0" borderId="18" xfId="0" applyFont="1" applyFill="1" applyBorder="1" applyAlignment="1">
      <alignment horizontal="left" vertical="top"/>
    </xf>
    <xf numFmtId="0" fontId="23" fillId="0" borderId="37" xfId="0" applyFont="1" applyFill="1" applyBorder="1" applyAlignment="1">
      <alignment vertical="top"/>
    </xf>
    <xf numFmtId="49" fontId="13" fillId="11" borderId="37" xfId="0" applyNumberFormat="1" applyFont="1" applyFill="1" applyBorder="1" applyAlignment="1">
      <alignment horizontal="center" vertical="top" wrapText="1"/>
    </xf>
    <xf numFmtId="0" fontId="13" fillId="10" borderId="27" xfId="0" applyFont="1" applyFill="1" applyBorder="1" applyAlignment="1">
      <alignment horizontal="left" vertical="top"/>
    </xf>
    <xf numFmtId="0" fontId="4" fillId="11" borderId="18" xfId="0" applyFont="1" applyFill="1" applyBorder="1"/>
    <xf numFmtId="0" fontId="13" fillId="10" borderId="18" xfId="0" applyFont="1" applyFill="1" applyBorder="1" applyAlignment="1">
      <alignment horizontal="left" vertical="top"/>
    </xf>
    <xf numFmtId="0" fontId="23" fillId="10" borderId="18" xfId="0" applyFont="1" applyFill="1" applyBorder="1" applyAlignment="1">
      <alignment horizontal="left" vertical="top"/>
    </xf>
    <xf numFmtId="49" fontId="13" fillId="11" borderId="1" xfId="0" applyNumberFormat="1" applyFont="1" applyFill="1" applyBorder="1" applyAlignment="1">
      <alignment horizontal="center" vertical="top" wrapText="1"/>
    </xf>
    <xf numFmtId="0" fontId="25" fillId="0" borderId="17" xfId="0" applyFont="1" applyBorder="1" applyAlignment="1">
      <alignment horizontal="center" vertical="center"/>
    </xf>
    <xf numFmtId="0" fontId="25" fillId="0" borderId="0" xfId="0" applyFont="1" applyAlignment="1">
      <alignment horizontal="center" vertical="center"/>
    </xf>
    <xf numFmtId="0" fontId="25" fillId="0" borderId="0" xfId="0" applyFont="1" applyAlignment="1">
      <alignment horizontal="left" vertical="center" wrapText="1"/>
    </xf>
    <xf numFmtId="0" fontId="27" fillId="0" borderId="0" xfId="4" applyFont="1" applyAlignment="1">
      <alignment vertical="top" wrapText="1"/>
    </xf>
    <xf numFmtId="0" fontId="4" fillId="0" borderId="0" xfId="6"/>
    <xf numFmtId="0" fontId="4" fillId="0" borderId="0" xfId="6" applyFont="1"/>
    <xf numFmtId="0" fontId="28" fillId="0" borderId="0" xfId="6" applyFont="1"/>
    <xf numFmtId="0" fontId="4" fillId="0" borderId="0" xfId="6" applyFont="1" applyAlignment="1">
      <alignment horizontal="center"/>
    </xf>
    <xf numFmtId="0" fontId="29" fillId="0" borderId="0" xfId="6" applyFont="1"/>
    <xf numFmtId="2" fontId="30" fillId="3" borderId="1" xfId="6" applyNumberFormat="1" applyFont="1" applyFill="1" applyBorder="1" applyAlignment="1">
      <alignment horizontal="center" vertical="top" wrapText="1"/>
    </xf>
    <xf numFmtId="0" fontId="31" fillId="3" borderId="3" xfId="6" applyFont="1" applyFill="1" applyBorder="1" applyAlignment="1">
      <alignment vertical="top" wrapText="1"/>
    </xf>
    <xf numFmtId="0" fontId="31" fillId="3" borderId="4" xfId="6" applyFont="1" applyFill="1" applyBorder="1" applyAlignment="1">
      <alignment vertical="top" wrapText="1"/>
    </xf>
    <xf numFmtId="2" fontId="14" fillId="0" borderId="16" xfId="6" applyNumberFormat="1" applyFont="1" applyBorder="1" applyAlignment="1">
      <alignment horizontal="center" vertical="top" wrapText="1"/>
    </xf>
    <xf numFmtId="2" fontId="26" fillId="7" borderId="1" xfId="6" applyNumberFormat="1" applyFont="1" applyFill="1" applyBorder="1" applyAlignment="1">
      <alignment horizontal="center" vertical="top" wrapText="1"/>
    </xf>
    <xf numFmtId="0" fontId="32" fillId="0" borderId="0" xfId="6" applyFont="1" applyFill="1"/>
    <xf numFmtId="0" fontId="29" fillId="0" borderId="0" xfId="6" applyFont="1" applyFill="1"/>
    <xf numFmtId="2" fontId="33" fillId="0" borderId="21" xfId="6" applyNumberFormat="1" applyFont="1" applyBorder="1" applyAlignment="1">
      <alignment horizontal="center" vertical="top" wrapText="1"/>
    </xf>
    <xf numFmtId="0" fontId="4" fillId="0" borderId="0" xfId="6" applyFont="1" applyFill="1"/>
    <xf numFmtId="164" fontId="33" fillId="0" borderId="31" xfId="6" applyNumberFormat="1" applyFont="1" applyBorder="1" applyAlignment="1">
      <alignment horizontal="center" vertical="top" wrapText="1"/>
    </xf>
    <xf numFmtId="164" fontId="14" fillId="0" borderId="31" xfId="6" applyNumberFormat="1" applyFont="1" applyBorder="1" applyAlignment="1">
      <alignment horizontal="center" vertical="top" wrapText="1"/>
    </xf>
    <xf numFmtId="2" fontId="14" fillId="0" borderId="31" xfId="6" applyNumberFormat="1" applyFont="1" applyBorder="1" applyAlignment="1">
      <alignment horizontal="center" vertical="top" wrapText="1"/>
    </xf>
    <xf numFmtId="2" fontId="14" fillId="0" borderId="9" xfId="6" applyNumberFormat="1" applyFont="1" applyBorder="1" applyAlignment="1">
      <alignment horizontal="center" vertical="top" wrapText="1"/>
    </xf>
    <xf numFmtId="0" fontId="14" fillId="0" borderId="54" xfId="6" applyFont="1" applyBorder="1"/>
    <xf numFmtId="0" fontId="14" fillId="0" borderId="0" xfId="6" applyFont="1"/>
    <xf numFmtId="0" fontId="14" fillId="0" borderId="0" xfId="6" applyFont="1" applyBorder="1"/>
    <xf numFmtId="0" fontId="14" fillId="0" borderId="51" xfId="6" applyFont="1" applyBorder="1"/>
    <xf numFmtId="164" fontId="14" fillId="0" borderId="9" xfId="5" applyNumberFormat="1" applyFont="1" applyBorder="1" applyAlignment="1">
      <alignment horizontal="center" vertical="top" wrapText="1"/>
    </xf>
    <xf numFmtId="164" fontId="14" fillId="0" borderId="9" xfId="6" applyNumberFormat="1" applyFont="1" applyBorder="1" applyAlignment="1">
      <alignment horizontal="center" vertical="top" wrapText="1"/>
    </xf>
    <xf numFmtId="164" fontId="14" fillId="0" borderId="16" xfId="6" applyNumberFormat="1" applyFont="1" applyBorder="1" applyAlignment="1">
      <alignment horizontal="center" vertical="top" wrapText="1"/>
    </xf>
    <xf numFmtId="164" fontId="4" fillId="0" borderId="0" xfId="6" applyNumberFormat="1"/>
    <xf numFmtId="2" fontId="30" fillId="7" borderId="1" xfId="6" applyNumberFormat="1" applyFont="1" applyFill="1" applyBorder="1" applyAlignment="1">
      <alignment horizontal="center" vertical="top" wrapText="1"/>
    </xf>
    <xf numFmtId="0" fontId="28" fillId="0" borderId="0" xfId="6" applyFont="1" applyAlignment="1">
      <alignment vertical="top"/>
    </xf>
    <xf numFmtId="0" fontId="4" fillId="0" borderId="0" xfId="6" applyFont="1" applyAlignment="1">
      <alignment horizontal="right"/>
    </xf>
    <xf numFmtId="0" fontId="4" fillId="0" borderId="3" xfId="6" applyBorder="1"/>
    <xf numFmtId="0" fontId="23" fillId="0" borderId="3" xfId="6" applyFont="1" applyBorder="1" applyAlignment="1">
      <alignment vertical="center" wrapText="1"/>
    </xf>
    <xf numFmtId="0" fontId="23" fillId="0" borderId="4" xfId="6" applyFont="1" applyBorder="1" applyAlignment="1">
      <alignment vertical="center" wrapText="1"/>
    </xf>
    <xf numFmtId="0" fontId="34" fillId="0" borderId="0" xfId="6" applyFont="1"/>
    <xf numFmtId="0" fontId="35" fillId="0" borderId="0" xfId="6" applyFont="1"/>
    <xf numFmtId="0" fontId="7" fillId="4" borderId="19" xfId="6" applyFont="1" applyFill="1" applyBorder="1" applyAlignment="1">
      <alignment horizontal="left" vertical="top" wrapText="1"/>
    </xf>
    <xf numFmtId="0" fontId="7" fillId="4" borderId="17" xfId="6" applyFont="1" applyFill="1" applyBorder="1" applyAlignment="1">
      <alignment horizontal="left" vertical="top" wrapText="1"/>
    </xf>
    <xf numFmtId="2" fontId="36" fillId="4" borderId="5" xfId="6" applyNumberFormat="1" applyFont="1" applyFill="1" applyBorder="1" applyAlignment="1">
      <alignment horizontal="center" vertical="top" wrapText="1"/>
    </xf>
    <xf numFmtId="0" fontId="26" fillId="4" borderId="32" xfId="6" applyFont="1" applyFill="1" applyBorder="1" applyAlignment="1">
      <alignment horizontal="center" vertical="top"/>
    </xf>
    <xf numFmtId="0" fontId="7" fillId="18" borderId="19" xfId="6" applyFont="1" applyFill="1" applyBorder="1" applyAlignment="1">
      <alignment horizontal="left" vertical="top" wrapText="1"/>
    </xf>
    <xf numFmtId="0" fontId="7" fillId="18" borderId="17" xfId="6" applyFont="1" applyFill="1" applyBorder="1" applyAlignment="1">
      <alignment horizontal="left" vertical="top" wrapText="1"/>
    </xf>
    <xf numFmtId="164" fontId="36" fillId="18" borderId="5" xfId="6" applyNumberFormat="1" applyFont="1" applyFill="1" applyBorder="1" applyAlignment="1">
      <alignment horizontal="center" vertical="top" wrapText="1"/>
    </xf>
    <xf numFmtId="0" fontId="26" fillId="18" borderId="32" xfId="6" applyFont="1" applyFill="1" applyBorder="1" applyAlignment="1">
      <alignment horizontal="center" vertical="top"/>
    </xf>
    <xf numFmtId="0" fontId="26" fillId="18" borderId="17" xfId="6" applyFont="1" applyFill="1" applyBorder="1" applyAlignment="1">
      <alignment horizontal="right" vertical="top" wrapText="1"/>
    </xf>
    <xf numFmtId="49" fontId="26" fillId="18" borderId="5" xfId="6" applyNumberFormat="1" applyFont="1" applyFill="1" applyBorder="1" applyAlignment="1">
      <alignment horizontal="center" vertical="top"/>
    </xf>
    <xf numFmtId="0" fontId="7" fillId="11" borderId="2" xfId="6" applyFont="1" applyFill="1" applyBorder="1" applyAlignment="1">
      <alignment horizontal="left" vertical="top" wrapText="1"/>
    </xf>
    <xf numFmtId="0" fontId="7" fillId="11" borderId="3" xfId="6" applyFont="1" applyFill="1" applyBorder="1" applyAlignment="1">
      <alignment horizontal="left" vertical="top" wrapText="1"/>
    </xf>
    <xf numFmtId="164" fontId="36" fillId="11" borderId="1" xfId="6" applyNumberFormat="1" applyFont="1" applyFill="1" applyBorder="1" applyAlignment="1">
      <alignment horizontal="center" vertical="top" wrapText="1"/>
    </xf>
    <xf numFmtId="0" fontId="26" fillId="11" borderId="4" xfId="6" applyFont="1" applyFill="1" applyBorder="1" applyAlignment="1">
      <alignment horizontal="center" vertical="top"/>
    </xf>
    <xf numFmtId="49" fontId="26" fillId="11" borderId="1" xfId="6" applyNumberFormat="1" applyFont="1" applyFill="1" applyBorder="1" applyAlignment="1">
      <alignment horizontal="center" vertical="top"/>
    </xf>
    <xf numFmtId="0" fontId="7" fillId="9" borderId="2" xfId="6" applyFont="1" applyFill="1" applyBorder="1" applyAlignment="1">
      <alignment horizontal="left" vertical="top" wrapText="1"/>
    </xf>
    <xf numFmtId="0" fontId="7" fillId="9" borderId="3" xfId="6" applyFont="1" applyFill="1" applyBorder="1" applyAlignment="1">
      <alignment horizontal="left" vertical="top" wrapText="1"/>
    </xf>
    <xf numFmtId="164" fontId="36" fillId="9" borderId="1" xfId="6" applyNumberFormat="1" applyFont="1" applyFill="1" applyBorder="1" applyAlignment="1">
      <alignment horizontal="center" vertical="top" wrapText="1"/>
    </xf>
    <xf numFmtId="0" fontId="26" fillId="9" borderId="4" xfId="6" applyFont="1" applyFill="1" applyBorder="1" applyAlignment="1">
      <alignment horizontal="center" vertical="top"/>
    </xf>
    <xf numFmtId="49" fontId="26" fillId="9" borderId="1" xfId="6" applyNumberFormat="1" applyFont="1" applyFill="1" applyBorder="1" applyAlignment="1">
      <alignment horizontal="center" vertical="top"/>
    </xf>
    <xf numFmtId="49" fontId="26" fillId="10" borderId="1" xfId="6" applyNumberFormat="1" applyFont="1" applyFill="1" applyBorder="1" applyAlignment="1">
      <alignment horizontal="center" vertical="top"/>
    </xf>
    <xf numFmtId="9" fontId="11" fillId="19" borderId="44" xfId="6" applyNumberFormat="1" applyFont="1" applyFill="1" applyBorder="1" applyAlignment="1">
      <alignment horizontal="center" vertical="top"/>
    </xf>
    <xf numFmtId="0" fontId="11" fillId="19" borderId="45" xfId="6" applyFont="1" applyFill="1" applyBorder="1" applyAlignment="1">
      <alignment horizontal="center" vertical="center"/>
    </xf>
    <xf numFmtId="0" fontId="11" fillId="19" borderId="46" xfId="6" applyFont="1" applyFill="1" applyBorder="1" applyAlignment="1">
      <alignment horizontal="left" vertical="top"/>
    </xf>
    <xf numFmtId="164" fontId="26" fillId="19" borderId="26" xfId="6" applyNumberFormat="1" applyFont="1" applyFill="1" applyBorder="1" applyAlignment="1">
      <alignment horizontal="center" vertical="top"/>
    </xf>
    <xf numFmtId="0" fontId="26" fillId="19" borderId="37" xfId="6" applyFont="1" applyFill="1" applyBorder="1" applyAlignment="1">
      <alignment horizontal="center" vertical="top"/>
    </xf>
    <xf numFmtId="49" fontId="14" fillId="12" borderId="51" xfId="6" applyNumberFormat="1" applyFont="1" applyFill="1" applyBorder="1" applyAlignment="1">
      <alignment horizontal="center" vertical="top"/>
    </xf>
    <xf numFmtId="0" fontId="31" fillId="12" borderId="25" xfId="6" applyFont="1" applyFill="1" applyBorder="1" applyAlignment="1">
      <alignment horizontal="center" vertical="top" wrapText="1"/>
    </xf>
    <xf numFmtId="0" fontId="31" fillId="14" borderId="0" xfId="6" applyFont="1" applyFill="1" applyBorder="1" applyAlignment="1">
      <alignment horizontal="center" vertical="top" wrapText="1"/>
    </xf>
    <xf numFmtId="0" fontId="11" fillId="12" borderId="48" xfId="6" applyFont="1" applyFill="1" applyBorder="1" applyAlignment="1">
      <alignment horizontal="center" vertical="top"/>
    </xf>
    <xf numFmtId="0" fontId="5" fillId="12" borderId="49" xfId="6" applyFont="1" applyFill="1" applyBorder="1" applyAlignment="1">
      <alignment horizontal="center" vertical="center" wrapText="1"/>
    </xf>
    <xf numFmtId="0" fontId="5" fillId="12" borderId="50" xfId="6" applyFont="1" applyFill="1" applyBorder="1" applyAlignment="1">
      <alignment horizontal="left" vertical="top" wrapText="1"/>
    </xf>
    <xf numFmtId="164" fontId="14" fillId="0" borderId="25" xfId="6" applyNumberFormat="1" applyFont="1" applyFill="1" applyBorder="1" applyAlignment="1">
      <alignment horizontal="center" vertical="top"/>
    </xf>
    <xf numFmtId="0" fontId="14" fillId="12" borderId="31" xfId="6" applyFont="1" applyFill="1" applyBorder="1" applyAlignment="1">
      <alignment horizontal="center" vertical="top"/>
    </xf>
    <xf numFmtId="49" fontId="14" fillId="12" borderId="25" xfId="6" applyNumberFormat="1" applyFont="1" applyFill="1" applyBorder="1" applyAlignment="1">
      <alignment horizontal="center" vertical="top"/>
    </xf>
    <xf numFmtId="49" fontId="26" fillId="12" borderId="25" xfId="6" applyNumberFormat="1" applyFont="1" applyFill="1" applyBorder="1" applyAlignment="1">
      <alignment horizontal="center" vertical="top" wrapText="1"/>
    </xf>
    <xf numFmtId="49" fontId="26" fillId="14" borderId="0" xfId="6" applyNumberFormat="1" applyFont="1" applyFill="1" applyBorder="1" applyAlignment="1">
      <alignment horizontal="center" vertical="top" wrapText="1"/>
    </xf>
    <xf numFmtId="0" fontId="29" fillId="0" borderId="0" xfId="6" applyFont="1" applyAlignment="1">
      <alignment horizontal="left"/>
    </xf>
    <xf numFmtId="0" fontId="4" fillId="0" borderId="0" xfId="6" applyAlignment="1">
      <alignment horizontal="left"/>
    </xf>
    <xf numFmtId="0" fontId="29" fillId="0" borderId="0" xfId="6" applyFont="1" applyAlignment="1">
      <alignment horizontal="center"/>
    </xf>
    <xf numFmtId="0" fontId="11" fillId="12" borderId="47" xfId="6" applyFont="1" applyFill="1" applyBorder="1" applyAlignment="1">
      <alignment horizontal="center" vertical="top"/>
    </xf>
    <xf numFmtId="0" fontId="5" fillId="12" borderId="57" xfId="6" applyFont="1" applyFill="1" applyBorder="1" applyAlignment="1">
      <alignment horizontal="center" vertical="center" wrapText="1"/>
    </xf>
    <xf numFmtId="0" fontId="5" fillId="12" borderId="15" xfId="6" applyFont="1" applyFill="1" applyBorder="1" applyAlignment="1">
      <alignment wrapText="1"/>
    </xf>
    <xf numFmtId="164" fontId="33" fillId="0" borderId="53" xfId="6" applyNumberFormat="1" applyFont="1" applyFill="1" applyBorder="1" applyAlignment="1">
      <alignment horizontal="center" vertical="top"/>
    </xf>
    <xf numFmtId="0" fontId="14" fillId="12" borderId="9" xfId="6" applyFont="1" applyFill="1" applyBorder="1" applyAlignment="1">
      <alignment horizontal="center" vertical="top"/>
    </xf>
    <xf numFmtId="0" fontId="37" fillId="12" borderId="34" xfId="6" applyFont="1" applyFill="1" applyBorder="1" applyAlignment="1">
      <alignment horizontal="center" vertical="top"/>
    </xf>
    <xf numFmtId="0" fontId="5" fillId="12" borderId="35" xfId="6" applyFont="1" applyFill="1" applyBorder="1" applyAlignment="1">
      <alignment horizontal="center" vertical="top" wrapText="1"/>
    </xf>
    <xf numFmtId="0" fontId="5" fillId="12" borderId="36" xfId="6" applyFont="1" applyFill="1" applyBorder="1" applyAlignment="1">
      <alignment horizontal="left" vertical="top" wrapText="1"/>
    </xf>
    <xf numFmtId="164" fontId="14" fillId="12" borderId="16" xfId="6" applyNumberFormat="1" applyFont="1" applyFill="1" applyBorder="1" applyAlignment="1">
      <alignment horizontal="center" vertical="top"/>
    </xf>
    <xf numFmtId="0" fontId="14" fillId="12" borderId="16" xfId="6" applyFont="1" applyFill="1" applyBorder="1" applyAlignment="1">
      <alignment horizontal="center" vertical="top"/>
    </xf>
    <xf numFmtId="49" fontId="14" fillId="12" borderId="26" xfId="6" applyNumberFormat="1" applyFont="1" applyFill="1" applyBorder="1" applyAlignment="1">
      <alignment horizontal="left" vertical="top"/>
    </xf>
    <xf numFmtId="49" fontId="26" fillId="12" borderId="26" xfId="6" applyNumberFormat="1" applyFont="1" applyFill="1" applyBorder="1" applyAlignment="1">
      <alignment horizontal="center" vertical="top" wrapText="1"/>
    </xf>
    <xf numFmtId="49" fontId="26" fillId="14" borderId="18" xfId="6" applyNumberFormat="1" applyFont="1" applyFill="1" applyBorder="1" applyAlignment="1">
      <alignment horizontal="center" vertical="top" wrapText="1"/>
    </xf>
    <xf numFmtId="9" fontId="11" fillId="19" borderId="65" xfId="6" applyNumberFormat="1" applyFont="1" applyFill="1" applyBorder="1" applyAlignment="1">
      <alignment horizontal="center" vertical="top"/>
    </xf>
    <xf numFmtId="0" fontId="11" fillId="19" borderId="66" xfId="6" applyFont="1" applyFill="1" applyBorder="1" applyAlignment="1">
      <alignment horizontal="center" vertical="center"/>
    </xf>
    <xf numFmtId="0" fontId="11" fillId="19" borderId="67" xfId="6" applyFont="1" applyFill="1" applyBorder="1" applyAlignment="1">
      <alignment horizontal="left" vertical="top"/>
    </xf>
    <xf numFmtId="164" fontId="26" fillId="19" borderId="1" xfId="6" applyNumberFormat="1" applyFont="1" applyFill="1" applyBorder="1" applyAlignment="1">
      <alignment horizontal="center" vertical="top"/>
    </xf>
    <xf numFmtId="0" fontId="26" fillId="19" borderId="4" xfId="6" applyFont="1" applyFill="1" applyBorder="1" applyAlignment="1">
      <alignment horizontal="center" vertical="top"/>
    </xf>
    <xf numFmtId="49" fontId="14" fillId="12" borderId="32" xfId="6" applyNumberFormat="1" applyFont="1" applyFill="1" applyBorder="1" applyAlignment="1">
      <alignment horizontal="left" vertical="top"/>
    </xf>
    <xf numFmtId="0" fontId="36" fillId="14" borderId="19" xfId="6" applyFont="1" applyFill="1" applyBorder="1" applyAlignment="1">
      <alignment vertical="top" wrapText="1"/>
    </xf>
    <xf numFmtId="0" fontId="31" fillId="12" borderId="5" xfId="6" applyFont="1" applyFill="1" applyBorder="1" applyAlignment="1">
      <alignment horizontal="center" vertical="top" wrapText="1"/>
    </xf>
    <xf numFmtId="0" fontId="31" fillId="14" borderId="17" xfId="6" applyFont="1" applyFill="1" applyBorder="1" applyAlignment="1">
      <alignment horizontal="center" vertical="top" wrapText="1"/>
    </xf>
    <xf numFmtId="0" fontId="5" fillId="12" borderId="51" xfId="6" applyFont="1" applyFill="1" applyBorder="1" applyAlignment="1">
      <alignment wrapText="1"/>
    </xf>
    <xf numFmtId="164" fontId="14" fillId="12" borderId="25" xfId="6" applyNumberFormat="1" applyFont="1" applyFill="1" applyBorder="1" applyAlignment="1">
      <alignment horizontal="center" vertical="top"/>
    </xf>
    <xf numFmtId="0" fontId="14" fillId="12" borderId="51" xfId="6" applyFont="1" applyFill="1" applyBorder="1" applyAlignment="1">
      <alignment horizontal="center" vertical="top"/>
    </xf>
    <xf numFmtId="49" fontId="14" fillId="12" borderId="51" xfId="6" applyNumberFormat="1" applyFont="1" applyFill="1" applyBorder="1" applyAlignment="1">
      <alignment horizontal="left" vertical="top"/>
    </xf>
    <xf numFmtId="0" fontId="34" fillId="14" borderId="54" xfId="6" applyFont="1" applyFill="1" applyBorder="1" applyAlignment="1">
      <alignment horizontal="left" vertical="top" wrapText="1"/>
    </xf>
    <xf numFmtId="164" fontId="14" fillId="12" borderId="53" xfId="6" applyNumberFormat="1" applyFont="1" applyFill="1" applyBorder="1" applyAlignment="1">
      <alignment horizontal="center" vertical="top"/>
    </xf>
    <xf numFmtId="49" fontId="14" fillId="12" borderId="25" xfId="6" applyNumberFormat="1" applyFont="1" applyFill="1" applyBorder="1" applyAlignment="1">
      <alignment horizontal="left" vertical="top"/>
    </xf>
    <xf numFmtId="0" fontId="37" fillId="12" borderId="47" xfId="6" applyFont="1" applyFill="1" applyBorder="1" applyAlignment="1">
      <alignment horizontal="center" vertical="top"/>
    </xf>
    <xf numFmtId="0" fontId="5" fillId="12" borderId="68" xfId="6" applyFont="1" applyFill="1" applyBorder="1" applyAlignment="1">
      <alignment horizontal="center" vertical="top" wrapText="1"/>
    </xf>
    <xf numFmtId="0" fontId="5" fillId="12" borderId="61" xfId="6" applyFont="1" applyFill="1" applyBorder="1" applyAlignment="1">
      <alignment horizontal="left" vertical="top" wrapText="1"/>
    </xf>
    <xf numFmtId="164" fontId="33" fillId="12" borderId="53" xfId="6" applyNumberFormat="1" applyFont="1" applyFill="1" applyBorder="1" applyAlignment="1">
      <alignment horizontal="center" vertical="top"/>
    </xf>
    <xf numFmtId="9" fontId="5" fillId="19" borderId="65" xfId="6" applyNumberFormat="1" applyFont="1" applyFill="1" applyBorder="1" applyAlignment="1">
      <alignment horizontal="center" vertical="top"/>
    </xf>
    <xf numFmtId="0" fontId="5" fillId="19" borderId="66" xfId="6" applyFont="1" applyFill="1" applyBorder="1" applyAlignment="1">
      <alignment horizontal="center" vertical="center"/>
    </xf>
    <xf numFmtId="0" fontId="5" fillId="19" borderId="67" xfId="6" applyFont="1" applyFill="1" applyBorder="1" applyAlignment="1">
      <alignment horizontal="left" vertical="top"/>
    </xf>
    <xf numFmtId="0" fontId="14" fillId="14" borderId="54" xfId="6" applyFont="1" applyFill="1" applyBorder="1" applyAlignment="1">
      <alignment horizontal="left" vertical="top" wrapText="1"/>
    </xf>
    <xf numFmtId="0" fontId="34" fillId="14" borderId="0" xfId="6" applyFont="1" applyFill="1" applyBorder="1" applyAlignment="1">
      <alignment vertical="top" wrapText="1"/>
    </xf>
    <xf numFmtId="49" fontId="26" fillId="13" borderId="25" xfId="6" applyNumberFormat="1" applyFont="1" applyFill="1" applyBorder="1" applyAlignment="1">
      <alignment horizontal="center" vertical="top" wrapText="1"/>
    </xf>
    <xf numFmtId="49" fontId="26" fillId="15" borderId="25" xfId="6" applyNumberFormat="1" applyFont="1" applyFill="1" applyBorder="1" applyAlignment="1">
      <alignment horizontal="center" vertical="top"/>
    </xf>
    <xf numFmtId="49" fontId="26" fillId="10" borderId="25" xfId="6" applyNumberFormat="1" applyFont="1" applyFill="1" applyBorder="1" applyAlignment="1">
      <alignment horizontal="center" vertical="top"/>
    </xf>
    <xf numFmtId="9" fontId="5" fillId="0" borderId="28" xfId="6" applyNumberFormat="1" applyFont="1" applyFill="1" applyBorder="1" applyAlignment="1">
      <alignment horizontal="center" vertical="top"/>
    </xf>
    <xf numFmtId="0" fontId="5" fillId="0" borderId="29" xfId="6" applyFont="1" applyFill="1" applyBorder="1" applyAlignment="1">
      <alignment horizontal="center" vertical="center"/>
    </xf>
    <xf numFmtId="0" fontId="5" fillId="0" borderId="30" xfId="6" applyFont="1" applyFill="1" applyBorder="1" applyAlignment="1">
      <alignment horizontal="left" vertical="top"/>
    </xf>
    <xf numFmtId="164" fontId="26" fillId="0" borderId="31" xfId="6" applyNumberFormat="1" applyFont="1" applyFill="1" applyBorder="1" applyAlignment="1">
      <alignment horizontal="center" vertical="top"/>
    </xf>
    <xf numFmtId="0" fontId="26" fillId="0" borderId="51" xfId="6" applyFont="1" applyFill="1" applyBorder="1" applyAlignment="1">
      <alignment horizontal="center" vertical="top"/>
    </xf>
    <xf numFmtId="9" fontId="5" fillId="0" borderId="62" xfId="6" applyNumberFormat="1" applyFont="1" applyFill="1" applyBorder="1" applyAlignment="1">
      <alignment horizontal="center" vertical="top"/>
    </xf>
    <xf numFmtId="0" fontId="5" fillId="0" borderId="69" xfId="6" applyFont="1" applyFill="1" applyBorder="1" applyAlignment="1">
      <alignment horizontal="center" vertical="center"/>
    </xf>
    <xf numFmtId="0" fontId="5" fillId="0" borderId="60" xfId="6" applyFont="1" applyFill="1" applyBorder="1" applyAlignment="1">
      <alignment horizontal="left" vertical="top"/>
    </xf>
    <xf numFmtId="164" fontId="26" fillId="0" borderId="9" xfId="6" applyNumberFormat="1" applyFont="1" applyFill="1" applyBorder="1" applyAlignment="1">
      <alignment horizontal="center" vertical="top"/>
    </xf>
    <xf numFmtId="0" fontId="26" fillId="0" borderId="9" xfId="6" applyFont="1" applyFill="1" applyBorder="1" applyAlignment="1">
      <alignment horizontal="center" vertical="top"/>
    </xf>
    <xf numFmtId="49" fontId="33" fillId="12" borderId="51" xfId="6" applyNumberFormat="1" applyFont="1" applyFill="1" applyBorder="1" applyAlignment="1">
      <alignment horizontal="center" vertical="top"/>
    </xf>
    <xf numFmtId="0" fontId="11" fillId="0" borderId="34" xfId="6" applyFont="1" applyFill="1" applyBorder="1" applyAlignment="1">
      <alignment horizontal="center" vertical="top"/>
    </xf>
    <xf numFmtId="0" fontId="11" fillId="0" borderId="35" xfId="6" applyFont="1" applyFill="1" applyBorder="1" applyAlignment="1">
      <alignment horizontal="center" vertical="top" wrapText="1"/>
    </xf>
    <xf numFmtId="0" fontId="11" fillId="0" borderId="36" xfId="6" applyFont="1" applyFill="1" applyBorder="1" applyAlignment="1">
      <alignment horizontal="left" vertical="top" wrapText="1"/>
    </xf>
    <xf numFmtId="164" fontId="26" fillId="0" borderId="16" xfId="6" applyNumberFormat="1" applyFont="1" applyFill="1" applyBorder="1" applyAlignment="1">
      <alignment horizontal="center" vertical="top"/>
    </xf>
    <xf numFmtId="0" fontId="26" fillId="0" borderId="16" xfId="6" applyFont="1" applyFill="1" applyBorder="1" applyAlignment="1">
      <alignment horizontal="center" vertical="top"/>
    </xf>
    <xf numFmtId="49" fontId="33" fillId="12" borderId="25" xfId="6" applyNumberFormat="1" applyFont="1" applyFill="1" applyBorder="1" applyAlignment="1">
      <alignment horizontal="left" vertical="top"/>
    </xf>
    <xf numFmtId="49" fontId="33" fillId="12" borderId="25" xfId="6" applyNumberFormat="1" applyFont="1" applyFill="1" applyBorder="1" applyAlignment="1">
      <alignment horizontal="center" vertical="top"/>
    </xf>
    <xf numFmtId="0" fontId="11" fillId="4" borderId="0" xfId="0" applyFont="1" applyFill="1" applyAlignment="1">
      <alignment wrapText="1"/>
    </xf>
    <xf numFmtId="49" fontId="26" fillId="14" borderId="25" xfId="6" applyNumberFormat="1" applyFont="1" applyFill="1" applyBorder="1" applyAlignment="1">
      <alignment vertical="top" wrapText="1"/>
    </xf>
    <xf numFmtId="49" fontId="14" fillId="12" borderId="32" xfId="6" applyNumberFormat="1" applyFont="1" applyFill="1" applyBorder="1" applyAlignment="1">
      <alignment horizontal="center" vertical="top"/>
    </xf>
    <xf numFmtId="0" fontId="34" fillId="14" borderId="32" xfId="6" applyFont="1" applyFill="1" applyBorder="1" applyAlignment="1">
      <alignment vertical="top" wrapText="1"/>
    </xf>
    <xf numFmtId="0" fontId="5" fillId="12" borderId="28" xfId="6" applyFont="1" applyFill="1" applyBorder="1" applyAlignment="1">
      <alignment horizontal="center" vertical="top"/>
    </xf>
    <xf numFmtId="0" fontId="5" fillId="12" borderId="29" xfId="6" applyFont="1" applyFill="1" applyBorder="1" applyAlignment="1">
      <alignment horizontal="center" vertical="center" wrapText="1"/>
    </xf>
    <xf numFmtId="0" fontId="5" fillId="12" borderId="30" xfId="6" applyFont="1" applyFill="1" applyBorder="1" applyAlignment="1">
      <alignment horizontal="left" vertical="top" wrapText="1"/>
    </xf>
    <xf numFmtId="164" fontId="14" fillId="0" borderId="31" xfId="6" applyNumberFormat="1" applyFont="1" applyFill="1" applyBorder="1" applyAlignment="1">
      <alignment horizontal="center" vertical="top"/>
    </xf>
    <xf numFmtId="0" fontId="14" fillId="0" borderId="31" xfId="6" applyFont="1" applyFill="1" applyBorder="1" applyAlignment="1">
      <alignment horizontal="center" vertical="top"/>
    </xf>
    <xf numFmtId="0" fontId="34" fillId="14" borderId="51" xfId="6" applyFont="1" applyFill="1" applyBorder="1" applyAlignment="1">
      <alignment vertical="top" wrapText="1"/>
    </xf>
    <xf numFmtId="0" fontId="5" fillId="12" borderId="47" xfId="6" applyFont="1" applyFill="1" applyBorder="1" applyAlignment="1">
      <alignment horizontal="center" vertical="top"/>
    </xf>
    <xf numFmtId="0" fontId="5" fillId="12" borderId="68" xfId="6" applyFont="1" applyFill="1" applyBorder="1" applyAlignment="1">
      <alignment horizontal="center" vertical="center" wrapText="1"/>
    </xf>
    <xf numFmtId="164" fontId="14" fillId="0" borderId="53" xfId="6" applyNumberFormat="1" applyFont="1" applyFill="1" applyBorder="1" applyAlignment="1">
      <alignment horizontal="center" vertical="top"/>
    </xf>
    <xf numFmtId="0" fontId="14" fillId="0" borderId="9" xfId="6" applyFont="1" applyFill="1" applyBorder="1" applyAlignment="1">
      <alignment horizontal="center" vertical="top"/>
    </xf>
    <xf numFmtId="0" fontId="5" fillId="0" borderId="34" xfId="6" applyFont="1" applyFill="1" applyBorder="1" applyAlignment="1">
      <alignment horizontal="center" vertical="top"/>
    </xf>
    <xf numFmtId="0" fontId="5" fillId="0" borderId="35" xfId="6" applyFont="1" applyFill="1" applyBorder="1" applyAlignment="1">
      <alignment horizontal="center" vertical="top" wrapText="1"/>
    </xf>
    <xf numFmtId="0" fontId="5" fillId="0" borderId="36" xfId="6" applyFont="1" applyFill="1" applyBorder="1" applyAlignment="1">
      <alignment horizontal="left" vertical="top" wrapText="1"/>
    </xf>
    <xf numFmtId="164" fontId="14" fillId="0" borderId="16" xfId="6" applyNumberFormat="1" applyFont="1" applyFill="1" applyBorder="1" applyAlignment="1">
      <alignment horizontal="center" vertical="top"/>
    </xf>
    <xf numFmtId="0" fontId="14" fillId="0" borderId="16" xfId="6" applyFont="1" applyFill="1" applyBorder="1" applyAlignment="1">
      <alignment horizontal="center" vertical="top"/>
    </xf>
    <xf numFmtId="49" fontId="26" fillId="14" borderId="26" xfId="6" applyNumberFormat="1" applyFont="1" applyFill="1" applyBorder="1" applyAlignment="1">
      <alignment vertical="top" wrapText="1"/>
    </xf>
    <xf numFmtId="0" fontId="4" fillId="0" borderId="0" xfId="6" applyAlignment="1">
      <alignment horizontal="center"/>
    </xf>
    <xf numFmtId="0" fontId="5" fillId="12" borderId="48" xfId="6" applyFont="1" applyFill="1" applyBorder="1" applyAlignment="1">
      <alignment horizontal="center" vertical="top"/>
    </xf>
    <xf numFmtId="0" fontId="5" fillId="12" borderId="62" xfId="6" applyFont="1" applyFill="1" applyBorder="1" applyAlignment="1">
      <alignment horizontal="center" vertical="top"/>
    </xf>
    <xf numFmtId="0" fontId="5" fillId="12" borderId="69" xfId="6" applyFont="1" applyFill="1" applyBorder="1" applyAlignment="1">
      <alignment horizontal="center" vertical="center" wrapText="1"/>
    </xf>
    <xf numFmtId="0" fontId="5" fillId="12" borderId="60" xfId="6" applyFont="1" applyFill="1" applyBorder="1" applyAlignment="1">
      <alignment horizontal="left" vertical="top" wrapText="1"/>
    </xf>
    <xf numFmtId="164" fontId="14" fillId="12" borderId="9" xfId="6" applyNumberFormat="1" applyFont="1" applyFill="1" applyBorder="1" applyAlignment="1">
      <alignment horizontal="center" vertical="top"/>
    </xf>
    <xf numFmtId="0" fontId="5" fillId="12" borderId="34" xfId="6" applyFont="1" applyFill="1" applyBorder="1" applyAlignment="1">
      <alignment horizontal="center" vertical="top"/>
    </xf>
    <xf numFmtId="164" fontId="14" fillId="12" borderId="31" xfId="6" applyNumberFormat="1" applyFont="1" applyFill="1" applyBorder="1" applyAlignment="1">
      <alignment horizontal="center" vertical="top"/>
    </xf>
    <xf numFmtId="9" fontId="5" fillId="20" borderId="65" xfId="6" applyNumberFormat="1" applyFont="1" applyFill="1" applyBorder="1" applyAlignment="1">
      <alignment horizontal="center" vertical="top"/>
    </xf>
    <xf numFmtId="0" fontId="5" fillId="20" borderId="66" xfId="6" applyFont="1" applyFill="1" applyBorder="1" applyAlignment="1">
      <alignment horizontal="center" vertical="center"/>
    </xf>
    <xf numFmtId="0" fontId="11" fillId="20" borderId="67" xfId="6" applyFont="1" applyFill="1" applyBorder="1" applyAlignment="1">
      <alignment horizontal="left" vertical="top"/>
    </xf>
    <xf numFmtId="43" fontId="36" fillId="20" borderId="1" xfId="1" applyFont="1" applyFill="1" applyBorder="1" applyAlignment="1">
      <alignment vertical="top"/>
    </xf>
    <xf numFmtId="0" fontId="26" fillId="20" borderId="4" xfId="6" applyFont="1" applyFill="1" applyBorder="1" applyAlignment="1">
      <alignment horizontal="center" vertical="top"/>
    </xf>
    <xf numFmtId="0" fontId="31" fillId="13" borderId="5" xfId="6" applyFont="1" applyFill="1" applyBorder="1" applyAlignment="1">
      <alignment vertical="top" wrapText="1"/>
    </xf>
    <xf numFmtId="164" fontId="14" fillId="13" borderId="25" xfId="6" applyNumberFormat="1" applyFont="1" applyFill="1" applyBorder="1" applyAlignment="1">
      <alignment horizontal="center" vertical="top"/>
    </xf>
    <xf numFmtId="0" fontId="26" fillId="13" borderId="51" xfId="6" applyFont="1" applyFill="1" applyBorder="1" applyAlignment="1">
      <alignment horizontal="center" vertical="top"/>
    </xf>
    <xf numFmtId="49" fontId="26" fillId="13" borderId="25" xfId="6" applyNumberFormat="1" applyFont="1" applyFill="1" applyBorder="1" applyAlignment="1">
      <alignment vertical="top" wrapText="1"/>
    </xf>
    <xf numFmtId="164" fontId="14" fillId="13" borderId="9" xfId="6" applyNumberFormat="1" applyFont="1" applyFill="1" applyBorder="1" applyAlignment="1">
      <alignment horizontal="center" vertical="top"/>
    </xf>
    <xf numFmtId="0" fontId="26" fillId="13" borderId="9" xfId="6" applyFont="1" applyFill="1" applyBorder="1" applyAlignment="1">
      <alignment horizontal="center" vertical="top"/>
    </xf>
    <xf numFmtId="164" fontId="14" fillId="13" borderId="53" xfId="6" applyNumberFormat="1" applyFont="1" applyFill="1" applyBorder="1" applyAlignment="1">
      <alignment horizontal="center" vertical="top"/>
    </xf>
    <xf numFmtId="0" fontId="11" fillId="12" borderId="61" xfId="6" applyFont="1" applyFill="1" applyBorder="1" applyAlignment="1">
      <alignment horizontal="left" vertical="top" wrapText="1"/>
    </xf>
    <xf numFmtId="164" fontId="36" fillId="13" borderId="53" xfId="6" applyNumberFormat="1" applyFont="1" applyFill="1" applyBorder="1" applyAlignment="1">
      <alignment horizontal="center" vertical="top"/>
    </xf>
    <xf numFmtId="164" fontId="33" fillId="13" borderId="16" xfId="6" applyNumberFormat="1" applyFont="1" applyFill="1" applyBorder="1" applyAlignment="1">
      <alignment horizontal="center" vertical="top"/>
    </xf>
    <xf numFmtId="0" fontId="26" fillId="13" borderId="16" xfId="6" applyFont="1" applyFill="1" applyBorder="1" applyAlignment="1">
      <alignment horizontal="center" vertical="top"/>
    </xf>
    <xf numFmtId="49" fontId="26" fillId="13" borderId="26" xfId="6" applyNumberFormat="1" applyFont="1" applyFill="1" applyBorder="1" applyAlignment="1">
      <alignment vertical="top" wrapText="1"/>
    </xf>
    <xf numFmtId="0" fontId="5" fillId="0" borderId="65" xfId="6" applyFont="1" applyBorder="1" applyAlignment="1">
      <alignment horizontal="center" vertical="center"/>
    </xf>
    <xf numFmtId="0" fontId="5" fillId="0" borderId="70" xfId="6" applyFont="1" applyBorder="1" applyAlignment="1">
      <alignment horizontal="center" vertical="center" wrapText="1"/>
    </xf>
    <xf numFmtId="0" fontId="5" fillId="0" borderId="70" xfId="6" applyFont="1" applyBorder="1" applyAlignment="1">
      <alignment vertical="center" wrapText="1"/>
    </xf>
    <xf numFmtId="0" fontId="26" fillId="12" borderId="3" xfId="6" applyFont="1" applyFill="1" applyBorder="1" applyAlignment="1">
      <alignment horizontal="left" vertical="top"/>
    </xf>
    <xf numFmtId="49" fontId="26" fillId="10" borderId="4" xfId="6" applyNumberFormat="1" applyFont="1" applyFill="1" applyBorder="1" applyAlignment="1">
      <alignment horizontal="center" vertical="top"/>
    </xf>
    <xf numFmtId="0" fontId="7" fillId="9" borderId="2" xfId="6" applyFont="1" applyFill="1" applyBorder="1" applyAlignment="1">
      <alignment vertical="top"/>
    </xf>
    <xf numFmtId="0" fontId="7" fillId="9" borderId="3" xfId="6" applyFont="1" applyFill="1" applyBorder="1" applyAlignment="1">
      <alignment vertical="top"/>
    </xf>
    <xf numFmtId="0" fontId="26" fillId="9" borderId="3" xfId="6" applyFont="1" applyFill="1" applyBorder="1" applyAlignment="1">
      <alignment vertical="top"/>
    </xf>
    <xf numFmtId="0" fontId="26" fillId="9" borderId="4" xfId="6" applyFont="1" applyFill="1" applyBorder="1" applyAlignment="1">
      <alignment vertical="top"/>
    </xf>
    <xf numFmtId="0" fontId="5" fillId="12" borderId="66" xfId="6" applyFont="1" applyFill="1" applyBorder="1" applyAlignment="1">
      <alignment vertical="center" wrapText="1"/>
    </xf>
    <xf numFmtId="0" fontId="7" fillId="0" borderId="2" xfId="6" applyFont="1" applyBorder="1" applyAlignment="1">
      <alignment horizontal="left" vertical="top"/>
    </xf>
    <xf numFmtId="0" fontId="23" fillId="0" borderId="3" xfId="6" applyFont="1" applyBorder="1" applyAlignment="1">
      <alignment horizontal="left" vertical="top"/>
    </xf>
    <xf numFmtId="0" fontId="24" fillId="0" borderId="3" xfId="6" applyFont="1" applyBorder="1" applyAlignment="1">
      <alignment horizontal="left" vertical="top"/>
    </xf>
    <xf numFmtId="0" fontId="23" fillId="0" borderId="4" xfId="6" applyFont="1" applyBorder="1" applyAlignment="1">
      <alignment vertical="top"/>
    </xf>
    <xf numFmtId="49" fontId="13" fillId="11" borderId="4" xfId="6" applyNumberFormat="1" applyFont="1" applyFill="1" applyBorder="1" applyAlignment="1">
      <alignment horizontal="center" vertical="top" wrapText="1"/>
    </xf>
    <xf numFmtId="0" fontId="7" fillId="11" borderId="27" xfId="6" applyFont="1" applyFill="1" applyBorder="1" applyAlignment="1">
      <alignment horizontal="left" vertical="top"/>
    </xf>
    <xf numFmtId="0" fontId="4" fillId="11" borderId="18" xfId="6" applyFont="1" applyFill="1" applyBorder="1"/>
    <xf numFmtId="0" fontId="26" fillId="11" borderId="18" xfId="6" applyFont="1" applyFill="1" applyBorder="1" applyAlignment="1">
      <alignment horizontal="left" vertical="top"/>
    </xf>
    <xf numFmtId="0" fontId="14" fillId="11" borderId="18" xfId="6" applyFont="1" applyFill="1" applyBorder="1" applyAlignment="1">
      <alignment horizontal="left" vertical="top"/>
    </xf>
    <xf numFmtId="0" fontId="26" fillId="11" borderId="0" xfId="6" applyFont="1" applyFill="1" applyBorder="1" applyAlignment="1">
      <alignment vertical="top"/>
    </xf>
    <xf numFmtId="49" fontId="26" fillId="11" borderId="1" xfId="6" applyNumberFormat="1" applyFont="1" applyFill="1" applyBorder="1" applyAlignment="1">
      <alignment horizontal="center" vertical="top" wrapText="1"/>
    </xf>
    <xf numFmtId="0" fontId="7" fillId="11" borderId="19" xfId="6" applyFont="1" applyFill="1" applyBorder="1" applyAlignment="1">
      <alignment horizontal="left" vertical="top" wrapText="1"/>
    </xf>
    <xf numFmtId="0" fontId="7" fillId="11" borderId="17" xfId="6" applyFont="1" applyFill="1" applyBorder="1" applyAlignment="1">
      <alignment horizontal="left" vertical="top" wrapText="1"/>
    </xf>
    <xf numFmtId="164" fontId="36" fillId="11" borderId="5" xfId="6" applyNumberFormat="1" applyFont="1" applyFill="1" applyBorder="1" applyAlignment="1">
      <alignment horizontal="center" vertical="top" wrapText="1"/>
    </xf>
    <xf numFmtId="0" fontId="26" fillId="11" borderId="32" xfId="6" applyFont="1" applyFill="1" applyBorder="1" applyAlignment="1">
      <alignment horizontal="center" vertical="top"/>
    </xf>
    <xf numFmtId="0" fontId="26" fillId="11" borderId="17" xfId="6" applyFont="1" applyFill="1" applyBorder="1" applyAlignment="1">
      <alignment horizontal="right" vertical="top" wrapText="1"/>
    </xf>
    <xf numFmtId="49" fontId="26" fillId="11" borderId="5" xfId="6" applyNumberFormat="1" applyFont="1" applyFill="1" applyBorder="1" applyAlignment="1">
      <alignment horizontal="center" vertical="top"/>
    </xf>
    <xf numFmtId="0" fontId="7" fillId="9" borderId="19" xfId="6" applyFont="1" applyFill="1" applyBorder="1" applyAlignment="1">
      <alignment horizontal="left" vertical="top" wrapText="1"/>
    </xf>
    <xf numFmtId="0" fontId="7" fillId="9" borderId="17" xfId="6" applyFont="1" applyFill="1" applyBorder="1" applyAlignment="1">
      <alignment horizontal="left" vertical="top" wrapText="1"/>
    </xf>
    <xf numFmtId="164" fontId="36" fillId="9" borderId="5" xfId="6" applyNumberFormat="1" applyFont="1" applyFill="1" applyBorder="1" applyAlignment="1">
      <alignment horizontal="center" vertical="top" wrapText="1"/>
    </xf>
    <xf numFmtId="0" fontId="26" fillId="9" borderId="32" xfId="6" applyFont="1" applyFill="1" applyBorder="1" applyAlignment="1">
      <alignment horizontal="center" vertical="top"/>
    </xf>
    <xf numFmtId="0" fontId="26" fillId="9" borderId="1" xfId="6" applyFont="1" applyFill="1" applyBorder="1" applyAlignment="1">
      <alignment horizontal="right" vertical="top" wrapText="1"/>
    </xf>
    <xf numFmtId="9" fontId="11" fillId="19" borderId="2" xfId="6" applyNumberFormat="1" applyFont="1" applyFill="1" applyBorder="1" applyAlignment="1">
      <alignment horizontal="center" vertical="top"/>
    </xf>
    <xf numFmtId="0" fontId="11" fillId="19" borderId="3" xfId="6" applyFont="1" applyFill="1" applyBorder="1" applyAlignment="1">
      <alignment horizontal="center" vertical="center"/>
    </xf>
    <xf numFmtId="0" fontId="11" fillId="19" borderId="4" xfId="6" applyFont="1" applyFill="1" applyBorder="1" applyAlignment="1">
      <alignment horizontal="left" vertical="top"/>
    </xf>
    <xf numFmtId="164" fontId="36" fillId="19" borderId="5" xfId="6" applyNumberFormat="1" applyFont="1" applyFill="1" applyBorder="1" applyAlignment="1">
      <alignment horizontal="center" vertical="top"/>
    </xf>
    <xf numFmtId="0" fontId="11" fillId="0" borderId="71" xfId="6" applyFont="1" applyFill="1" applyBorder="1" applyAlignment="1">
      <alignment horizontal="left" vertical="top"/>
    </xf>
    <xf numFmtId="0" fontId="11" fillId="0" borderId="29" xfId="6" applyFont="1" applyFill="1" applyBorder="1" applyAlignment="1">
      <alignment horizontal="left" vertical="top"/>
    </xf>
    <xf numFmtId="164" fontId="26" fillId="0" borderId="21" xfId="6" applyNumberFormat="1" applyFont="1" applyFill="1" applyBorder="1" applyAlignment="1">
      <alignment horizontal="center" vertical="top"/>
    </xf>
    <xf numFmtId="0" fontId="14" fillId="12" borderId="12" xfId="6" applyFont="1" applyFill="1" applyBorder="1" applyAlignment="1">
      <alignment horizontal="center" vertical="top"/>
    </xf>
    <xf numFmtId="0" fontId="11" fillId="0" borderId="57" xfId="6" applyFont="1" applyFill="1" applyBorder="1" applyAlignment="1">
      <alignment horizontal="left" vertical="top"/>
    </xf>
    <xf numFmtId="0" fontId="11" fillId="0" borderId="69" xfId="6" applyFont="1" applyFill="1" applyBorder="1" applyAlignment="1">
      <alignment horizontal="left" vertical="top"/>
    </xf>
    <xf numFmtId="164" fontId="36" fillId="0" borderId="9" xfId="6" applyNumberFormat="1" applyFont="1" applyFill="1" applyBorder="1" applyAlignment="1">
      <alignment horizontal="center" vertical="top"/>
    </xf>
    <xf numFmtId="0" fontId="14" fillId="12" borderId="15" xfId="6" applyFont="1" applyFill="1" applyBorder="1" applyAlignment="1">
      <alignment horizontal="center" vertical="top"/>
    </xf>
    <xf numFmtId="0" fontId="11" fillId="0" borderId="58" xfId="6" applyFont="1" applyFill="1" applyBorder="1" applyAlignment="1">
      <alignment horizontal="left" vertical="top"/>
    </xf>
    <xf numFmtId="0" fontId="11" fillId="0" borderId="68" xfId="6" applyFont="1" applyFill="1" applyBorder="1" applyAlignment="1">
      <alignment horizontal="left" vertical="top"/>
    </xf>
    <xf numFmtId="9" fontId="11" fillId="0" borderId="58" xfId="6" applyNumberFormat="1" applyFont="1" applyFill="1" applyBorder="1" applyAlignment="1">
      <alignment horizontal="center" vertical="top"/>
    </xf>
    <xf numFmtId="0" fontId="11" fillId="0" borderId="58" xfId="6" applyFont="1" applyFill="1" applyBorder="1" applyAlignment="1">
      <alignment horizontal="center" vertical="center"/>
    </xf>
    <xf numFmtId="0" fontId="14" fillId="12" borderId="24" xfId="6" applyFont="1" applyFill="1" applyBorder="1" applyAlignment="1">
      <alignment horizontal="center" vertical="top"/>
    </xf>
    <xf numFmtId="0" fontId="33" fillId="0" borderId="26" xfId="0" applyFont="1" applyBorder="1" applyAlignment="1">
      <alignment vertical="top"/>
    </xf>
    <xf numFmtId="0" fontId="11" fillId="5" borderId="65" xfId="6" applyFont="1" applyFill="1" applyBorder="1" applyAlignment="1">
      <alignment horizontal="left" vertical="top"/>
    </xf>
    <xf numFmtId="0" fontId="11" fillId="5" borderId="70" xfId="6" applyFont="1" applyFill="1" applyBorder="1" applyAlignment="1">
      <alignment horizontal="left" vertical="top"/>
    </xf>
    <xf numFmtId="0" fontId="11" fillId="5" borderId="66" xfId="6" applyFont="1" applyFill="1" applyBorder="1" applyAlignment="1">
      <alignment horizontal="left" vertical="top"/>
    </xf>
    <xf numFmtId="164" fontId="36" fillId="5" borderId="1" xfId="6" applyNumberFormat="1" applyFont="1" applyFill="1" applyBorder="1" applyAlignment="1">
      <alignment horizontal="center" vertical="top"/>
    </xf>
    <xf numFmtId="0" fontId="11" fillId="19" borderId="1" xfId="6" applyFont="1" applyFill="1" applyBorder="1" applyAlignment="1">
      <alignment horizontal="left" vertical="top"/>
    </xf>
    <xf numFmtId="0" fontId="31" fillId="14" borderId="5" xfId="6" applyFont="1" applyFill="1" applyBorder="1" applyAlignment="1">
      <alignment horizontal="center" vertical="top" wrapText="1"/>
    </xf>
    <xf numFmtId="49" fontId="26" fillId="13" borderId="32" xfId="6" applyNumberFormat="1" applyFont="1" applyFill="1" applyBorder="1" applyAlignment="1">
      <alignment horizontal="center" vertical="top" wrapText="1"/>
    </xf>
    <xf numFmtId="49" fontId="36" fillId="15" borderId="5" xfId="6" applyNumberFormat="1" applyFont="1" applyFill="1" applyBorder="1" applyAlignment="1">
      <alignment horizontal="center" vertical="top"/>
    </xf>
    <xf numFmtId="49" fontId="36" fillId="10" borderId="5" xfId="6" applyNumberFormat="1" applyFont="1" applyFill="1" applyBorder="1" applyAlignment="1">
      <alignment horizontal="center" vertical="top"/>
    </xf>
    <xf numFmtId="49" fontId="26" fillId="14" borderId="25" xfId="6" applyNumberFormat="1" applyFont="1" applyFill="1" applyBorder="1" applyAlignment="1">
      <alignment horizontal="center" vertical="top" wrapText="1"/>
    </xf>
    <xf numFmtId="49" fontId="26" fillId="13" borderId="51" xfId="6" applyNumberFormat="1" applyFont="1" applyFill="1" applyBorder="1" applyAlignment="1">
      <alignment horizontal="center" vertical="top" wrapText="1"/>
    </xf>
    <xf numFmtId="49" fontId="36" fillId="15" borderId="25" xfId="6" applyNumberFormat="1" applyFont="1" applyFill="1" applyBorder="1" applyAlignment="1">
      <alignment horizontal="center" vertical="top"/>
    </xf>
    <xf numFmtId="49" fontId="36" fillId="10" borderId="25" xfId="6" applyNumberFormat="1" applyFont="1" applyFill="1" applyBorder="1" applyAlignment="1">
      <alignment horizontal="center" vertical="top"/>
    </xf>
    <xf numFmtId="0" fontId="5" fillId="12" borderId="47" xfId="6" applyFont="1" applyFill="1" applyBorder="1" applyAlignment="1">
      <alignment horizontal="center" vertical="center"/>
    </xf>
    <xf numFmtId="2" fontId="14" fillId="12" borderId="53" xfId="6" applyNumberFormat="1" applyFont="1" applyFill="1" applyBorder="1" applyAlignment="1">
      <alignment horizontal="center" vertical="top"/>
    </xf>
    <xf numFmtId="164" fontId="33" fillId="12" borderId="16" xfId="6" applyNumberFormat="1" applyFont="1" applyFill="1" applyBorder="1" applyAlignment="1">
      <alignment horizontal="center" vertical="top"/>
    </xf>
    <xf numFmtId="0" fontId="14" fillId="0" borderId="54" xfId="0" applyFont="1" applyBorder="1" applyAlignment="1">
      <alignment vertical="top" wrapText="1"/>
    </xf>
    <xf numFmtId="49" fontId="26" fillId="14" borderId="26" xfId="6" applyNumberFormat="1" applyFont="1" applyFill="1" applyBorder="1" applyAlignment="1">
      <alignment horizontal="center" vertical="top" wrapText="1"/>
    </xf>
    <xf numFmtId="49" fontId="26" fillId="13" borderId="18" xfId="6" applyNumberFormat="1" applyFont="1" applyFill="1" applyBorder="1" applyAlignment="1">
      <alignment vertical="top" wrapText="1"/>
    </xf>
    <xf numFmtId="49" fontId="26" fillId="15" borderId="26" xfId="6" applyNumberFormat="1" applyFont="1" applyFill="1" applyBorder="1" applyAlignment="1">
      <alignment vertical="top"/>
    </xf>
    <xf numFmtId="49" fontId="26" fillId="10" borderId="26" xfId="6" applyNumberFormat="1" applyFont="1" applyFill="1" applyBorder="1" applyAlignment="1">
      <alignment vertical="top"/>
    </xf>
    <xf numFmtId="49" fontId="26" fillId="13" borderId="5" xfId="6" applyNumberFormat="1" applyFont="1" applyFill="1" applyBorder="1" applyAlignment="1">
      <alignment horizontal="center" vertical="top" wrapText="1"/>
    </xf>
    <xf numFmtId="0" fontId="11" fillId="12" borderId="68" xfId="6" applyFont="1" applyFill="1" applyBorder="1" applyAlignment="1">
      <alignment horizontal="center" vertical="center" wrapText="1"/>
    </xf>
    <xf numFmtId="0" fontId="11" fillId="12" borderId="57" xfId="6" applyFont="1" applyFill="1" applyBorder="1" applyAlignment="1">
      <alignment horizontal="center" vertical="center" wrapText="1"/>
    </xf>
    <xf numFmtId="0" fontId="11" fillId="12" borderId="15" xfId="6" applyFont="1" applyFill="1" applyBorder="1" applyAlignment="1">
      <alignment wrapText="1"/>
    </xf>
    <xf numFmtId="0" fontId="11" fillId="12" borderId="34" xfId="6" applyFont="1" applyFill="1" applyBorder="1" applyAlignment="1">
      <alignment horizontal="center" vertical="top"/>
    </xf>
    <xf numFmtId="0" fontId="11" fillId="12" borderId="35" xfId="6" applyFont="1" applyFill="1" applyBorder="1" applyAlignment="1">
      <alignment horizontal="center" vertical="top" wrapText="1"/>
    </xf>
    <xf numFmtId="0" fontId="11" fillId="12" borderId="36" xfId="6" applyFont="1" applyFill="1" applyBorder="1" applyAlignment="1">
      <alignment horizontal="left" vertical="top" wrapText="1"/>
    </xf>
    <xf numFmtId="0" fontId="36" fillId="19" borderId="4" xfId="6" applyFont="1" applyFill="1" applyBorder="1" applyAlignment="1">
      <alignment horizontal="center" vertical="top"/>
    </xf>
    <xf numFmtId="49" fontId="33" fillId="12" borderId="32" xfId="6" applyNumberFormat="1" applyFont="1" applyFill="1" applyBorder="1" applyAlignment="1">
      <alignment horizontal="left" vertical="top"/>
    </xf>
    <xf numFmtId="0" fontId="36" fillId="13" borderId="5" xfId="6" applyFont="1" applyFill="1" applyBorder="1" applyAlignment="1">
      <alignment horizontal="left" vertical="top" textRotation="90" wrapText="1"/>
    </xf>
    <xf numFmtId="0" fontId="38" fillId="12" borderId="5" xfId="6" applyFont="1" applyFill="1" applyBorder="1" applyAlignment="1">
      <alignment horizontal="center" vertical="top" wrapText="1"/>
    </xf>
    <xf numFmtId="0" fontId="38" fillId="14" borderId="17" xfId="6" applyFont="1" applyFill="1" applyBorder="1" applyAlignment="1">
      <alignment horizontal="center" vertical="top" wrapText="1"/>
    </xf>
    <xf numFmtId="49" fontId="36" fillId="13" borderId="5" xfId="6" applyNumberFormat="1" applyFont="1" applyFill="1" applyBorder="1" applyAlignment="1">
      <alignment horizontal="center" vertical="top" wrapText="1"/>
    </xf>
    <xf numFmtId="0" fontId="11" fillId="12" borderId="28" xfId="6" applyFont="1" applyFill="1" applyBorder="1" applyAlignment="1">
      <alignment horizontal="center" vertical="top"/>
    </xf>
    <xf numFmtId="0" fontId="11" fillId="12" borderId="29" xfId="6" applyFont="1" applyFill="1" applyBorder="1" applyAlignment="1">
      <alignment horizontal="center" vertical="center" wrapText="1"/>
    </xf>
    <xf numFmtId="0" fontId="11" fillId="12" borderId="30" xfId="6" applyFont="1" applyFill="1" applyBorder="1" applyAlignment="1">
      <alignment horizontal="left" vertical="top" wrapText="1"/>
    </xf>
    <xf numFmtId="0" fontId="33" fillId="12" borderId="31" xfId="6" applyFont="1" applyFill="1" applyBorder="1" applyAlignment="1">
      <alignment horizontal="center" vertical="top"/>
    </xf>
    <xf numFmtId="0" fontId="36" fillId="13" borderId="25" xfId="6" applyFont="1" applyFill="1" applyBorder="1" applyAlignment="1">
      <alignment horizontal="left" vertical="top" textRotation="90" wrapText="1"/>
    </xf>
    <xf numFmtId="49" fontId="36" fillId="12" borderId="25" xfId="6" applyNumberFormat="1" applyFont="1" applyFill="1" applyBorder="1" applyAlignment="1">
      <alignment horizontal="center" vertical="top" wrapText="1"/>
    </xf>
    <xf numFmtId="49" fontId="36" fillId="14" borderId="0" xfId="6" applyNumberFormat="1" applyFont="1" applyFill="1" applyBorder="1" applyAlignment="1">
      <alignment horizontal="center" vertical="top" wrapText="1"/>
    </xf>
    <xf numFmtId="49" fontId="36" fillId="13" borderId="25" xfId="6" applyNumberFormat="1" applyFont="1" applyFill="1" applyBorder="1" applyAlignment="1">
      <alignment horizontal="center" vertical="top" wrapText="1"/>
    </xf>
    <xf numFmtId="0" fontId="33" fillId="12" borderId="9" xfId="6" applyFont="1" applyFill="1" applyBorder="1" applyAlignment="1">
      <alignment horizontal="center" vertical="top"/>
    </xf>
    <xf numFmtId="49" fontId="33" fillId="12" borderId="25" xfId="6" applyNumberFormat="1" applyFont="1" applyFill="1" applyBorder="1" applyAlignment="1">
      <alignment vertical="top"/>
    </xf>
    <xf numFmtId="0" fontId="33" fillId="12" borderId="16" xfId="6" applyFont="1" applyFill="1" applyBorder="1" applyAlignment="1">
      <alignment horizontal="center" vertical="top"/>
    </xf>
    <xf numFmtId="0" fontId="33" fillId="0" borderId="27" xfId="0" applyFont="1" applyBorder="1" applyAlignment="1">
      <alignment vertical="top" wrapText="1"/>
    </xf>
    <xf numFmtId="0" fontId="36" fillId="13" borderId="26" xfId="6" applyFont="1" applyFill="1" applyBorder="1" applyAlignment="1">
      <alignment horizontal="left" vertical="top" textRotation="90" wrapText="1"/>
    </xf>
    <xf numFmtId="49" fontId="36" fillId="12" borderId="26" xfId="6" applyNumberFormat="1" applyFont="1" applyFill="1" applyBorder="1" applyAlignment="1">
      <alignment horizontal="center" vertical="top" wrapText="1"/>
    </xf>
    <xf numFmtId="49" fontId="36" fillId="14" borderId="18" xfId="6" applyNumberFormat="1" applyFont="1" applyFill="1" applyBorder="1" applyAlignment="1">
      <alignment horizontal="center" vertical="top" wrapText="1"/>
    </xf>
    <xf numFmtId="49" fontId="36" fillId="13" borderId="26" xfId="6" applyNumberFormat="1" applyFont="1" applyFill="1" applyBorder="1" applyAlignment="1">
      <alignment vertical="top" wrapText="1"/>
    </xf>
    <xf numFmtId="49" fontId="36" fillId="15" borderId="26" xfId="6" applyNumberFormat="1" applyFont="1" applyFill="1" applyBorder="1" applyAlignment="1">
      <alignment vertical="top"/>
    </xf>
    <xf numFmtId="0" fontId="31" fillId="13" borderId="5" xfId="6" applyFont="1" applyFill="1" applyBorder="1" applyAlignment="1">
      <alignment horizontal="center" vertical="top" wrapText="1"/>
    </xf>
    <xf numFmtId="49" fontId="26" fillId="15" borderId="5" xfId="6" applyNumberFormat="1" applyFont="1" applyFill="1" applyBorder="1" applyAlignment="1">
      <alignment vertical="top"/>
    </xf>
    <xf numFmtId="49" fontId="26" fillId="10" borderId="5" xfId="6" applyNumberFormat="1" applyFont="1" applyFill="1" applyBorder="1" applyAlignment="1">
      <alignment horizontal="center" vertical="top"/>
    </xf>
    <xf numFmtId="49" fontId="26" fillId="15" borderId="25" xfId="6" applyNumberFormat="1" applyFont="1" applyFill="1" applyBorder="1" applyAlignment="1">
      <alignment vertical="top"/>
    </xf>
    <xf numFmtId="49" fontId="26" fillId="10" borderId="25" xfId="6" applyNumberFormat="1" applyFont="1" applyFill="1" applyBorder="1" applyAlignment="1">
      <alignment vertical="top"/>
    </xf>
    <xf numFmtId="164" fontId="36" fillId="19" borderId="1" xfId="6" applyNumberFormat="1" applyFont="1" applyFill="1" applyBorder="1" applyAlignment="1">
      <alignment horizontal="center" vertical="top"/>
    </xf>
    <xf numFmtId="0" fontId="31" fillId="13" borderId="32" xfId="6" applyFont="1" applyFill="1" applyBorder="1" applyAlignment="1">
      <alignment horizontal="center" vertical="top" wrapText="1"/>
    </xf>
    <xf numFmtId="164" fontId="26" fillId="13" borderId="25" xfId="6" applyNumberFormat="1" applyFont="1" applyFill="1" applyBorder="1" applyAlignment="1">
      <alignment horizontal="center" vertical="top"/>
    </xf>
    <xf numFmtId="49" fontId="26" fillId="13" borderId="0" xfId="6" applyNumberFormat="1" applyFont="1" applyFill="1" applyBorder="1" applyAlignment="1">
      <alignment vertical="top" wrapText="1"/>
    </xf>
    <xf numFmtId="164" fontId="26" fillId="13" borderId="53" xfId="6" applyNumberFormat="1" applyFont="1" applyFill="1" applyBorder="1" applyAlignment="1">
      <alignment horizontal="center" vertical="top"/>
    </xf>
    <xf numFmtId="0" fontId="26" fillId="12" borderId="17" xfId="6" applyFont="1" applyFill="1" applyBorder="1" applyAlignment="1">
      <alignment horizontal="left" vertical="top"/>
    </xf>
    <xf numFmtId="49" fontId="26" fillId="10" borderId="37" xfId="6" applyNumberFormat="1" applyFont="1" applyFill="1" applyBorder="1" applyAlignment="1">
      <alignment horizontal="center" vertical="top"/>
    </xf>
    <xf numFmtId="0" fontId="39" fillId="9" borderId="3" xfId="6" applyFont="1" applyFill="1" applyBorder="1" applyAlignment="1">
      <alignment vertical="top"/>
    </xf>
    <xf numFmtId="0" fontId="35" fillId="9" borderId="3" xfId="6" applyFont="1" applyFill="1" applyBorder="1" applyAlignment="1">
      <alignment vertical="top"/>
    </xf>
    <xf numFmtId="0" fontId="35" fillId="9" borderId="4" xfId="6" applyFont="1" applyFill="1" applyBorder="1" applyAlignment="1">
      <alignment vertical="top"/>
    </xf>
    <xf numFmtId="49" fontId="26" fillId="9" borderId="4" xfId="6" applyNumberFormat="1" applyFont="1" applyFill="1" applyBorder="1" applyAlignment="1">
      <alignment horizontal="center" vertical="top"/>
    </xf>
    <xf numFmtId="0" fontId="5" fillId="12" borderId="70" xfId="6" applyFont="1" applyFill="1" applyBorder="1" applyAlignment="1">
      <alignment vertical="center" wrapText="1"/>
    </xf>
    <xf numFmtId="0" fontId="26" fillId="0" borderId="3" xfId="6" applyFont="1" applyBorder="1" applyAlignment="1">
      <alignment horizontal="left" vertical="top"/>
    </xf>
    <xf numFmtId="0" fontId="14" fillId="0" borderId="3" xfId="6" applyFont="1" applyBorder="1" applyAlignment="1">
      <alignment horizontal="left" vertical="top"/>
    </xf>
    <xf numFmtId="0" fontId="26" fillId="0" borderId="4" xfId="6" applyFont="1" applyBorder="1" applyAlignment="1">
      <alignment vertical="top"/>
    </xf>
    <xf numFmtId="49" fontId="26" fillId="11" borderId="4" xfId="6" applyNumberFormat="1" applyFont="1" applyFill="1" applyBorder="1" applyAlignment="1">
      <alignment horizontal="center" vertical="top" wrapText="1"/>
    </xf>
    <xf numFmtId="0" fontId="7" fillId="11" borderId="2" xfId="6" applyFont="1" applyFill="1" applyBorder="1" applyAlignment="1">
      <alignment horizontal="left" vertical="top"/>
    </xf>
    <xf numFmtId="0" fontId="4" fillId="11" borderId="3" xfId="6" applyFont="1" applyFill="1" applyBorder="1"/>
    <xf numFmtId="0" fontId="26" fillId="11" borderId="3" xfId="6" applyFont="1" applyFill="1" applyBorder="1" applyAlignment="1">
      <alignment horizontal="left" vertical="top"/>
    </xf>
    <xf numFmtId="0" fontId="40" fillId="11" borderId="3" xfId="6" applyFont="1" applyFill="1" applyBorder="1" applyAlignment="1">
      <alignment horizontal="left" vertical="top"/>
    </xf>
    <xf numFmtId="0" fontId="35" fillId="11" borderId="3" xfId="6" applyFont="1" applyFill="1" applyBorder="1" applyAlignment="1">
      <alignment horizontal="left" vertical="top"/>
    </xf>
    <xf numFmtId="0" fontId="26" fillId="11" borderId="3" xfId="6" applyFont="1" applyFill="1" applyBorder="1" applyAlignment="1">
      <alignment vertical="top"/>
    </xf>
    <xf numFmtId="164" fontId="7" fillId="11" borderId="1" xfId="6" applyNumberFormat="1" applyFont="1" applyFill="1" applyBorder="1" applyAlignment="1">
      <alignment horizontal="center" vertical="top" wrapText="1"/>
    </xf>
    <xf numFmtId="0" fontId="13" fillId="11" borderId="4" xfId="6" applyFont="1" applyFill="1" applyBorder="1" applyAlignment="1">
      <alignment horizontal="center" vertical="top"/>
    </xf>
    <xf numFmtId="0" fontId="13" fillId="11" borderId="3" xfId="6" applyFont="1" applyFill="1" applyBorder="1" applyAlignment="1">
      <alignment horizontal="right" vertical="top" wrapText="1"/>
    </xf>
    <xf numFmtId="49" fontId="16" fillId="11" borderId="1" xfId="6" applyNumberFormat="1" applyFont="1" applyFill="1" applyBorder="1" applyAlignment="1">
      <alignment horizontal="center" vertical="top"/>
    </xf>
    <xf numFmtId="49" fontId="23" fillId="11" borderId="1" xfId="6" applyNumberFormat="1" applyFont="1" applyFill="1" applyBorder="1" applyAlignment="1">
      <alignment horizontal="center" vertical="top"/>
    </xf>
    <xf numFmtId="164" fontId="7" fillId="9" borderId="1" xfId="6" applyNumberFormat="1" applyFont="1" applyFill="1" applyBorder="1" applyAlignment="1">
      <alignment horizontal="center" vertical="top" wrapText="1"/>
    </xf>
    <xf numFmtId="0" fontId="13" fillId="9" borderId="4" xfId="6" applyFont="1" applyFill="1" applyBorder="1" applyAlignment="1">
      <alignment horizontal="center" vertical="top"/>
    </xf>
    <xf numFmtId="0" fontId="13" fillId="9" borderId="3" xfId="6" applyFont="1" applyFill="1" applyBorder="1" applyAlignment="1">
      <alignment horizontal="right" vertical="top" wrapText="1"/>
    </xf>
    <xf numFmtId="49" fontId="16" fillId="9" borderId="1" xfId="6" applyNumberFormat="1" applyFont="1" applyFill="1" applyBorder="1" applyAlignment="1">
      <alignment horizontal="center" vertical="top"/>
    </xf>
    <xf numFmtId="49" fontId="23" fillId="10" borderId="1" xfId="6" applyNumberFormat="1" applyFont="1" applyFill="1" applyBorder="1" applyAlignment="1">
      <alignment horizontal="center" vertical="top"/>
    </xf>
    <xf numFmtId="9" fontId="15" fillId="19" borderId="65" xfId="6" applyNumberFormat="1" applyFont="1" applyFill="1" applyBorder="1" applyAlignment="1">
      <alignment horizontal="center" vertical="top"/>
    </xf>
    <xf numFmtId="0" fontId="15" fillId="19" borderId="66" xfId="6" applyFont="1" applyFill="1" applyBorder="1" applyAlignment="1">
      <alignment horizontal="center" vertical="center"/>
    </xf>
    <xf numFmtId="0" fontId="15" fillId="19" borderId="67" xfId="6" applyFont="1" applyFill="1" applyBorder="1" applyAlignment="1">
      <alignment horizontal="left" vertical="top"/>
    </xf>
    <xf numFmtId="164" fontId="13" fillId="19" borderId="1" xfId="6" applyNumberFormat="1" applyFont="1" applyFill="1" applyBorder="1" applyAlignment="1">
      <alignment horizontal="center" vertical="top"/>
    </xf>
    <xf numFmtId="0" fontId="13" fillId="19" borderId="4" xfId="6" applyFont="1" applyFill="1" applyBorder="1" applyAlignment="1">
      <alignment horizontal="center" vertical="top"/>
    </xf>
    <xf numFmtId="49" fontId="12" fillId="12" borderId="32" xfId="6" applyNumberFormat="1" applyFont="1" applyFill="1" applyBorder="1" applyAlignment="1">
      <alignment horizontal="center" vertical="top"/>
    </xf>
    <xf numFmtId="0" fontId="18" fillId="12" borderId="5" xfId="6" applyFont="1" applyFill="1" applyBorder="1" applyAlignment="1">
      <alignment horizontal="center" vertical="top" wrapText="1"/>
    </xf>
    <xf numFmtId="0" fontId="18" fillId="14" borderId="5" xfId="6" applyFont="1" applyFill="1" applyBorder="1" applyAlignment="1">
      <alignment horizontal="center" vertical="top" wrapText="1"/>
    </xf>
    <xf numFmtId="0" fontId="18" fillId="13" borderId="32" xfId="6" applyFont="1" applyFill="1" applyBorder="1" applyAlignment="1">
      <alignment horizontal="center" vertical="top" wrapText="1"/>
    </xf>
    <xf numFmtId="49" fontId="16" fillId="10" borderId="5" xfId="6" applyNumberFormat="1" applyFont="1" applyFill="1" applyBorder="1" applyAlignment="1">
      <alignment horizontal="center" vertical="top"/>
    </xf>
    <xf numFmtId="0" fontId="12" fillId="12" borderId="28" xfId="6" applyFont="1" applyFill="1" applyBorder="1" applyAlignment="1">
      <alignment horizontal="center" vertical="top"/>
    </xf>
    <xf numFmtId="0" fontId="12" fillId="12" borderId="29" xfId="6" applyFont="1" applyFill="1" applyBorder="1" applyAlignment="1">
      <alignment horizontal="center" vertical="center" wrapText="1"/>
    </xf>
    <xf numFmtId="0" fontId="12" fillId="12" borderId="30" xfId="6" applyFont="1" applyFill="1" applyBorder="1" applyAlignment="1">
      <alignment horizontal="left" vertical="top" wrapText="1"/>
    </xf>
    <xf numFmtId="164" fontId="12" fillId="12" borderId="31" xfId="6" applyNumberFormat="1" applyFont="1" applyFill="1" applyBorder="1" applyAlignment="1">
      <alignment horizontal="center" vertical="top"/>
    </xf>
    <xf numFmtId="0" fontId="12" fillId="12" borderId="31" xfId="6" applyFont="1" applyFill="1" applyBorder="1" applyAlignment="1">
      <alignment horizontal="center" vertical="top"/>
    </xf>
    <xf numFmtId="49" fontId="12" fillId="12" borderId="25" xfId="6" applyNumberFormat="1" applyFont="1" applyFill="1" applyBorder="1" applyAlignment="1">
      <alignment horizontal="center" vertical="top"/>
    </xf>
    <xf numFmtId="49" fontId="13" fillId="12" borderId="25" xfId="6" applyNumberFormat="1" applyFont="1" applyFill="1" applyBorder="1" applyAlignment="1">
      <alignment horizontal="center" vertical="top" wrapText="1"/>
    </xf>
    <xf numFmtId="49" fontId="13" fillId="14" borderId="25" xfId="6" applyNumberFormat="1" applyFont="1" applyFill="1" applyBorder="1" applyAlignment="1">
      <alignment horizontal="center" vertical="top" wrapText="1"/>
    </xf>
    <xf numFmtId="49" fontId="13" fillId="13" borderId="0" xfId="6" applyNumberFormat="1" applyFont="1" applyFill="1" applyBorder="1" applyAlignment="1">
      <alignment vertical="top" wrapText="1"/>
    </xf>
    <xf numFmtId="49" fontId="16" fillId="10" borderId="25" xfId="6" applyNumberFormat="1" applyFont="1" applyFill="1" applyBorder="1" applyAlignment="1">
      <alignment vertical="top"/>
    </xf>
    <xf numFmtId="0" fontId="15" fillId="12" borderId="47" xfId="6" applyFont="1" applyFill="1" applyBorder="1" applyAlignment="1">
      <alignment horizontal="center" vertical="top"/>
    </xf>
    <xf numFmtId="0" fontId="12" fillId="12" borderId="68" xfId="6" applyFont="1" applyFill="1" applyBorder="1" applyAlignment="1">
      <alignment horizontal="center" vertical="center" wrapText="1"/>
    </xf>
    <xf numFmtId="0" fontId="12" fillId="12" borderId="61" xfId="6" applyFont="1" applyFill="1" applyBorder="1" applyAlignment="1">
      <alignment horizontal="left" vertical="top" wrapText="1"/>
    </xf>
    <xf numFmtId="164" fontId="12" fillId="12" borderId="53" xfId="6" applyNumberFormat="1" applyFont="1" applyFill="1" applyBorder="1" applyAlignment="1">
      <alignment horizontal="center" vertical="top"/>
    </xf>
    <xf numFmtId="0" fontId="12" fillId="12" borderId="9" xfId="6" applyFont="1" applyFill="1" applyBorder="1" applyAlignment="1">
      <alignment horizontal="center" vertical="top"/>
    </xf>
    <xf numFmtId="49" fontId="5" fillId="12" borderId="25" xfId="6" applyNumberFormat="1" applyFont="1" applyFill="1" applyBorder="1" applyAlignment="1">
      <alignment horizontal="center" vertical="top"/>
    </xf>
    <xf numFmtId="0" fontId="12" fillId="12" borderId="47" xfId="6" applyFont="1" applyFill="1" applyBorder="1" applyAlignment="1">
      <alignment horizontal="center" vertical="top"/>
    </xf>
    <xf numFmtId="0" fontId="12" fillId="12" borderId="57" xfId="6" applyFont="1" applyFill="1" applyBorder="1" applyAlignment="1">
      <alignment horizontal="center" vertical="center" wrapText="1"/>
    </xf>
    <xf numFmtId="0" fontId="12" fillId="12" borderId="15" xfId="6" applyFont="1" applyFill="1" applyBorder="1" applyAlignment="1">
      <alignment wrapText="1"/>
    </xf>
    <xf numFmtId="0" fontId="12" fillId="12" borderId="34" xfId="6" applyFont="1" applyFill="1" applyBorder="1" applyAlignment="1">
      <alignment horizontal="center" vertical="top"/>
    </xf>
    <xf numFmtId="0" fontId="12" fillId="12" borderId="35" xfId="6" applyFont="1" applyFill="1" applyBorder="1" applyAlignment="1">
      <alignment horizontal="center" vertical="top" wrapText="1"/>
    </xf>
    <xf numFmtId="0" fontId="12" fillId="12" borderId="36" xfId="6" applyFont="1" applyFill="1" applyBorder="1" applyAlignment="1">
      <alignment horizontal="left" vertical="top" wrapText="1"/>
    </xf>
    <xf numFmtId="164" fontId="12" fillId="12" borderId="16" xfId="6" applyNumberFormat="1" applyFont="1" applyFill="1" applyBorder="1" applyAlignment="1">
      <alignment horizontal="center" vertical="top"/>
    </xf>
    <xf numFmtId="0" fontId="12" fillId="12" borderId="16" xfId="6" applyFont="1" applyFill="1" applyBorder="1" applyAlignment="1">
      <alignment horizontal="center" vertical="top"/>
    </xf>
    <xf numFmtId="49" fontId="13" fillId="12" borderId="26" xfId="6" applyNumberFormat="1" applyFont="1" applyFill="1" applyBorder="1" applyAlignment="1">
      <alignment horizontal="center" vertical="top" wrapText="1"/>
    </xf>
    <xf numFmtId="49" fontId="23" fillId="14" borderId="26" xfId="6" applyNumberFormat="1" applyFont="1" applyFill="1" applyBorder="1" applyAlignment="1">
      <alignment horizontal="center" vertical="top" wrapText="1"/>
    </xf>
    <xf numFmtId="49" fontId="23" fillId="13" borderId="18" xfId="6" applyNumberFormat="1" applyFont="1" applyFill="1" applyBorder="1" applyAlignment="1">
      <alignment vertical="top" wrapText="1"/>
    </xf>
    <xf numFmtId="49" fontId="23" fillId="10" borderId="26" xfId="6" applyNumberFormat="1" applyFont="1" applyFill="1" applyBorder="1" applyAlignment="1">
      <alignment vertical="top"/>
    </xf>
    <xf numFmtId="49" fontId="5" fillId="12" borderId="32" xfId="6" applyNumberFormat="1" applyFont="1" applyFill="1" applyBorder="1" applyAlignment="1">
      <alignment horizontal="center" vertical="top"/>
    </xf>
    <xf numFmtId="164" fontId="12" fillId="13" borderId="31" xfId="6" applyNumberFormat="1" applyFont="1" applyFill="1" applyBorder="1" applyAlignment="1">
      <alignment horizontal="center" vertical="top"/>
    </xf>
    <xf numFmtId="0" fontId="7" fillId="13" borderId="31" xfId="6" applyFont="1" applyFill="1" applyBorder="1" applyAlignment="1">
      <alignment horizontal="center" vertical="top"/>
    </xf>
    <xf numFmtId="164" fontId="12" fillId="13" borderId="53" xfId="6" applyNumberFormat="1" applyFont="1" applyFill="1" applyBorder="1" applyAlignment="1">
      <alignment horizontal="center" vertical="top"/>
    </xf>
    <xf numFmtId="0" fontId="7" fillId="13" borderId="9" xfId="6" applyFont="1" applyFill="1" applyBorder="1" applyAlignment="1">
      <alignment horizontal="center" vertical="top"/>
    </xf>
    <xf numFmtId="164" fontId="12" fillId="13" borderId="16" xfId="6" applyNumberFormat="1" applyFont="1" applyFill="1" applyBorder="1" applyAlignment="1">
      <alignment horizontal="center" vertical="top"/>
    </xf>
    <xf numFmtId="0" fontId="7" fillId="13" borderId="16" xfId="6" applyFont="1" applyFill="1" applyBorder="1" applyAlignment="1">
      <alignment horizontal="center" vertical="top"/>
    </xf>
    <xf numFmtId="49" fontId="14" fillId="12" borderId="5" xfId="6" applyNumberFormat="1" applyFont="1" applyFill="1" applyBorder="1" applyAlignment="1">
      <alignment horizontal="center" vertical="top"/>
    </xf>
    <xf numFmtId="0" fontId="14" fillId="0" borderId="27" xfId="0" applyFont="1" applyBorder="1" applyAlignment="1">
      <alignment vertical="top"/>
    </xf>
    <xf numFmtId="164" fontId="14" fillId="13" borderId="31" xfId="6" applyNumberFormat="1" applyFont="1" applyFill="1" applyBorder="1" applyAlignment="1">
      <alignment horizontal="center" vertical="top"/>
    </xf>
    <xf numFmtId="0" fontId="26" fillId="13" borderId="31" xfId="6" applyFont="1" applyFill="1" applyBorder="1" applyAlignment="1">
      <alignment horizontal="center" vertical="top"/>
    </xf>
    <xf numFmtId="164" fontId="14" fillId="13" borderId="16" xfId="6" applyNumberFormat="1" applyFont="1" applyFill="1" applyBorder="1" applyAlignment="1">
      <alignment horizontal="center" vertical="top"/>
    </xf>
    <xf numFmtId="0" fontId="39" fillId="9" borderId="2" xfId="6" applyFont="1" applyFill="1" applyBorder="1" applyAlignment="1">
      <alignment vertical="top"/>
    </xf>
    <xf numFmtId="0" fontId="5" fillId="0" borderId="65" xfId="6" applyFont="1" applyBorder="1" applyAlignment="1">
      <alignment horizontal="center" vertical="top"/>
    </xf>
    <xf numFmtId="0" fontId="5" fillId="0" borderId="66" xfId="6" applyFont="1" applyBorder="1" applyAlignment="1">
      <alignment vertical="center" wrapText="1"/>
    </xf>
    <xf numFmtId="0" fontId="26" fillId="0" borderId="2" xfId="6" applyFont="1" applyBorder="1" applyAlignment="1">
      <alignment horizontal="left" vertical="top"/>
    </xf>
    <xf numFmtId="164" fontId="26" fillId="11" borderId="5" xfId="6" applyNumberFormat="1" applyFont="1" applyFill="1" applyBorder="1" applyAlignment="1">
      <alignment horizontal="center" vertical="top" wrapText="1"/>
    </xf>
    <xf numFmtId="164" fontId="26" fillId="9" borderId="1" xfId="6" applyNumberFormat="1" applyFont="1" applyFill="1" applyBorder="1" applyAlignment="1">
      <alignment horizontal="center" vertical="top" wrapText="1"/>
    </xf>
    <xf numFmtId="0" fontId="26" fillId="9" borderId="3" xfId="6" applyFont="1" applyFill="1" applyBorder="1" applyAlignment="1">
      <alignment horizontal="right" vertical="top" wrapText="1"/>
    </xf>
    <xf numFmtId="9" fontId="11" fillId="19" borderId="19" xfId="6" applyNumberFormat="1" applyFont="1" applyFill="1" applyBorder="1" applyAlignment="1">
      <alignment horizontal="center" vertical="top"/>
    </xf>
    <xf numFmtId="0" fontId="11" fillId="19" borderId="20" xfId="6" applyFont="1" applyFill="1" applyBorder="1" applyAlignment="1">
      <alignment horizontal="center" vertical="center"/>
    </xf>
    <xf numFmtId="0" fontId="11" fillId="19" borderId="43" xfId="6" applyFont="1" applyFill="1" applyBorder="1" applyAlignment="1">
      <alignment horizontal="left" vertical="top"/>
    </xf>
    <xf numFmtId="9" fontId="11" fillId="0" borderId="19" xfId="6" applyNumberFormat="1" applyFont="1" applyFill="1" applyBorder="1" applyAlignment="1">
      <alignment horizontal="center" vertical="top"/>
    </xf>
    <xf numFmtId="0" fontId="11" fillId="0" borderId="20" xfId="6" applyFont="1" applyFill="1" applyBorder="1" applyAlignment="1">
      <alignment horizontal="center" vertical="center"/>
    </xf>
    <xf numFmtId="0" fontId="11" fillId="0" borderId="43" xfId="6" applyFont="1" applyFill="1" applyBorder="1" applyAlignment="1">
      <alignment horizontal="left" vertical="top"/>
    </xf>
    <xf numFmtId="9" fontId="11" fillId="0" borderId="6" xfId="6" applyNumberFormat="1" applyFont="1" applyFill="1" applyBorder="1" applyAlignment="1">
      <alignment horizontal="center" vertical="top"/>
    </xf>
    <xf numFmtId="0" fontId="11" fillId="0" borderId="61" xfId="6" applyFont="1" applyFill="1" applyBorder="1" applyAlignment="1">
      <alignment horizontal="left" vertical="top"/>
    </xf>
    <xf numFmtId="9" fontId="11" fillId="0" borderId="13" xfId="6" applyNumberFormat="1" applyFont="1" applyFill="1" applyBorder="1" applyAlignment="1">
      <alignment horizontal="center" vertical="top"/>
    </xf>
    <xf numFmtId="0" fontId="11" fillId="0" borderId="57" xfId="6" applyFont="1" applyFill="1" applyBorder="1" applyAlignment="1">
      <alignment horizontal="center" vertical="center"/>
    </xf>
    <xf numFmtId="0" fontId="11" fillId="0" borderId="60" xfId="6" applyFont="1" applyFill="1" applyBorder="1" applyAlignment="1">
      <alignment horizontal="left" vertical="top"/>
    </xf>
    <xf numFmtId="9" fontId="11" fillId="0" borderId="22" xfId="6" applyNumberFormat="1" applyFont="1" applyFill="1" applyBorder="1" applyAlignment="1">
      <alignment horizontal="center" vertical="top"/>
    </xf>
    <xf numFmtId="0" fontId="11" fillId="0" borderId="23" xfId="6" applyFont="1" applyFill="1" applyBorder="1" applyAlignment="1">
      <alignment horizontal="center" vertical="center"/>
    </xf>
    <xf numFmtId="0" fontId="11" fillId="0" borderId="36" xfId="6" applyFont="1" applyFill="1" applyBorder="1" applyAlignment="1">
      <alignment horizontal="left" vertical="top"/>
    </xf>
    <xf numFmtId="0" fontId="26" fillId="14" borderId="5" xfId="6" applyFont="1" applyFill="1" applyBorder="1" applyAlignment="1">
      <alignment vertical="top" wrapText="1"/>
    </xf>
    <xf numFmtId="0" fontId="33" fillId="14" borderId="25" xfId="6" applyFont="1" applyFill="1" applyBorder="1" applyAlignment="1">
      <alignment vertical="top" wrapText="1"/>
    </xf>
    <xf numFmtId="0" fontId="14" fillId="14" borderId="25" xfId="6" applyFont="1" applyFill="1" applyBorder="1" applyAlignment="1">
      <alignment horizontal="left" vertical="top" wrapText="1"/>
    </xf>
    <xf numFmtId="0" fontId="14" fillId="0" borderId="27" xfId="0" applyFont="1" applyBorder="1" applyAlignment="1">
      <alignment vertical="top" wrapText="1"/>
    </xf>
    <xf numFmtId="49" fontId="14" fillId="0" borderId="32" xfId="6" applyNumberFormat="1" applyFont="1" applyFill="1" applyBorder="1" applyAlignment="1">
      <alignment horizontal="center" vertical="top"/>
    </xf>
    <xf numFmtId="0" fontId="26" fillId="4" borderId="5" xfId="6" applyFont="1" applyFill="1" applyBorder="1" applyAlignment="1">
      <alignment vertical="top" wrapText="1"/>
    </xf>
    <xf numFmtId="49" fontId="14" fillId="0" borderId="25" xfId="6" applyNumberFormat="1" applyFont="1" applyFill="1" applyBorder="1" applyAlignment="1">
      <alignment horizontal="center" vertical="top"/>
    </xf>
    <xf numFmtId="0" fontId="33" fillId="4" borderId="25" xfId="6" applyFont="1" applyFill="1" applyBorder="1" applyAlignment="1">
      <alignment vertical="top" wrapText="1"/>
    </xf>
    <xf numFmtId="49" fontId="14" fillId="0" borderId="25" xfId="6" applyNumberFormat="1" applyFont="1" applyFill="1" applyBorder="1" applyAlignment="1">
      <alignment vertical="top"/>
    </xf>
    <xf numFmtId="49" fontId="14" fillId="12" borderId="25" xfId="6" applyNumberFormat="1" applyFont="1" applyFill="1" applyBorder="1" applyAlignment="1">
      <alignment vertical="top"/>
    </xf>
    <xf numFmtId="0" fontId="14" fillId="4" borderId="25" xfId="6" applyFont="1" applyFill="1" applyBorder="1" applyAlignment="1">
      <alignment horizontal="left" vertical="top" wrapText="1"/>
    </xf>
    <xf numFmtId="49" fontId="14" fillId="0" borderId="25" xfId="6" applyNumberFormat="1" applyFont="1" applyFill="1" applyBorder="1" applyAlignment="1">
      <alignment horizontal="left" vertical="top"/>
    </xf>
    <xf numFmtId="0" fontId="14" fillId="0" borderId="27" xfId="0" applyFont="1" applyFill="1" applyBorder="1" applyAlignment="1">
      <alignment vertical="top" wrapText="1"/>
    </xf>
    <xf numFmtId="49" fontId="14" fillId="12" borderId="26" xfId="6" applyNumberFormat="1" applyFont="1" applyFill="1" applyBorder="1" applyAlignment="1">
      <alignment vertical="top"/>
    </xf>
    <xf numFmtId="0" fontId="36" fillId="4" borderId="25" xfId="6" applyFont="1" applyFill="1" applyBorder="1" applyAlignment="1">
      <alignment vertical="top" wrapText="1"/>
    </xf>
    <xf numFmtId="0" fontId="36" fillId="14" borderId="25" xfId="6" applyFont="1" applyFill="1" applyBorder="1" applyAlignment="1">
      <alignment vertical="top" wrapText="1"/>
    </xf>
    <xf numFmtId="0" fontId="4" fillId="0" borderId="0" xfId="6" applyFill="1"/>
    <xf numFmtId="0" fontId="11" fillId="12" borderId="35" xfId="6" applyFont="1" applyFill="1" applyBorder="1" applyAlignment="1">
      <alignment horizontal="center" vertical="center" wrapText="1"/>
    </xf>
    <xf numFmtId="164" fontId="23" fillId="19" borderId="1" xfId="6" applyNumberFormat="1" applyFont="1" applyFill="1" applyBorder="1" applyAlignment="1">
      <alignment horizontal="center" vertical="top"/>
    </xf>
    <xf numFmtId="49" fontId="33" fillId="12" borderId="32" xfId="6" applyNumberFormat="1" applyFont="1" applyFill="1" applyBorder="1" applyAlignment="1">
      <alignment horizontal="center" vertical="top"/>
    </xf>
    <xf numFmtId="164" fontId="24" fillId="12" borderId="31" xfId="6" applyNumberFormat="1" applyFont="1" applyFill="1" applyBorder="1" applyAlignment="1">
      <alignment horizontal="center" vertical="top"/>
    </xf>
    <xf numFmtId="0" fontId="14" fillId="14" borderId="25" xfId="6" applyFont="1" applyFill="1" applyBorder="1" applyAlignment="1">
      <alignment vertical="top" wrapText="1"/>
    </xf>
    <xf numFmtId="164" fontId="24" fillId="12" borderId="53" xfId="6" applyNumberFormat="1" applyFont="1" applyFill="1" applyBorder="1" applyAlignment="1">
      <alignment horizontal="center" vertical="top"/>
    </xf>
    <xf numFmtId="164" fontId="24" fillId="12" borderId="16" xfId="6" applyNumberFormat="1" applyFont="1" applyFill="1" applyBorder="1" applyAlignment="1">
      <alignment horizontal="center" vertical="top"/>
    </xf>
    <xf numFmtId="164" fontId="23" fillId="0" borderId="53" xfId="6" applyNumberFormat="1" applyFont="1" applyFill="1" applyBorder="1" applyAlignment="1">
      <alignment horizontal="center" vertical="top"/>
    </xf>
    <xf numFmtId="164" fontId="24" fillId="13" borderId="31" xfId="6" applyNumberFormat="1" applyFont="1" applyFill="1" applyBorder="1" applyAlignment="1">
      <alignment horizontal="center" vertical="top"/>
    </xf>
    <xf numFmtId="164" fontId="23" fillId="13" borderId="53" xfId="6" applyNumberFormat="1" applyFont="1" applyFill="1" applyBorder="1" applyAlignment="1">
      <alignment horizontal="center" vertical="top"/>
    </xf>
    <xf numFmtId="164" fontId="24" fillId="13" borderId="53" xfId="6" applyNumberFormat="1" applyFont="1" applyFill="1" applyBorder="1" applyAlignment="1">
      <alignment horizontal="center" vertical="top"/>
    </xf>
    <xf numFmtId="164" fontId="24" fillId="13" borderId="16" xfId="6" applyNumberFormat="1" applyFont="1" applyFill="1" applyBorder="1" applyAlignment="1">
      <alignment horizontal="center" vertical="top"/>
    </xf>
    <xf numFmtId="0" fontId="23" fillId="12" borderId="2" xfId="6" applyFont="1" applyFill="1" applyBorder="1" applyAlignment="1">
      <alignment horizontal="left" vertical="top"/>
    </xf>
    <xf numFmtId="0" fontId="26" fillId="12" borderId="4" xfId="6" applyFont="1" applyFill="1" applyBorder="1" applyAlignment="1">
      <alignment horizontal="left" vertical="top"/>
    </xf>
    <xf numFmtId="0" fontId="23" fillId="9" borderId="3" xfId="6" applyFont="1" applyFill="1" applyBorder="1" applyAlignment="1">
      <alignment vertical="top"/>
    </xf>
    <xf numFmtId="49" fontId="26" fillId="9" borderId="37" xfId="6" applyNumberFormat="1" applyFont="1" applyFill="1" applyBorder="1" applyAlignment="1">
      <alignment horizontal="center" vertical="top"/>
    </xf>
    <xf numFmtId="164" fontId="23" fillId="9" borderId="5" xfId="6" applyNumberFormat="1" applyFont="1" applyFill="1" applyBorder="1" applyAlignment="1">
      <alignment horizontal="center" vertical="top" wrapText="1"/>
    </xf>
    <xf numFmtId="0" fontId="23" fillId="9" borderId="32" xfId="6" applyFont="1" applyFill="1" applyBorder="1" applyAlignment="1">
      <alignment horizontal="center" vertical="top"/>
    </xf>
    <xf numFmtId="0" fontId="23" fillId="9" borderId="17" xfId="6" applyFont="1" applyFill="1" applyBorder="1" applyAlignment="1">
      <alignment horizontal="right" vertical="top" wrapText="1"/>
    </xf>
    <xf numFmtId="49" fontId="23" fillId="9" borderId="5" xfId="6" applyNumberFormat="1" applyFont="1" applyFill="1" applyBorder="1" applyAlignment="1">
      <alignment horizontal="center" vertical="top"/>
    </xf>
    <xf numFmtId="49" fontId="23" fillId="10" borderId="5" xfId="6" applyNumberFormat="1" applyFont="1" applyFill="1" applyBorder="1" applyAlignment="1">
      <alignment horizontal="center" vertical="top"/>
    </xf>
    <xf numFmtId="0" fontId="23" fillId="19" borderId="4" xfId="6" applyFont="1" applyFill="1" applyBorder="1" applyAlignment="1">
      <alignment horizontal="center" vertical="top"/>
    </xf>
    <xf numFmtId="49" fontId="24" fillId="12" borderId="32" xfId="6" applyNumberFormat="1" applyFont="1" applyFill="1" applyBorder="1" applyAlignment="1">
      <alignment horizontal="center" vertical="top"/>
    </xf>
    <xf numFmtId="0" fontId="41" fillId="12" borderId="5" xfId="6" applyFont="1" applyFill="1" applyBorder="1" applyAlignment="1">
      <alignment horizontal="center" vertical="top" wrapText="1"/>
    </xf>
    <xf numFmtId="0" fontId="41" fillId="14" borderId="17" xfId="6" applyFont="1" applyFill="1" applyBorder="1" applyAlignment="1">
      <alignment horizontal="center" vertical="top" wrapText="1"/>
    </xf>
    <xf numFmtId="0" fontId="24" fillId="12" borderId="31" xfId="6" applyFont="1" applyFill="1" applyBorder="1" applyAlignment="1">
      <alignment horizontal="center" vertical="top"/>
    </xf>
    <xf numFmtId="49" fontId="24" fillId="12" borderId="25" xfId="6" applyNumberFormat="1" applyFont="1" applyFill="1" applyBorder="1" applyAlignment="1">
      <alignment horizontal="center" vertical="top"/>
    </xf>
    <xf numFmtId="49" fontId="23" fillId="12" borderId="25" xfId="6" applyNumberFormat="1" applyFont="1" applyFill="1" applyBorder="1" applyAlignment="1">
      <alignment horizontal="center" vertical="top" wrapText="1"/>
    </xf>
    <xf numFmtId="49" fontId="23" fillId="14" borderId="0" xfId="6" applyNumberFormat="1" applyFont="1" applyFill="1" applyBorder="1" applyAlignment="1">
      <alignment horizontal="center" vertical="top" wrapText="1"/>
    </xf>
    <xf numFmtId="0" fontId="24" fillId="12" borderId="9" xfId="6" applyFont="1" applyFill="1" applyBorder="1" applyAlignment="1">
      <alignment horizontal="center" vertical="top"/>
    </xf>
    <xf numFmtId="0" fontId="12" fillId="12" borderId="62" xfId="6" applyFont="1" applyFill="1" applyBorder="1" applyAlignment="1">
      <alignment horizontal="center" vertical="top"/>
    </xf>
    <xf numFmtId="164" fontId="24" fillId="12" borderId="9" xfId="6" applyNumberFormat="1" applyFont="1" applyFill="1" applyBorder="1" applyAlignment="1">
      <alignment horizontal="center" vertical="top"/>
    </xf>
    <xf numFmtId="0" fontId="12" fillId="12" borderId="68" xfId="6" applyFont="1" applyFill="1" applyBorder="1" applyAlignment="1">
      <alignment horizontal="center" vertical="top" wrapText="1"/>
    </xf>
    <xf numFmtId="0" fontId="24" fillId="12" borderId="16" xfId="6" applyFont="1" applyFill="1" applyBorder="1" applyAlignment="1">
      <alignment horizontal="center" vertical="top"/>
    </xf>
    <xf numFmtId="49" fontId="23" fillId="12" borderId="26" xfId="6" applyNumberFormat="1" applyFont="1" applyFill="1" applyBorder="1" applyAlignment="1">
      <alignment horizontal="center" vertical="top" wrapText="1"/>
    </xf>
    <xf numFmtId="49" fontId="23" fillId="14" borderId="18" xfId="6" applyNumberFormat="1" applyFont="1" applyFill="1" applyBorder="1" applyAlignment="1">
      <alignment horizontal="center" vertical="top" wrapText="1"/>
    </xf>
    <xf numFmtId="9" fontId="15" fillId="20" borderId="65" xfId="6" applyNumberFormat="1" applyFont="1" applyFill="1" applyBorder="1" applyAlignment="1">
      <alignment horizontal="center" vertical="top"/>
    </xf>
    <xf numFmtId="0" fontId="15" fillId="20" borderId="66" xfId="6" applyFont="1" applyFill="1" applyBorder="1" applyAlignment="1">
      <alignment horizontal="center" vertical="center"/>
    </xf>
    <xf numFmtId="0" fontId="15" fillId="20" borderId="67" xfId="6" applyFont="1" applyFill="1" applyBorder="1" applyAlignment="1">
      <alignment horizontal="left" vertical="top"/>
    </xf>
    <xf numFmtId="164" fontId="23" fillId="20" borderId="1" xfId="6" applyNumberFormat="1" applyFont="1" applyFill="1" applyBorder="1" applyAlignment="1">
      <alignment horizontal="center" vertical="top"/>
    </xf>
    <xf numFmtId="0" fontId="23" fillId="20" borderId="4" xfId="6" applyFont="1" applyFill="1" applyBorder="1" applyAlignment="1">
      <alignment horizontal="center" vertical="top"/>
    </xf>
    <xf numFmtId="0" fontId="5" fillId="0" borderId="67" xfId="6" applyFont="1" applyBorder="1" applyAlignment="1">
      <alignment vertical="center" wrapText="1"/>
    </xf>
    <xf numFmtId="49" fontId="23" fillId="9" borderId="1" xfId="6" applyNumberFormat="1" applyFont="1" applyFill="1" applyBorder="1" applyAlignment="1">
      <alignment horizontal="center" vertical="top"/>
    </xf>
    <xf numFmtId="49" fontId="23" fillId="10" borderId="37" xfId="6" applyNumberFormat="1" applyFont="1" applyFill="1" applyBorder="1" applyAlignment="1">
      <alignment horizontal="center" vertical="top"/>
    </xf>
    <xf numFmtId="49" fontId="23" fillId="10" borderId="4" xfId="6" applyNumberFormat="1" applyFont="1" applyFill="1" applyBorder="1" applyAlignment="1">
      <alignment horizontal="center" vertical="top"/>
    </xf>
    <xf numFmtId="164" fontId="26" fillId="9" borderId="5" xfId="6" applyNumberFormat="1" applyFont="1" applyFill="1" applyBorder="1" applyAlignment="1">
      <alignment horizontal="center" vertical="top" wrapText="1"/>
    </xf>
    <xf numFmtId="0" fontId="26" fillId="9" borderId="17" xfId="6" applyFont="1" applyFill="1" applyBorder="1" applyAlignment="1">
      <alignment horizontal="right" vertical="top" wrapText="1"/>
    </xf>
    <xf numFmtId="164" fontId="24" fillId="12" borderId="25" xfId="6" applyNumberFormat="1" applyFont="1" applyFill="1" applyBorder="1" applyAlignment="1">
      <alignment horizontal="center" vertical="top"/>
    </xf>
    <xf numFmtId="0" fontId="5" fillId="12" borderId="61" xfId="6" applyFont="1" applyFill="1" applyBorder="1" applyAlignment="1">
      <alignment vertical="top" wrapText="1"/>
    </xf>
    <xf numFmtId="0" fontId="5" fillId="12" borderId="60" xfId="6" applyFont="1" applyFill="1" applyBorder="1" applyAlignment="1">
      <alignment vertical="top" wrapText="1"/>
    </xf>
    <xf numFmtId="164" fontId="24" fillId="13" borderId="25" xfId="6" applyNumberFormat="1" applyFont="1" applyFill="1" applyBorder="1" applyAlignment="1">
      <alignment horizontal="center" vertical="top"/>
    </xf>
    <xf numFmtId="0" fontId="23" fillId="12" borderId="17" xfId="6" applyFont="1" applyFill="1" applyBorder="1" applyAlignment="1">
      <alignment horizontal="left" vertical="top"/>
    </xf>
    <xf numFmtId="0" fontId="5" fillId="0" borderId="65" xfId="6" applyFont="1" applyBorder="1" applyAlignment="1">
      <alignment horizontal="left" vertical="top"/>
    </xf>
    <xf numFmtId="0" fontId="23" fillId="11" borderId="18" xfId="6" applyFont="1" applyFill="1" applyBorder="1" applyAlignment="1">
      <alignment horizontal="left" vertical="top"/>
    </xf>
    <xf numFmtId="0" fontId="40" fillId="11" borderId="18" xfId="6" applyFont="1" applyFill="1" applyBorder="1" applyAlignment="1">
      <alignment horizontal="left" vertical="top"/>
    </xf>
    <xf numFmtId="0" fontId="35" fillId="11" borderId="18" xfId="6" applyFont="1" applyFill="1" applyBorder="1" applyAlignment="1">
      <alignment horizontal="left" vertical="top"/>
    </xf>
    <xf numFmtId="164" fontId="26" fillId="11" borderId="1" xfId="6" applyNumberFormat="1" applyFont="1" applyFill="1" applyBorder="1" applyAlignment="1">
      <alignment horizontal="center" vertical="top" wrapText="1"/>
    </xf>
    <xf numFmtId="0" fontId="26" fillId="11" borderId="3" xfId="6" applyFont="1" applyFill="1" applyBorder="1" applyAlignment="1">
      <alignment horizontal="right" vertical="top" wrapText="1"/>
    </xf>
    <xf numFmtId="164" fontId="7" fillId="19" borderId="1" xfId="6" applyNumberFormat="1" applyFont="1" applyFill="1" applyBorder="1" applyAlignment="1">
      <alignment horizontal="center" vertical="top"/>
    </xf>
    <xf numFmtId="0" fontId="18" fillId="12" borderId="17" xfId="6" applyFont="1" applyFill="1" applyBorder="1" applyAlignment="1">
      <alignment horizontal="center" vertical="top" wrapText="1"/>
    </xf>
    <xf numFmtId="0" fontId="18" fillId="13" borderId="5" xfId="6" applyFont="1" applyFill="1" applyBorder="1" applyAlignment="1">
      <alignment horizontal="center" vertical="top" wrapText="1"/>
    </xf>
    <xf numFmtId="164" fontId="5" fillId="12" borderId="31" xfId="6" applyNumberFormat="1" applyFont="1" applyFill="1" applyBorder="1" applyAlignment="1">
      <alignment horizontal="center" vertical="top"/>
    </xf>
    <xf numFmtId="49" fontId="13" fillId="12" borderId="0" xfId="6" applyNumberFormat="1" applyFont="1" applyFill="1" applyBorder="1" applyAlignment="1">
      <alignment horizontal="center" vertical="top" wrapText="1"/>
    </xf>
    <xf numFmtId="49" fontId="13" fillId="13" borderId="25" xfId="6" applyNumberFormat="1" applyFont="1" applyFill="1" applyBorder="1" applyAlignment="1">
      <alignment vertical="top" wrapText="1"/>
    </xf>
    <xf numFmtId="164" fontId="5" fillId="12" borderId="53" xfId="6" applyNumberFormat="1" applyFont="1" applyFill="1" applyBorder="1" applyAlignment="1">
      <alignment horizontal="center" vertical="top"/>
    </xf>
    <xf numFmtId="0" fontId="4" fillId="0" borderId="0" xfId="6" applyAlignment="1">
      <alignment horizontal="right"/>
    </xf>
    <xf numFmtId="164" fontId="5" fillId="0" borderId="53" xfId="6" applyNumberFormat="1" applyFont="1" applyFill="1" applyBorder="1" applyAlignment="1">
      <alignment horizontal="center" vertical="top"/>
    </xf>
    <xf numFmtId="164" fontId="5" fillId="12" borderId="16" xfId="6" applyNumberFormat="1" applyFont="1" applyFill="1" applyBorder="1" applyAlignment="1">
      <alignment horizontal="center" vertical="top"/>
    </xf>
    <xf numFmtId="49" fontId="13" fillId="12" borderId="18" xfId="6" applyNumberFormat="1" applyFont="1" applyFill="1" applyBorder="1" applyAlignment="1">
      <alignment horizontal="center" vertical="top" wrapText="1"/>
    </xf>
    <xf numFmtId="49" fontId="13" fillId="14" borderId="26" xfId="6" applyNumberFormat="1" applyFont="1" applyFill="1" applyBorder="1" applyAlignment="1">
      <alignment horizontal="center" vertical="top" wrapText="1"/>
    </xf>
    <xf numFmtId="49" fontId="13" fillId="13" borderId="26" xfId="6" applyNumberFormat="1" applyFont="1" applyFill="1" applyBorder="1" applyAlignment="1">
      <alignment vertical="top" wrapText="1"/>
    </xf>
    <xf numFmtId="49" fontId="16" fillId="10" borderId="26" xfId="6" applyNumberFormat="1" applyFont="1" applyFill="1" applyBorder="1" applyAlignment="1">
      <alignment vertical="top"/>
    </xf>
    <xf numFmtId="0" fontId="12" fillId="12" borderId="38" xfId="6" applyFont="1" applyFill="1" applyBorder="1" applyAlignment="1">
      <alignment horizontal="center" vertical="top"/>
    </xf>
    <xf numFmtId="0" fontId="12" fillId="12" borderId="39" xfId="6" applyFont="1" applyFill="1" applyBorder="1" applyAlignment="1">
      <alignment horizontal="center" vertical="center" wrapText="1"/>
    </xf>
    <xf numFmtId="0" fontId="12" fillId="12" borderId="40" xfId="6" applyFont="1" applyFill="1" applyBorder="1" applyAlignment="1">
      <alignment horizontal="left" vertical="top" wrapText="1"/>
    </xf>
    <xf numFmtId="164" fontId="5" fillId="13" borderId="21" xfId="6" applyNumberFormat="1" applyFont="1" applyFill="1" applyBorder="1" applyAlignment="1">
      <alignment horizontal="center" vertical="top"/>
    </xf>
    <xf numFmtId="0" fontId="7" fillId="13" borderId="21" xfId="6" applyFont="1" applyFill="1" applyBorder="1" applyAlignment="1">
      <alignment horizontal="center" vertical="top"/>
    </xf>
    <xf numFmtId="0" fontId="15" fillId="12" borderId="34" xfId="6" applyFont="1" applyFill="1" applyBorder="1" applyAlignment="1">
      <alignment horizontal="center" vertical="top"/>
    </xf>
    <xf numFmtId="0" fontId="12" fillId="12" borderId="35" xfId="6" applyFont="1" applyFill="1" applyBorder="1" applyAlignment="1">
      <alignment horizontal="center" vertical="center" wrapText="1"/>
    </xf>
    <xf numFmtId="164" fontId="5" fillId="13" borderId="16" xfId="6" applyNumberFormat="1" applyFont="1" applyFill="1" applyBorder="1" applyAlignment="1">
      <alignment horizontal="center" vertical="top"/>
    </xf>
    <xf numFmtId="0" fontId="15" fillId="12" borderId="48" xfId="6" applyFont="1" applyFill="1" applyBorder="1" applyAlignment="1">
      <alignment horizontal="center" vertical="top"/>
    </xf>
    <xf numFmtId="0" fontId="12" fillId="12" borderId="49" xfId="6" applyFont="1" applyFill="1" applyBorder="1" applyAlignment="1">
      <alignment horizontal="center" vertical="center" wrapText="1"/>
    </xf>
    <xf numFmtId="0" fontId="12" fillId="12" borderId="50" xfId="6" applyFont="1" applyFill="1" applyBorder="1" applyAlignment="1">
      <alignment horizontal="left" vertical="top" wrapText="1"/>
    </xf>
    <xf numFmtId="164" fontId="5" fillId="13" borderId="25" xfId="6" applyNumberFormat="1" applyFont="1" applyFill="1" applyBorder="1" applyAlignment="1">
      <alignment horizontal="center" vertical="top"/>
    </xf>
    <xf numFmtId="164" fontId="5" fillId="13" borderId="53" xfId="6" applyNumberFormat="1" applyFont="1" applyFill="1" applyBorder="1" applyAlignment="1">
      <alignment horizontal="center" vertical="top"/>
    </xf>
    <xf numFmtId="0" fontId="7" fillId="12" borderId="17" xfId="6" applyFont="1" applyFill="1" applyBorder="1" applyAlignment="1">
      <alignment horizontal="left" vertical="top"/>
    </xf>
    <xf numFmtId="49" fontId="16" fillId="10" borderId="37" xfId="6" applyNumberFormat="1" applyFont="1" applyFill="1" applyBorder="1" applyAlignment="1">
      <alignment horizontal="center" vertical="top"/>
    </xf>
    <xf numFmtId="0" fontId="39" fillId="9" borderId="4" xfId="6" applyFont="1" applyFill="1" applyBorder="1" applyAlignment="1">
      <alignment vertical="top"/>
    </xf>
    <xf numFmtId="49" fontId="16" fillId="9" borderId="37" xfId="6" applyNumberFormat="1" applyFont="1" applyFill="1" applyBorder="1" applyAlignment="1">
      <alignment horizontal="center" vertical="top"/>
    </xf>
    <xf numFmtId="164" fontId="7" fillId="9" borderId="5" xfId="6" applyNumberFormat="1" applyFont="1" applyFill="1" applyBorder="1" applyAlignment="1">
      <alignment horizontal="center" vertical="top" wrapText="1"/>
    </xf>
    <xf numFmtId="0" fontId="7" fillId="9" borderId="32" xfId="6" applyFont="1" applyFill="1" applyBorder="1" applyAlignment="1">
      <alignment horizontal="center" vertical="top"/>
    </xf>
    <xf numFmtId="0" fontId="7" fillId="9" borderId="17" xfId="6" applyFont="1" applyFill="1" applyBorder="1" applyAlignment="1">
      <alignment horizontal="right" vertical="top" wrapText="1"/>
    </xf>
    <xf numFmtId="49" fontId="16" fillId="9" borderId="5" xfId="6" applyNumberFormat="1" applyFont="1" applyFill="1" applyBorder="1" applyAlignment="1">
      <alignment horizontal="center" vertical="top"/>
    </xf>
    <xf numFmtId="0" fontId="43" fillId="12" borderId="5" xfId="6" applyFont="1" applyFill="1" applyBorder="1" applyAlignment="1">
      <alignment horizontal="center" vertical="top" wrapText="1"/>
    </xf>
    <xf numFmtId="0" fontId="43" fillId="14" borderId="5" xfId="6" applyFont="1" applyFill="1" applyBorder="1" applyAlignment="1">
      <alignment horizontal="center" vertical="top" wrapText="1"/>
    </xf>
    <xf numFmtId="0" fontId="43" fillId="13" borderId="32" xfId="6" applyFont="1" applyFill="1" applyBorder="1" applyAlignment="1">
      <alignment horizontal="center" vertical="top" wrapText="1"/>
    </xf>
    <xf numFmtId="0" fontId="15" fillId="12" borderId="28" xfId="6" applyFont="1" applyFill="1" applyBorder="1" applyAlignment="1">
      <alignment horizontal="center" vertical="top"/>
    </xf>
    <xf numFmtId="0" fontId="15" fillId="12" borderId="29" xfId="6" applyFont="1" applyFill="1" applyBorder="1" applyAlignment="1">
      <alignment horizontal="center" vertical="center" wrapText="1"/>
    </xf>
    <xf numFmtId="0" fontId="15" fillId="12" borderId="30" xfId="6" applyFont="1" applyFill="1" applyBorder="1" applyAlignment="1">
      <alignment horizontal="left" vertical="top" wrapText="1"/>
    </xf>
    <xf numFmtId="49" fontId="44" fillId="12" borderId="25" xfId="6" applyNumberFormat="1" applyFont="1" applyFill="1" applyBorder="1" applyAlignment="1">
      <alignment horizontal="center" vertical="top" wrapText="1"/>
    </xf>
    <xf numFmtId="49" fontId="44" fillId="14" borderId="25" xfId="6" applyNumberFormat="1" applyFont="1" applyFill="1" applyBorder="1" applyAlignment="1">
      <alignment horizontal="center" vertical="top" wrapText="1"/>
    </xf>
    <xf numFmtId="49" fontId="44" fillId="13" borderId="0" xfId="6" applyNumberFormat="1" applyFont="1" applyFill="1" applyBorder="1" applyAlignment="1">
      <alignment vertical="top" wrapText="1"/>
    </xf>
    <xf numFmtId="49" fontId="23" fillId="10" borderId="25" xfId="6" applyNumberFormat="1" applyFont="1" applyFill="1" applyBorder="1" applyAlignment="1">
      <alignment vertical="top"/>
    </xf>
    <xf numFmtId="0" fontId="15" fillId="12" borderId="68" xfId="6" applyFont="1" applyFill="1" applyBorder="1" applyAlignment="1">
      <alignment horizontal="center" vertical="center" wrapText="1"/>
    </xf>
    <xf numFmtId="0" fontId="15" fillId="12" borderId="61" xfId="6" applyFont="1" applyFill="1" applyBorder="1" applyAlignment="1">
      <alignment horizontal="left" vertical="top" wrapText="1"/>
    </xf>
    <xf numFmtId="0" fontId="15" fillId="12" borderId="57" xfId="6" applyFont="1" applyFill="1" applyBorder="1" applyAlignment="1">
      <alignment horizontal="center" vertical="center" wrapText="1"/>
    </xf>
    <xf numFmtId="0" fontId="15" fillId="12" borderId="35" xfId="6" applyFont="1" applyFill="1" applyBorder="1" applyAlignment="1">
      <alignment horizontal="center" vertical="top" wrapText="1"/>
    </xf>
    <xf numFmtId="0" fontId="15" fillId="12" borderId="36" xfId="6" applyFont="1" applyFill="1" applyBorder="1" applyAlignment="1">
      <alignment horizontal="left" vertical="top" wrapText="1"/>
    </xf>
    <xf numFmtId="0" fontId="33" fillId="0" borderId="54" xfId="0" applyFont="1" applyBorder="1" applyAlignment="1">
      <alignment vertical="top" wrapText="1"/>
    </xf>
    <xf numFmtId="49" fontId="44" fillId="12" borderId="26" xfId="6" applyNumberFormat="1" applyFont="1" applyFill="1" applyBorder="1" applyAlignment="1">
      <alignment horizontal="center" vertical="top" wrapText="1"/>
    </xf>
    <xf numFmtId="49" fontId="44" fillId="14" borderId="26" xfId="6" applyNumberFormat="1" applyFont="1" applyFill="1" applyBorder="1" applyAlignment="1">
      <alignment horizontal="center" vertical="top" wrapText="1"/>
    </xf>
    <xf numFmtId="49" fontId="44" fillId="13" borderId="18" xfId="6" applyNumberFormat="1" applyFont="1" applyFill="1" applyBorder="1" applyAlignment="1">
      <alignment vertical="top" wrapText="1"/>
    </xf>
    <xf numFmtId="0" fontId="41" fillId="13" borderId="32" xfId="6" applyFont="1" applyFill="1" applyBorder="1" applyAlignment="1">
      <alignment horizontal="center" vertical="top" wrapText="1"/>
    </xf>
    <xf numFmtId="49" fontId="23" fillId="13" borderId="0" xfId="6" applyNumberFormat="1" applyFont="1" applyFill="1" applyBorder="1" applyAlignment="1">
      <alignment vertical="top" wrapText="1"/>
    </xf>
    <xf numFmtId="0" fontId="15" fillId="12" borderId="61" xfId="6" applyFont="1" applyFill="1" applyBorder="1" applyAlignment="1">
      <alignment vertical="top" wrapText="1"/>
    </xf>
    <xf numFmtId="0" fontId="15" fillId="12" borderId="60" xfId="6" applyFont="1" applyFill="1" applyBorder="1" applyAlignment="1">
      <alignment vertical="top" wrapText="1"/>
    </xf>
    <xf numFmtId="0" fontId="11" fillId="0" borderId="65" xfId="6" applyFont="1" applyBorder="1" applyAlignment="1">
      <alignment horizontal="center" vertical="top"/>
    </xf>
    <xf numFmtId="0" fontId="26" fillId="12" borderId="2" xfId="6" applyFont="1" applyFill="1" applyBorder="1" applyAlignment="1">
      <alignment horizontal="left" vertical="top"/>
    </xf>
    <xf numFmtId="49" fontId="26" fillId="9" borderId="5" xfId="6" applyNumberFormat="1" applyFont="1" applyFill="1" applyBorder="1" applyAlignment="1">
      <alignment horizontal="center" vertical="top"/>
    </xf>
    <xf numFmtId="0" fontId="31" fillId="13" borderId="17" xfId="6" applyFont="1" applyFill="1" applyBorder="1" applyAlignment="1">
      <alignment horizontal="center" vertical="top" wrapText="1"/>
    </xf>
    <xf numFmtId="49" fontId="26" fillId="13" borderId="0" xfId="6" applyNumberFormat="1" applyFont="1" applyFill="1" applyBorder="1" applyAlignment="1">
      <alignment horizontal="center" vertical="top" wrapText="1"/>
    </xf>
    <xf numFmtId="49" fontId="26" fillId="13" borderId="18" xfId="6" applyNumberFormat="1" applyFont="1" applyFill="1" applyBorder="1" applyAlignment="1">
      <alignment horizontal="center" vertical="top" wrapText="1"/>
    </xf>
    <xf numFmtId="0" fontId="26" fillId="12" borderId="0" xfId="6" applyFont="1" applyFill="1" applyBorder="1" applyAlignment="1">
      <alignment horizontal="left" vertical="top"/>
    </xf>
    <xf numFmtId="0" fontId="7" fillId="0" borderId="3" xfId="6" applyFont="1" applyBorder="1" applyAlignment="1">
      <alignment horizontal="left" vertical="top"/>
    </xf>
    <xf numFmtId="9" fontId="5" fillId="19" borderId="2" xfId="6" applyNumberFormat="1" applyFont="1" applyFill="1" applyBorder="1" applyAlignment="1">
      <alignment horizontal="center" vertical="top"/>
    </xf>
    <xf numFmtId="0" fontId="5" fillId="19" borderId="70" xfId="6" applyFont="1" applyFill="1" applyBorder="1" applyAlignment="1">
      <alignment horizontal="center" vertical="center"/>
    </xf>
    <xf numFmtId="164" fontId="26" fillId="19" borderId="32" xfId="6" applyNumberFormat="1" applyFont="1" applyFill="1" applyBorder="1" applyAlignment="1">
      <alignment horizontal="center" vertical="top"/>
    </xf>
    <xf numFmtId="0" fontId="5" fillId="0" borderId="71" xfId="6" applyFont="1" applyFill="1" applyBorder="1" applyAlignment="1">
      <alignment horizontal="center" vertical="center"/>
    </xf>
    <xf numFmtId="0" fontId="5" fillId="0" borderId="29" xfId="6" applyFont="1" applyFill="1" applyBorder="1" applyAlignment="1">
      <alignment horizontal="left" vertical="top"/>
    </xf>
    <xf numFmtId="0" fontId="5" fillId="0" borderId="57" xfId="6" applyFont="1" applyFill="1" applyBorder="1" applyAlignment="1">
      <alignment horizontal="center" vertical="center"/>
    </xf>
    <xf numFmtId="0" fontId="5" fillId="0" borderId="69" xfId="6" applyFont="1" applyFill="1" applyBorder="1" applyAlignment="1">
      <alignment horizontal="left" vertical="top"/>
    </xf>
    <xf numFmtId="0" fontId="5" fillId="0" borderId="62" xfId="6" applyNumberFormat="1" applyFont="1" applyFill="1" applyBorder="1" applyAlignment="1">
      <alignment horizontal="center" vertical="top"/>
    </xf>
    <xf numFmtId="0" fontId="14" fillId="12" borderId="34" xfId="8" applyFont="1" applyFill="1" applyBorder="1" applyAlignment="1">
      <alignment horizontal="center" vertical="top"/>
    </xf>
    <xf numFmtId="0" fontId="33" fillId="12" borderId="23" xfId="8" applyFont="1" applyFill="1" applyBorder="1" applyAlignment="1">
      <alignment horizontal="center" vertical="center" wrapText="1"/>
    </xf>
    <xf numFmtId="0" fontId="33" fillId="12" borderId="24" xfId="8" applyFont="1" applyFill="1" applyBorder="1" applyAlignment="1">
      <alignment wrapText="1"/>
    </xf>
    <xf numFmtId="0" fontId="31" fillId="12" borderId="19" xfId="6" applyFont="1" applyFill="1" applyBorder="1" applyAlignment="1">
      <alignment horizontal="center" vertical="top" wrapText="1"/>
    </xf>
    <xf numFmtId="49" fontId="26" fillId="12" borderId="54" xfId="6" applyNumberFormat="1" applyFont="1" applyFill="1" applyBorder="1" applyAlignment="1">
      <alignment horizontal="center" vertical="top" wrapText="1"/>
    </xf>
    <xf numFmtId="49" fontId="26" fillId="12" borderId="27" xfId="6" applyNumberFormat="1" applyFont="1" applyFill="1" applyBorder="1" applyAlignment="1">
      <alignment horizontal="center" vertical="top" wrapText="1"/>
    </xf>
    <xf numFmtId="0" fontId="31" fillId="12" borderId="17" xfId="6" applyFont="1" applyFill="1" applyBorder="1" applyAlignment="1">
      <alignment horizontal="center" vertical="top" wrapText="1"/>
    </xf>
    <xf numFmtId="49" fontId="26" fillId="12" borderId="0" xfId="6" applyNumberFormat="1" applyFont="1" applyFill="1" applyBorder="1" applyAlignment="1">
      <alignment horizontal="center" vertical="top" wrapText="1"/>
    </xf>
    <xf numFmtId="0" fontId="27" fillId="0" borderId="54" xfId="0" applyFont="1" applyBorder="1" applyAlignment="1">
      <alignment vertical="top" wrapText="1"/>
    </xf>
    <xf numFmtId="49" fontId="26" fillId="12" borderId="18" xfId="6" applyNumberFormat="1" applyFont="1" applyFill="1" applyBorder="1" applyAlignment="1">
      <alignment horizontal="center" vertical="top" wrapText="1"/>
    </xf>
    <xf numFmtId="0" fontId="14" fillId="14" borderId="26" xfId="6" applyFont="1" applyFill="1" applyBorder="1" applyAlignment="1">
      <alignment horizontal="left" vertical="top" wrapText="1"/>
    </xf>
    <xf numFmtId="49" fontId="26" fillId="13" borderId="37" xfId="6" applyNumberFormat="1" applyFont="1" applyFill="1" applyBorder="1" applyAlignment="1">
      <alignment horizontal="center" vertical="top" wrapText="1"/>
    </xf>
    <xf numFmtId="0" fontId="13" fillId="0" borderId="3" xfId="6" applyFont="1" applyBorder="1" applyAlignment="1">
      <alignment horizontal="left" vertical="top"/>
    </xf>
    <xf numFmtId="0" fontId="13" fillId="11" borderId="27" xfId="6" applyFont="1" applyFill="1" applyBorder="1" applyAlignment="1">
      <alignment horizontal="left" vertical="top"/>
    </xf>
    <xf numFmtId="0" fontId="7" fillId="11" borderId="18" xfId="6" applyFont="1" applyFill="1" applyBorder="1" applyAlignment="1">
      <alignment horizontal="left" vertical="top"/>
    </xf>
    <xf numFmtId="0" fontId="46" fillId="11" borderId="18" xfId="6" applyFont="1" applyFill="1" applyBorder="1" applyAlignment="1">
      <alignment horizontal="left" vertical="top"/>
    </xf>
    <xf numFmtId="0" fontId="47" fillId="11" borderId="18" xfId="6" applyFont="1" applyFill="1" applyBorder="1" applyAlignment="1">
      <alignment horizontal="left" vertical="top"/>
    </xf>
    <xf numFmtId="0" fontId="13" fillId="11" borderId="0" xfId="6" applyFont="1" applyFill="1" applyBorder="1" applyAlignment="1">
      <alignment vertical="top"/>
    </xf>
    <xf numFmtId="49" fontId="13" fillId="11" borderId="1" xfId="6" applyNumberFormat="1" applyFont="1" applyFill="1" applyBorder="1" applyAlignment="1">
      <alignment horizontal="center" vertical="top" wrapText="1"/>
    </xf>
    <xf numFmtId="164" fontId="7" fillId="11" borderId="5" xfId="6" applyNumberFormat="1" applyFont="1" applyFill="1" applyBorder="1" applyAlignment="1">
      <alignment horizontal="center" vertical="top" wrapText="1"/>
    </xf>
    <xf numFmtId="0" fontId="13" fillId="11" borderId="32" xfId="6" applyFont="1" applyFill="1" applyBorder="1" applyAlignment="1">
      <alignment horizontal="center" vertical="top"/>
    </xf>
    <xf numFmtId="0" fontId="13" fillId="11" borderId="17" xfId="6" applyFont="1" applyFill="1" applyBorder="1" applyAlignment="1">
      <alignment horizontal="right" vertical="top" wrapText="1"/>
    </xf>
    <xf numFmtId="49" fontId="16" fillId="11" borderId="5" xfId="6" applyNumberFormat="1" applyFont="1" applyFill="1" applyBorder="1" applyAlignment="1">
      <alignment horizontal="center" vertical="top"/>
    </xf>
    <xf numFmtId="49" fontId="16" fillId="10" borderId="1" xfId="6" applyNumberFormat="1" applyFont="1" applyFill="1" applyBorder="1" applyAlignment="1">
      <alignment horizontal="center" vertical="top"/>
    </xf>
    <xf numFmtId="0" fontId="18" fillId="13" borderId="0" xfId="6" applyFont="1" applyFill="1" applyBorder="1" applyAlignment="1">
      <alignment horizontal="center" vertical="top" wrapText="1"/>
    </xf>
    <xf numFmtId="164" fontId="5" fillId="13" borderId="31" xfId="6" applyNumberFormat="1" applyFont="1" applyFill="1" applyBorder="1" applyAlignment="1">
      <alignment horizontal="center" vertical="top"/>
    </xf>
    <xf numFmtId="49" fontId="13" fillId="13" borderId="0" xfId="6" applyNumberFormat="1" applyFont="1" applyFill="1" applyBorder="1" applyAlignment="1">
      <alignment horizontal="center" vertical="top" wrapText="1"/>
    </xf>
    <xf numFmtId="49" fontId="13" fillId="13" borderId="51" xfId="6" applyNumberFormat="1" applyFont="1" applyFill="1" applyBorder="1" applyAlignment="1">
      <alignment horizontal="center" vertical="top" wrapText="1"/>
    </xf>
    <xf numFmtId="0" fontId="7" fillId="13" borderId="53" xfId="6" applyFont="1" applyFill="1" applyBorder="1" applyAlignment="1">
      <alignment horizontal="center" vertical="top"/>
    </xf>
    <xf numFmtId="0" fontId="29" fillId="0" borderId="0" xfId="6" applyFont="1" applyAlignment="1">
      <alignment vertical="top"/>
    </xf>
    <xf numFmtId="0" fontId="7" fillId="12" borderId="2" xfId="6" applyFont="1" applyFill="1" applyBorder="1" applyAlignment="1">
      <alignment horizontal="left" vertical="top"/>
    </xf>
    <xf numFmtId="0" fontId="7" fillId="12" borderId="3" xfId="6" applyFont="1" applyFill="1" applyBorder="1" applyAlignment="1">
      <alignment horizontal="left" vertical="top"/>
    </xf>
    <xf numFmtId="0" fontId="7" fillId="12" borderId="4" xfId="6" applyFont="1" applyFill="1" applyBorder="1" applyAlignment="1">
      <alignment horizontal="left" vertical="top"/>
    </xf>
    <xf numFmtId="49" fontId="16" fillId="9" borderId="4" xfId="6" applyNumberFormat="1" applyFont="1" applyFill="1" applyBorder="1" applyAlignment="1">
      <alignment horizontal="center" vertical="top"/>
    </xf>
    <xf numFmtId="49" fontId="16" fillId="10" borderId="4" xfId="6" applyNumberFormat="1" applyFont="1" applyFill="1" applyBorder="1" applyAlignment="1">
      <alignment horizontal="center" vertical="top"/>
    </xf>
    <xf numFmtId="0" fontId="13" fillId="9" borderId="32" xfId="6" applyFont="1" applyFill="1" applyBorder="1" applyAlignment="1">
      <alignment horizontal="center" vertical="top"/>
    </xf>
    <xf numFmtId="0" fontId="11" fillId="19" borderId="3" xfId="6" applyFont="1" applyFill="1" applyBorder="1" applyAlignment="1">
      <alignment horizontal="left" vertical="top"/>
    </xf>
    <xf numFmtId="0" fontId="26" fillId="19" borderId="3" xfId="6" applyFont="1" applyFill="1" applyBorder="1" applyAlignment="1">
      <alignment horizontal="center" vertical="top"/>
    </xf>
    <xf numFmtId="0" fontId="38" fillId="14" borderId="5" xfId="6" applyFont="1" applyFill="1" applyBorder="1" applyAlignment="1">
      <alignment horizontal="center" vertical="top" wrapText="1"/>
    </xf>
    <xf numFmtId="0" fontId="38" fillId="13" borderId="32" xfId="6" applyFont="1" applyFill="1" applyBorder="1" applyAlignment="1">
      <alignment horizontal="center" vertical="top" wrapText="1"/>
    </xf>
    <xf numFmtId="9" fontId="11" fillId="0" borderId="71" xfId="6" applyNumberFormat="1" applyFont="1" applyFill="1" applyBorder="1" applyAlignment="1">
      <alignment horizontal="center" vertical="top"/>
    </xf>
    <xf numFmtId="0" fontId="11" fillId="0" borderId="71" xfId="6" applyFont="1" applyFill="1" applyBorder="1" applyAlignment="1">
      <alignment horizontal="center" vertical="center"/>
    </xf>
    <xf numFmtId="0" fontId="14" fillId="12" borderId="11" xfId="6" applyFont="1" applyFill="1" applyBorder="1" applyAlignment="1">
      <alignment horizontal="center" vertical="top"/>
    </xf>
    <xf numFmtId="49" fontId="36" fillId="14" borderId="25" xfId="6" applyNumberFormat="1" applyFont="1" applyFill="1" applyBorder="1" applyAlignment="1">
      <alignment horizontal="center" vertical="top" wrapText="1"/>
    </xf>
    <xf numFmtId="49" fontId="36" fillId="13" borderId="0" xfId="6" applyNumberFormat="1" applyFont="1" applyFill="1" applyBorder="1" applyAlignment="1">
      <alignment vertical="top" wrapText="1"/>
    </xf>
    <xf numFmtId="49" fontId="36" fillId="10" borderId="25" xfId="6" applyNumberFormat="1" applyFont="1" applyFill="1" applyBorder="1" applyAlignment="1">
      <alignment vertical="top"/>
    </xf>
    <xf numFmtId="9" fontId="11" fillId="0" borderId="57" xfId="6" applyNumberFormat="1" applyFont="1" applyFill="1" applyBorder="1" applyAlignment="1">
      <alignment horizontal="center" vertical="top"/>
    </xf>
    <xf numFmtId="0" fontId="14" fillId="12" borderId="14" xfId="6" applyFont="1" applyFill="1" applyBorder="1" applyAlignment="1">
      <alignment horizontal="center" vertical="top"/>
    </xf>
    <xf numFmtId="0" fontId="14" fillId="0" borderId="25" xfId="0" applyFont="1" applyBorder="1" applyAlignment="1">
      <alignment vertical="top" wrapText="1"/>
    </xf>
    <xf numFmtId="0" fontId="14" fillId="12" borderId="64" xfId="6" applyFont="1" applyFill="1" applyBorder="1" applyAlignment="1">
      <alignment horizontal="center" vertical="top"/>
    </xf>
    <xf numFmtId="0" fontId="14" fillId="0" borderId="26" xfId="0" applyFont="1" applyBorder="1" applyAlignment="1">
      <alignment vertical="top" wrapText="1"/>
    </xf>
    <xf numFmtId="49" fontId="36" fillId="14" borderId="26" xfId="6" applyNumberFormat="1" applyFont="1" applyFill="1" applyBorder="1" applyAlignment="1">
      <alignment horizontal="center" vertical="top" wrapText="1"/>
    </xf>
    <xf numFmtId="49" fontId="36" fillId="13" borderId="18" xfId="6" applyNumberFormat="1" applyFont="1" applyFill="1" applyBorder="1" applyAlignment="1">
      <alignment vertical="top" wrapText="1"/>
    </xf>
    <xf numFmtId="49" fontId="36" fillId="10" borderId="26" xfId="6" applyNumberFormat="1" applyFont="1" applyFill="1" applyBorder="1" applyAlignment="1">
      <alignment vertical="top"/>
    </xf>
    <xf numFmtId="0" fontId="26" fillId="19" borderId="1" xfId="6" applyFont="1" applyFill="1" applyBorder="1" applyAlignment="1">
      <alignment horizontal="center" vertical="top"/>
    </xf>
    <xf numFmtId="164" fontId="33" fillId="13" borderId="53" xfId="6" applyNumberFormat="1" applyFont="1" applyFill="1" applyBorder="1" applyAlignment="1">
      <alignment horizontal="center" vertical="top"/>
    </xf>
    <xf numFmtId="0" fontId="29" fillId="0" borderId="0" xfId="6" applyFont="1" applyAlignment="1">
      <alignment vertical="center"/>
    </xf>
    <xf numFmtId="0" fontId="11" fillId="12" borderId="47" xfId="6" applyFont="1" applyFill="1" applyBorder="1" applyAlignment="1">
      <alignment horizontal="center" vertical="center"/>
    </xf>
    <xf numFmtId="9" fontId="11" fillId="19" borderId="38" xfId="6" applyNumberFormat="1" applyFont="1" applyFill="1" applyBorder="1" applyAlignment="1">
      <alignment horizontal="center" vertical="top"/>
    </xf>
    <xf numFmtId="0" fontId="11" fillId="19" borderId="39" xfId="6" applyFont="1" applyFill="1" applyBorder="1" applyAlignment="1">
      <alignment horizontal="center" vertical="center"/>
    </xf>
    <xf numFmtId="0" fontId="11" fillId="19" borderId="40" xfId="6" applyFont="1" applyFill="1" applyBorder="1" applyAlignment="1">
      <alignment horizontal="left" vertical="top"/>
    </xf>
    <xf numFmtId="164" fontId="26" fillId="19" borderId="21" xfId="6" applyNumberFormat="1" applyFont="1" applyFill="1" applyBorder="1" applyAlignment="1">
      <alignment horizontal="center" vertical="top"/>
    </xf>
    <xf numFmtId="0" fontId="26" fillId="19" borderId="63" xfId="6" applyFont="1" applyFill="1" applyBorder="1" applyAlignment="1">
      <alignment horizontal="center" vertical="top"/>
    </xf>
    <xf numFmtId="49" fontId="14" fillId="0" borderId="17" xfId="6" applyNumberFormat="1" applyFont="1" applyFill="1" applyBorder="1" applyAlignment="1">
      <alignment horizontal="center" vertical="top"/>
    </xf>
    <xf numFmtId="49" fontId="40" fillId="12" borderId="25" xfId="6" applyNumberFormat="1" applyFont="1" applyFill="1" applyBorder="1" applyAlignment="1">
      <alignment horizontal="left" vertical="top"/>
    </xf>
    <xf numFmtId="0" fontId="27" fillId="0" borderId="27" xfId="0" applyFont="1" applyBorder="1" applyAlignment="1">
      <alignment vertical="top" wrapText="1"/>
    </xf>
    <xf numFmtId="0" fontId="31" fillId="13" borderId="0" xfId="6" applyFont="1" applyFill="1" applyBorder="1" applyAlignment="1">
      <alignment horizontal="center" vertical="top" wrapText="1"/>
    </xf>
    <xf numFmtId="0" fontId="26" fillId="13" borderId="53" xfId="6" applyFont="1" applyFill="1" applyBorder="1" applyAlignment="1">
      <alignment horizontal="center" vertical="top"/>
    </xf>
    <xf numFmtId="0" fontId="7" fillId="10" borderId="27" xfId="6" applyFont="1" applyFill="1" applyBorder="1" applyAlignment="1">
      <alignment horizontal="left" vertical="top"/>
    </xf>
    <xf numFmtId="0" fontId="26" fillId="10" borderId="18" xfId="6" applyFont="1" applyFill="1" applyBorder="1" applyAlignment="1">
      <alignment horizontal="left" vertical="top"/>
    </xf>
    <xf numFmtId="0" fontId="40" fillId="10" borderId="18" xfId="6" applyFont="1" applyFill="1" applyBorder="1" applyAlignment="1">
      <alignment horizontal="left" vertical="top"/>
    </xf>
    <xf numFmtId="0" fontId="13" fillId="9" borderId="17" xfId="6" applyFont="1" applyFill="1" applyBorder="1" applyAlignment="1">
      <alignment horizontal="right" vertical="top" wrapText="1"/>
    </xf>
    <xf numFmtId="9" fontId="5" fillId="19" borderId="19" xfId="6" applyNumberFormat="1" applyFont="1" applyFill="1" applyBorder="1" applyAlignment="1">
      <alignment horizontal="center" vertical="top"/>
    </xf>
    <xf numFmtId="0" fontId="5" fillId="19" borderId="17" xfId="6" applyFont="1" applyFill="1" applyBorder="1" applyAlignment="1">
      <alignment horizontal="center" vertical="center"/>
    </xf>
    <xf numFmtId="0" fontId="5" fillId="19" borderId="17" xfId="6" applyFont="1" applyFill="1" applyBorder="1" applyAlignment="1">
      <alignment horizontal="left" vertical="top"/>
    </xf>
    <xf numFmtId="164" fontId="26" fillId="19" borderId="5" xfId="6" applyNumberFormat="1" applyFont="1" applyFill="1" applyBorder="1" applyAlignment="1">
      <alignment horizontal="center" vertical="top"/>
    </xf>
    <xf numFmtId="0" fontId="26" fillId="19" borderId="3" xfId="8" applyFont="1" applyFill="1" applyBorder="1" applyAlignment="1">
      <alignment horizontal="center" vertical="top"/>
    </xf>
    <xf numFmtId="9" fontId="5" fillId="0" borderId="19" xfId="6" applyNumberFormat="1" applyFont="1" applyFill="1" applyBorder="1" applyAlignment="1">
      <alignment horizontal="center" vertical="top"/>
    </xf>
    <xf numFmtId="0" fontId="5" fillId="0" borderId="20" xfId="6" applyFont="1" applyFill="1" applyBorder="1" applyAlignment="1">
      <alignment horizontal="center" vertical="center"/>
    </xf>
    <xf numFmtId="0" fontId="5" fillId="0" borderId="32" xfId="6" applyFont="1" applyFill="1" applyBorder="1" applyAlignment="1">
      <alignment horizontal="left" vertical="top"/>
    </xf>
    <xf numFmtId="164" fontId="14" fillId="0" borderId="5" xfId="6" applyNumberFormat="1" applyFont="1" applyFill="1" applyBorder="1" applyAlignment="1">
      <alignment horizontal="center" vertical="top"/>
    </xf>
    <xf numFmtId="0" fontId="14" fillId="12" borderId="11" xfId="8" applyFont="1" applyFill="1" applyBorder="1" applyAlignment="1">
      <alignment horizontal="center" vertical="top"/>
    </xf>
    <xf numFmtId="164" fontId="14" fillId="0" borderId="9" xfId="6" applyNumberFormat="1" applyFont="1" applyFill="1" applyBorder="1" applyAlignment="1">
      <alignment horizontal="center" vertical="top"/>
    </xf>
    <xf numFmtId="0" fontId="14" fillId="12" borderId="14" xfId="8" applyFont="1" applyFill="1" applyBorder="1" applyAlignment="1">
      <alignment horizontal="center" vertical="top"/>
    </xf>
    <xf numFmtId="9" fontId="5" fillId="0" borderId="27" xfId="6" applyNumberFormat="1" applyFont="1" applyFill="1" applyBorder="1" applyAlignment="1">
      <alignment horizontal="center" vertical="top"/>
    </xf>
    <xf numFmtId="0" fontId="5" fillId="0" borderId="52" xfId="6" applyFont="1" applyFill="1" applyBorder="1" applyAlignment="1">
      <alignment horizontal="center" vertical="center"/>
    </xf>
    <xf numFmtId="0" fontId="5" fillId="0" borderId="37" xfId="6" applyFont="1" applyFill="1" applyBorder="1" applyAlignment="1">
      <alignment horizontal="left" vertical="top"/>
    </xf>
    <xf numFmtId="164" fontId="26" fillId="0" borderId="26" xfId="6" applyNumberFormat="1" applyFont="1" applyFill="1" applyBorder="1" applyAlignment="1">
      <alignment horizontal="center" vertical="top"/>
    </xf>
    <xf numFmtId="0" fontId="14" fillId="12" borderId="64" xfId="8" applyFont="1" applyFill="1" applyBorder="1" applyAlignment="1">
      <alignment horizontal="center" vertical="top"/>
    </xf>
    <xf numFmtId="0" fontId="5" fillId="19" borderId="20" xfId="6" applyFont="1" applyFill="1" applyBorder="1" applyAlignment="1">
      <alignment horizontal="center" vertical="center"/>
    </xf>
    <xf numFmtId="0" fontId="5" fillId="19" borderId="42" xfId="6" applyFont="1" applyFill="1" applyBorder="1" applyAlignment="1">
      <alignment horizontal="left" vertical="top"/>
    </xf>
    <xf numFmtId="0" fontId="26" fillId="19" borderId="4" xfId="8" applyFont="1" applyFill="1" applyBorder="1" applyAlignment="1">
      <alignment horizontal="center" vertical="top"/>
    </xf>
    <xf numFmtId="0" fontId="5" fillId="0" borderId="42" xfId="6" applyFont="1" applyFill="1" applyBorder="1" applyAlignment="1">
      <alignment horizontal="left" vertical="top"/>
    </xf>
    <xf numFmtId="0" fontId="14" fillId="12" borderId="31" xfId="8" applyFont="1" applyFill="1" applyBorder="1" applyAlignment="1">
      <alignment horizontal="center" vertical="top"/>
    </xf>
    <xf numFmtId="9" fontId="5" fillId="0" borderId="13" xfId="6" applyNumberFormat="1" applyFont="1" applyFill="1" applyBorder="1" applyAlignment="1">
      <alignment horizontal="center" vertical="top"/>
    </xf>
    <xf numFmtId="0" fontId="14" fillId="12" borderId="9" xfId="8" applyFont="1" applyFill="1" applyBorder="1" applyAlignment="1">
      <alignment horizontal="center" vertical="top"/>
    </xf>
    <xf numFmtId="9" fontId="5" fillId="0" borderId="6" xfId="6" applyNumberFormat="1" applyFont="1" applyFill="1" applyBorder="1" applyAlignment="1">
      <alignment horizontal="center" vertical="top"/>
    </xf>
    <xf numFmtId="0" fontId="14" fillId="0" borderId="57" xfId="8" applyFont="1" applyFill="1" applyBorder="1" applyAlignment="1">
      <alignment horizontal="center" vertical="center"/>
    </xf>
    <xf numFmtId="0" fontId="14" fillId="0" borderId="60" xfId="8" applyFont="1" applyFill="1" applyBorder="1" applyAlignment="1">
      <alignment horizontal="left" vertical="top"/>
    </xf>
    <xf numFmtId="9" fontId="5" fillId="0" borderId="22" xfId="6" applyNumberFormat="1" applyFont="1" applyFill="1" applyBorder="1" applyAlignment="1">
      <alignment horizontal="center" vertical="top"/>
    </xf>
    <xf numFmtId="0" fontId="14" fillId="12" borderId="23" xfId="8" applyFont="1" applyFill="1" applyBorder="1" applyAlignment="1">
      <alignment horizontal="center" vertical="top" wrapText="1"/>
    </xf>
    <xf numFmtId="0" fontId="14" fillId="12" borderId="36" xfId="8" applyFont="1" applyFill="1" applyBorder="1" applyAlignment="1">
      <alignment horizontal="left" vertical="top" wrapText="1"/>
    </xf>
    <xf numFmtId="0" fontId="14" fillId="12" borderId="16" xfId="8" applyFont="1" applyFill="1" applyBorder="1" applyAlignment="1">
      <alignment horizontal="center" vertical="top"/>
    </xf>
    <xf numFmtId="0" fontId="14" fillId="14" borderId="5" xfId="6" applyFont="1" applyFill="1" applyBorder="1" applyAlignment="1">
      <alignment horizontal="left" vertical="top" wrapText="1"/>
    </xf>
    <xf numFmtId="0" fontId="50" fillId="0" borderId="0" xfId="6" applyFont="1"/>
    <xf numFmtId="0" fontId="51" fillId="12" borderId="47" xfId="6" applyFont="1" applyFill="1" applyBorder="1" applyAlignment="1">
      <alignment horizontal="center" vertical="top"/>
    </xf>
    <xf numFmtId="0" fontId="51" fillId="12" borderId="57" xfId="6" applyFont="1" applyFill="1" applyBorder="1" applyAlignment="1">
      <alignment horizontal="center" vertical="center" wrapText="1"/>
    </xf>
    <xf numFmtId="0" fontId="51" fillId="12" borderId="15" xfId="6" applyFont="1" applyFill="1" applyBorder="1" applyAlignment="1">
      <alignment wrapText="1"/>
    </xf>
    <xf numFmtId="164" fontId="26" fillId="13" borderId="31" xfId="6" applyNumberFormat="1" applyFont="1" applyFill="1" applyBorder="1" applyAlignment="1">
      <alignment horizontal="center" vertical="top"/>
    </xf>
    <xf numFmtId="49" fontId="14" fillId="12" borderId="26" xfId="6" applyNumberFormat="1" applyFont="1" applyFill="1" applyBorder="1" applyAlignment="1">
      <alignment horizontal="center" vertical="top"/>
    </xf>
    <xf numFmtId="0" fontId="5" fillId="0" borderId="44" xfId="6" applyFont="1" applyBorder="1" applyAlignment="1">
      <alignment horizontal="center" vertical="top" wrapText="1"/>
    </xf>
    <xf numFmtId="0" fontId="5" fillId="0" borderId="45" xfId="6" applyFont="1" applyBorder="1" applyAlignment="1">
      <alignment horizontal="center" vertical="top" wrapText="1"/>
    </xf>
    <xf numFmtId="0" fontId="5" fillId="0" borderId="45" xfId="6" applyFont="1" applyBorder="1" applyAlignment="1">
      <alignment horizontal="left" vertical="top" wrapText="1"/>
    </xf>
    <xf numFmtId="0" fontId="14" fillId="0" borderId="0" xfId="6" applyFont="1" applyBorder="1" applyAlignment="1">
      <alignment horizontal="center" vertical="top" wrapText="1"/>
    </xf>
    <xf numFmtId="0" fontId="5" fillId="0" borderId="65" xfId="6" applyFont="1" applyBorder="1" applyAlignment="1">
      <alignment horizontal="center" vertical="center" wrapText="1"/>
    </xf>
    <xf numFmtId="0" fontId="5" fillId="0" borderId="70" xfId="6" applyFont="1" applyBorder="1" applyAlignment="1">
      <alignment horizontal="center" vertical="top" wrapText="1"/>
    </xf>
    <xf numFmtId="0" fontId="5" fillId="0" borderId="0" xfId="6" applyFont="1" applyBorder="1" applyAlignment="1">
      <alignment vertical="top"/>
    </xf>
    <xf numFmtId="0" fontId="7" fillId="10" borderId="2" xfId="6" applyFont="1" applyFill="1" applyBorder="1" applyAlignment="1">
      <alignment horizontal="left" vertical="top"/>
    </xf>
    <xf numFmtId="0" fontId="26" fillId="10" borderId="3" xfId="6" applyFont="1" applyFill="1" applyBorder="1" applyAlignment="1">
      <alignment horizontal="left" vertical="top"/>
    </xf>
    <xf numFmtId="0" fontId="40" fillId="10" borderId="3" xfId="6" applyFont="1" applyFill="1" applyBorder="1" applyAlignment="1">
      <alignment horizontal="left" vertical="top"/>
    </xf>
    <xf numFmtId="0" fontId="26" fillId="11" borderId="17" xfId="6" applyFont="1" applyFill="1" applyBorder="1" applyAlignment="1">
      <alignment vertical="top"/>
    </xf>
    <xf numFmtId="0" fontId="5" fillId="12" borderId="61" xfId="6" applyFont="1" applyFill="1" applyBorder="1" applyAlignment="1">
      <alignment horizontal="left" vertical="center" wrapText="1"/>
    </xf>
    <xf numFmtId="0" fontId="5" fillId="0" borderId="47" xfId="6" applyFont="1" applyFill="1" applyBorder="1" applyAlignment="1">
      <alignment horizontal="center" vertical="top"/>
    </xf>
    <xf numFmtId="0" fontId="5" fillId="0" borderId="57" xfId="6" applyFont="1" applyFill="1" applyBorder="1" applyAlignment="1">
      <alignment horizontal="center" vertical="center" wrapText="1"/>
    </xf>
    <xf numFmtId="0" fontId="5" fillId="0" borderId="60" xfId="6" applyFont="1" applyFill="1" applyBorder="1" applyAlignment="1">
      <alignment horizontal="left" vertical="center" wrapText="1"/>
    </xf>
    <xf numFmtId="0" fontId="11" fillId="12" borderId="60" xfId="6" applyFont="1" applyFill="1" applyBorder="1" applyAlignment="1">
      <alignment vertical="top" wrapText="1"/>
    </xf>
    <xf numFmtId="49" fontId="14" fillId="12" borderId="17" xfId="6" applyNumberFormat="1" applyFont="1" applyFill="1" applyBorder="1" applyAlignment="1">
      <alignment horizontal="center" vertical="top"/>
    </xf>
    <xf numFmtId="0" fontId="5" fillId="12" borderId="23" xfId="6" applyFont="1" applyFill="1" applyBorder="1" applyAlignment="1">
      <alignment horizontal="left" vertical="top" wrapText="1"/>
    </xf>
    <xf numFmtId="0" fontId="5" fillId="12" borderId="60" xfId="6" applyFont="1" applyFill="1" applyBorder="1" applyAlignment="1">
      <alignment wrapText="1"/>
    </xf>
    <xf numFmtId="49" fontId="26" fillId="15" borderId="26" xfId="6" applyNumberFormat="1" applyFont="1" applyFill="1" applyBorder="1" applyAlignment="1">
      <alignment horizontal="center" vertical="top"/>
    </xf>
    <xf numFmtId="49" fontId="26" fillId="10" borderId="26" xfId="6" applyNumberFormat="1" applyFont="1" applyFill="1" applyBorder="1" applyAlignment="1">
      <alignment horizontal="center" vertical="top"/>
    </xf>
    <xf numFmtId="0" fontId="28" fillId="0" borderId="0" xfId="6" applyFont="1" applyFill="1"/>
    <xf numFmtId="0" fontId="11" fillId="0" borderId="47" xfId="6" applyFont="1" applyFill="1" applyBorder="1" applyAlignment="1">
      <alignment horizontal="center" vertical="top"/>
    </xf>
    <xf numFmtId="0" fontId="5" fillId="0" borderId="68" xfId="6" applyFont="1" applyFill="1" applyBorder="1" applyAlignment="1">
      <alignment horizontal="center" vertical="center" wrapText="1"/>
    </xf>
    <xf numFmtId="0" fontId="5" fillId="0" borderId="61" xfId="6" applyFont="1" applyFill="1" applyBorder="1" applyAlignment="1">
      <alignment horizontal="left" vertical="top" wrapText="1"/>
    </xf>
    <xf numFmtId="0" fontId="11" fillId="12" borderId="47" xfId="6" applyFont="1" applyFill="1" applyBorder="1" applyAlignment="1">
      <alignment vertical="top"/>
    </xf>
    <xf numFmtId="0" fontId="5" fillId="12" borderId="58" xfId="6" applyFont="1" applyFill="1" applyBorder="1" applyAlignment="1">
      <alignment vertical="center" wrapText="1"/>
    </xf>
    <xf numFmtId="0" fontId="5" fillId="12" borderId="61" xfId="6" applyFont="1" applyFill="1" applyBorder="1" applyAlignment="1">
      <alignment wrapText="1"/>
    </xf>
    <xf numFmtId="0" fontId="11" fillId="12" borderId="62" xfId="6" applyFont="1" applyFill="1" applyBorder="1" applyAlignment="1">
      <alignment vertical="top"/>
    </xf>
    <xf numFmtId="0" fontId="5" fillId="12" borderId="36" xfId="6" applyFont="1" applyFill="1" applyBorder="1" applyAlignment="1">
      <alignment vertical="top" wrapText="1"/>
    </xf>
    <xf numFmtId="0" fontId="31" fillId="11" borderId="18" xfId="6" applyFont="1" applyFill="1" applyBorder="1"/>
    <xf numFmtId="0" fontId="26" fillId="11" borderId="18" xfId="6" applyFont="1" applyFill="1" applyBorder="1" applyAlignment="1">
      <alignment vertical="top"/>
    </xf>
    <xf numFmtId="49" fontId="26" fillId="18" borderId="1" xfId="6" applyNumberFormat="1" applyFont="1" applyFill="1" applyBorder="1" applyAlignment="1">
      <alignment horizontal="center" vertical="top" wrapText="1"/>
    </xf>
    <xf numFmtId="0" fontId="25" fillId="0" borderId="17" xfId="6" applyFont="1" applyBorder="1" applyAlignment="1">
      <alignment horizontal="center" vertical="center"/>
    </xf>
    <xf numFmtId="0" fontId="25" fillId="0" borderId="0" xfId="6" applyFont="1" applyAlignment="1">
      <alignment horizontal="center" vertical="center"/>
    </xf>
    <xf numFmtId="0" fontId="26" fillId="0" borderId="0" xfId="0" applyFont="1" applyBorder="1" applyAlignment="1">
      <alignment vertical="center"/>
    </xf>
    <xf numFmtId="0" fontId="53" fillId="0" borderId="0" xfId="9"/>
    <xf numFmtId="0" fontId="4" fillId="0" borderId="0" xfId="9" applyFont="1"/>
    <xf numFmtId="2" fontId="54" fillId="3" borderId="1" xfId="8" applyNumberFormat="1" applyFont="1" applyFill="1" applyBorder="1" applyAlignment="1">
      <alignment horizontal="center" vertical="top" wrapText="1"/>
    </xf>
    <xf numFmtId="2" fontId="55" fillId="0" borderId="16" xfId="8" applyNumberFormat="1" applyFont="1" applyBorder="1" applyAlignment="1">
      <alignment vertical="top" wrapText="1"/>
    </xf>
    <xf numFmtId="0" fontId="29" fillId="0" borderId="0" xfId="9" applyFont="1"/>
    <xf numFmtId="2" fontId="56" fillId="7" borderId="1" xfId="8" applyNumberFormat="1" applyFont="1" applyFill="1" applyBorder="1" applyAlignment="1">
      <alignment vertical="top" wrapText="1"/>
    </xf>
    <xf numFmtId="2" fontId="57" fillId="0" borderId="21" xfId="8" applyNumberFormat="1" applyFont="1" applyBorder="1" applyAlignment="1">
      <alignment horizontal="center" vertical="top" wrapText="1"/>
    </xf>
    <xf numFmtId="2" fontId="57" fillId="0" borderId="31" xfId="8" applyNumberFormat="1" applyFont="1" applyBorder="1" applyAlignment="1">
      <alignment horizontal="center" vertical="top" wrapText="1"/>
    </xf>
    <xf numFmtId="2" fontId="55" fillId="0" borderId="31" xfId="8" applyNumberFormat="1" applyFont="1" applyBorder="1" applyAlignment="1">
      <alignment horizontal="center" vertical="top" wrapText="1"/>
    </xf>
    <xf numFmtId="2" fontId="55" fillId="0" borderId="9" xfId="8" applyNumberFormat="1" applyFont="1" applyBorder="1" applyAlignment="1">
      <alignment horizontal="center" vertical="top" wrapText="1"/>
    </xf>
    <xf numFmtId="0" fontId="10" fillId="0" borderId="54" xfId="8" applyFont="1" applyBorder="1"/>
    <xf numFmtId="0" fontId="10" fillId="0" borderId="0" xfId="8" applyFont="1"/>
    <xf numFmtId="0" fontId="10" fillId="0" borderId="0" xfId="8" applyFont="1" applyBorder="1"/>
    <xf numFmtId="0" fontId="10" fillId="0" borderId="51" xfId="8" applyFont="1" applyBorder="1"/>
    <xf numFmtId="0" fontId="60" fillId="0" borderId="9" xfId="5" applyFont="1" applyBorder="1" applyAlignment="1">
      <alignment horizontal="center" vertical="top" wrapText="1"/>
    </xf>
    <xf numFmtId="2" fontId="55" fillId="0" borderId="53" xfId="8" applyNumberFormat="1" applyFont="1" applyBorder="1" applyAlignment="1">
      <alignment horizontal="center" vertical="top" wrapText="1"/>
    </xf>
    <xf numFmtId="0" fontId="53" fillId="0" borderId="9" xfId="9" applyBorder="1"/>
    <xf numFmtId="2" fontId="56" fillId="7" borderId="16" xfId="8" applyNumberFormat="1" applyFont="1" applyFill="1" applyBorder="1" applyAlignment="1">
      <alignment horizontal="center" vertical="top" wrapText="1"/>
    </xf>
    <xf numFmtId="0" fontId="4" fillId="0" borderId="3" xfId="8" applyBorder="1"/>
    <xf numFmtId="0" fontId="13" fillId="0" borderId="3" xfId="8" applyFont="1" applyBorder="1" applyAlignment="1">
      <alignment vertical="center" wrapText="1"/>
    </xf>
    <xf numFmtId="0" fontId="13" fillId="0" borderId="4" xfId="8" applyFont="1" applyBorder="1" applyAlignment="1">
      <alignment vertical="center" wrapText="1"/>
    </xf>
    <xf numFmtId="2" fontId="53" fillId="0" borderId="0" xfId="9" applyNumberFormat="1"/>
    <xf numFmtId="49" fontId="12" fillId="0" borderId="18" xfId="9" applyNumberFormat="1" applyFont="1" applyBorder="1" applyAlignment="1">
      <alignment horizontal="center" vertical="top"/>
    </xf>
    <xf numFmtId="49" fontId="12" fillId="0" borderId="18" xfId="9" applyNumberFormat="1" applyFont="1" applyBorder="1" applyAlignment="1">
      <alignment vertical="top"/>
    </xf>
    <xf numFmtId="0" fontId="12" fillId="4" borderId="2" xfId="9" applyFont="1" applyFill="1" applyBorder="1" applyAlignment="1">
      <alignment horizontal="center" vertical="top"/>
    </xf>
    <xf numFmtId="0" fontId="12" fillId="4" borderId="3" xfId="9" applyFont="1" applyFill="1" applyBorder="1" applyAlignment="1">
      <alignment horizontal="center" vertical="top"/>
    </xf>
    <xf numFmtId="0" fontId="12" fillId="4" borderId="4" xfId="9" applyFont="1" applyFill="1" applyBorder="1" applyAlignment="1">
      <alignment horizontal="center" vertical="top"/>
    </xf>
    <xf numFmtId="164" fontId="13" fillId="4" borderId="1" xfId="9" applyNumberFormat="1" applyFont="1" applyFill="1" applyBorder="1" applyAlignment="1">
      <alignment horizontal="center" vertical="top"/>
    </xf>
    <xf numFmtId="0" fontId="15" fillId="21" borderId="19" xfId="9" applyFont="1" applyFill="1" applyBorder="1" applyAlignment="1">
      <alignment horizontal="center" vertical="top"/>
    </xf>
    <xf numFmtId="0" fontId="15" fillId="21" borderId="17" xfId="9" applyFont="1" applyFill="1" applyBorder="1" applyAlignment="1">
      <alignment horizontal="center" vertical="top"/>
    </xf>
    <xf numFmtId="0" fontId="15" fillId="21" borderId="32" xfId="9" applyFont="1" applyFill="1" applyBorder="1" applyAlignment="1">
      <alignment horizontal="center" vertical="top"/>
    </xf>
    <xf numFmtId="164" fontId="13" fillId="21" borderId="5" xfId="9" applyNumberFormat="1" applyFont="1" applyFill="1" applyBorder="1" applyAlignment="1">
      <alignment horizontal="center" vertical="top"/>
    </xf>
    <xf numFmtId="0" fontId="15" fillId="12" borderId="19" xfId="9" applyFont="1" applyFill="1" applyBorder="1" applyAlignment="1">
      <alignment horizontal="center" vertical="top"/>
    </xf>
    <xf numFmtId="0" fontId="15" fillId="12" borderId="17" xfId="9" applyFont="1" applyFill="1" applyBorder="1" applyAlignment="1">
      <alignment horizontal="center" vertical="top"/>
    </xf>
    <xf numFmtId="0" fontId="15" fillId="12" borderId="32" xfId="9" applyFont="1" applyFill="1" applyBorder="1" applyAlignment="1">
      <alignment horizontal="center" vertical="top"/>
    </xf>
    <xf numFmtId="164" fontId="13" fillId="12" borderId="5" xfId="9" applyNumberFormat="1" applyFont="1" applyFill="1" applyBorder="1" applyAlignment="1">
      <alignment horizontal="center" vertical="top"/>
    </xf>
    <xf numFmtId="0" fontId="15" fillId="11" borderId="2" xfId="9" applyFont="1" applyFill="1" applyBorder="1" applyAlignment="1">
      <alignment horizontal="center" vertical="top"/>
    </xf>
    <xf numFmtId="0" fontId="15" fillId="11" borderId="3" xfId="9" applyFont="1" applyFill="1" applyBorder="1" applyAlignment="1">
      <alignment horizontal="center" vertical="top"/>
    </xf>
    <xf numFmtId="0" fontId="15" fillId="11" borderId="4" xfId="9" applyFont="1" applyFill="1" applyBorder="1" applyAlignment="1">
      <alignment horizontal="center" vertical="top"/>
    </xf>
    <xf numFmtId="164" fontId="7" fillId="11" borderId="1" xfId="9" applyNumberFormat="1" applyFont="1" applyFill="1" applyBorder="1" applyAlignment="1">
      <alignment horizontal="center" vertical="top"/>
    </xf>
    <xf numFmtId="49" fontId="16" fillId="10" borderId="5" xfId="9" applyNumberFormat="1" applyFont="1" applyFill="1" applyBorder="1" applyAlignment="1">
      <alignment horizontal="center" vertical="top"/>
    </xf>
    <xf numFmtId="0" fontId="7" fillId="9" borderId="2" xfId="9" applyFont="1" applyFill="1" applyBorder="1" applyAlignment="1">
      <alignment horizontal="left" vertical="top" wrapText="1"/>
    </xf>
    <xf numFmtId="0" fontId="7" fillId="9" borderId="3" xfId="9" applyFont="1" applyFill="1" applyBorder="1" applyAlignment="1">
      <alignment horizontal="left" vertical="top" wrapText="1"/>
    </xf>
    <xf numFmtId="0" fontId="7" fillId="9" borderId="4" xfId="9" applyFont="1" applyFill="1" applyBorder="1" applyAlignment="1">
      <alignment horizontal="left" vertical="top" wrapText="1"/>
    </xf>
    <xf numFmtId="164" fontId="7" fillId="9" borderId="5" xfId="9" applyNumberFormat="1" applyFont="1" applyFill="1" applyBorder="1" applyAlignment="1">
      <alignment horizontal="center" vertical="top" wrapText="1"/>
    </xf>
    <xf numFmtId="49" fontId="16" fillId="9" borderId="5" xfId="9" applyNumberFormat="1" applyFont="1" applyFill="1" applyBorder="1" applyAlignment="1">
      <alignment horizontal="center" vertical="top"/>
    </xf>
    <xf numFmtId="164" fontId="5" fillId="5" borderId="1" xfId="9" applyNumberFormat="1" applyFont="1" applyFill="1" applyBorder="1" applyAlignment="1">
      <alignment horizontal="center" vertical="top"/>
    </xf>
    <xf numFmtId="0" fontId="5" fillId="5" borderId="1" xfId="9" applyFont="1" applyFill="1" applyBorder="1" applyAlignment="1">
      <alignment horizontal="center" vertical="top"/>
    </xf>
    <xf numFmtId="49" fontId="5" fillId="12" borderId="5" xfId="9" applyNumberFormat="1" applyFont="1" applyFill="1" applyBorder="1" applyAlignment="1">
      <alignment horizontal="center" vertical="top"/>
    </xf>
    <xf numFmtId="0" fontId="4" fillId="12" borderId="5" xfId="9" applyFont="1" applyFill="1" applyBorder="1" applyAlignment="1">
      <alignment horizontal="center" vertical="top" wrapText="1"/>
    </xf>
    <xf numFmtId="49" fontId="7" fillId="14" borderId="5" xfId="9" applyNumberFormat="1" applyFont="1" applyFill="1" applyBorder="1" applyAlignment="1">
      <alignment vertical="top" wrapText="1"/>
    </xf>
    <xf numFmtId="164" fontId="5" fillId="0" borderId="10" xfId="9" applyNumberFormat="1" applyFont="1" applyFill="1" applyBorder="1" applyAlignment="1">
      <alignment horizontal="center" vertical="top"/>
    </xf>
    <xf numFmtId="0" fontId="5" fillId="0" borderId="25" xfId="9" applyFont="1" applyFill="1" applyBorder="1" applyAlignment="1">
      <alignment horizontal="center" vertical="top"/>
    </xf>
    <xf numFmtId="49" fontId="5" fillId="12" borderId="25" xfId="9" applyNumberFormat="1" applyFont="1" applyFill="1" applyBorder="1" applyAlignment="1">
      <alignment horizontal="center" vertical="top"/>
    </xf>
    <xf numFmtId="0" fontId="4" fillId="12" borderId="25" xfId="9" applyFont="1" applyFill="1" applyBorder="1" applyAlignment="1">
      <alignment horizontal="center" vertical="top" wrapText="1"/>
    </xf>
    <xf numFmtId="49" fontId="7" fillId="14" borderId="25" xfId="9" applyNumberFormat="1" applyFont="1" applyFill="1" applyBorder="1" applyAlignment="1">
      <alignment vertical="top" wrapText="1"/>
    </xf>
    <xf numFmtId="164" fontId="5" fillId="0" borderId="54" xfId="9" applyNumberFormat="1" applyFont="1" applyFill="1" applyBorder="1" applyAlignment="1">
      <alignment horizontal="center" vertical="top"/>
    </xf>
    <xf numFmtId="0" fontId="11" fillId="12" borderId="9" xfId="9" applyFont="1" applyFill="1" applyBorder="1" applyAlignment="1">
      <alignment horizontal="center" vertical="top"/>
    </xf>
    <xf numFmtId="164" fontId="5" fillId="0" borderId="9" xfId="9" applyNumberFormat="1" applyFont="1" applyFill="1" applyBorder="1" applyAlignment="1">
      <alignment horizontal="center" vertical="top"/>
    </xf>
    <xf numFmtId="0" fontId="5" fillId="12" borderId="9" xfId="9" applyFont="1" applyFill="1" applyBorder="1" applyAlignment="1">
      <alignment horizontal="center" vertical="top"/>
    </xf>
    <xf numFmtId="164" fontId="5" fillId="0" borderId="22" xfId="9" applyNumberFormat="1" applyFont="1" applyFill="1" applyBorder="1" applyAlignment="1">
      <alignment horizontal="center" vertical="top"/>
    </xf>
    <xf numFmtId="0" fontId="5" fillId="12" borderId="16" xfId="9" applyFont="1" applyFill="1" applyBorder="1" applyAlignment="1">
      <alignment horizontal="center" vertical="top"/>
    </xf>
    <xf numFmtId="0" fontId="5" fillId="0" borderId="26" xfId="10" applyFont="1" applyBorder="1" applyAlignment="1">
      <alignment vertical="top" wrapText="1"/>
    </xf>
    <xf numFmtId="49" fontId="7" fillId="14" borderId="26" xfId="9" applyNumberFormat="1" applyFont="1" applyFill="1" applyBorder="1" applyAlignment="1">
      <alignment vertical="top" wrapText="1"/>
    </xf>
    <xf numFmtId="164" fontId="5" fillId="0" borderId="13" xfId="9" applyNumberFormat="1" applyFont="1" applyFill="1" applyBorder="1" applyAlignment="1">
      <alignment horizontal="center" vertical="top"/>
    </xf>
    <xf numFmtId="0" fontId="11" fillId="0" borderId="9" xfId="9" applyFont="1" applyFill="1" applyBorder="1" applyAlignment="1">
      <alignment horizontal="center" vertical="top"/>
    </xf>
    <xf numFmtId="0" fontId="5" fillId="0" borderId="9" xfId="9" applyFont="1" applyFill="1" applyBorder="1" applyAlignment="1">
      <alignment horizontal="center" vertical="top"/>
    </xf>
    <xf numFmtId="2" fontId="29" fillId="0" borderId="0" xfId="9" applyNumberFormat="1" applyFont="1"/>
    <xf numFmtId="164" fontId="7" fillId="13" borderId="3" xfId="9" applyNumberFormat="1" applyFont="1" applyFill="1" applyBorder="1" applyAlignment="1">
      <alignment horizontal="center" vertical="top"/>
    </xf>
    <xf numFmtId="0" fontId="7" fillId="13" borderId="25" xfId="9" applyFont="1" applyFill="1" applyBorder="1" applyAlignment="1">
      <alignment horizontal="center" vertical="top"/>
    </xf>
    <xf numFmtId="164" fontId="5" fillId="13" borderId="63" xfId="9" applyNumberFormat="1" applyFont="1" applyFill="1" applyBorder="1" applyAlignment="1">
      <alignment horizontal="center" vertical="top"/>
    </xf>
    <xf numFmtId="0" fontId="5" fillId="13" borderId="21" xfId="9" applyFont="1" applyFill="1" applyBorder="1" applyAlignment="1">
      <alignment horizontal="center" vertical="top"/>
    </xf>
    <xf numFmtId="164" fontId="5" fillId="13" borderId="11" xfId="9" applyNumberFormat="1" applyFont="1" applyFill="1" applyBorder="1" applyAlignment="1">
      <alignment horizontal="center" vertical="top"/>
    </xf>
    <xf numFmtId="0" fontId="11" fillId="13" borderId="31" xfId="9" applyFont="1" applyFill="1" applyBorder="1" applyAlignment="1">
      <alignment horizontal="center" vertical="top"/>
    </xf>
    <xf numFmtId="164" fontId="5" fillId="13" borderId="14" xfId="9" applyNumberFormat="1" applyFont="1" applyFill="1" applyBorder="1" applyAlignment="1">
      <alignment horizontal="center" vertical="top"/>
    </xf>
    <xf numFmtId="0" fontId="5" fillId="13" borderId="9" xfId="9" applyFont="1" applyFill="1" applyBorder="1" applyAlignment="1">
      <alignment horizontal="center" vertical="top"/>
    </xf>
    <xf numFmtId="164" fontId="5" fillId="13" borderId="64" xfId="9" applyNumberFormat="1" applyFont="1" applyFill="1" applyBorder="1" applyAlignment="1">
      <alignment horizontal="center" vertical="top"/>
    </xf>
    <xf numFmtId="0" fontId="11" fillId="13" borderId="16" xfId="9" applyFont="1" applyFill="1" applyBorder="1" applyAlignment="1">
      <alignment horizontal="center" vertical="top"/>
    </xf>
    <xf numFmtId="164" fontId="5" fillId="0" borderId="6" xfId="9" applyNumberFormat="1" applyFont="1" applyFill="1" applyBorder="1" applyAlignment="1">
      <alignment horizontal="center" vertical="top"/>
    </xf>
    <xf numFmtId="0" fontId="4" fillId="14" borderId="0" xfId="9" applyFont="1" applyFill="1" applyBorder="1" applyAlignment="1">
      <alignment horizontal="center" vertical="top" wrapText="1"/>
    </xf>
    <xf numFmtId="0" fontId="4" fillId="13" borderId="49" xfId="9" applyFont="1" applyFill="1" applyBorder="1" applyAlignment="1">
      <alignment horizontal="center" vertical="top" wrapText="1"/>
    </xf>
    <xf numFmtId="49" fontId="7" fillId="14" borderId="0" xfId="9" applyNumberFormat="1" applyFont="1" applyFill="1" applyBorder="1" applyAlignment="1">
      <alignment vertical="top" wrapText="1"/>
    </xf>
    <xf numFmtId="49" fontId="7" fillId="13" borderId="49" xfId="9" applyNumberFormat="1" applyFont="1" applyFill="1" applyBorder="1" applyAlignment="1">
      <alignment vertical="top" wrapText="1"/>
    </xf>
    <xf numFmtId="0" fontId="5" fillId="12" borderId="53" xfId="9" applyFont="1" applyFill="1" applyBorder="1" applyAlignment="1">
      <alignment horizontal="center" vertical="top"/>
    </xf>
    <xf numFmtId="49" fontId="7" fillId="14" borderId="49" xfId="9" applyNumberFormat="1" applyFont="1" applyFill="1" applyBorder="1" applyAlignment="1">
      <alignment vertical="top" wrapText="1"/>
    </xf>
    <xf numFmtId="0" fontId="62" fillId="14" borderId="5" xfId="9" applyFont="1" applyFill="1" applyBorder="1" applyAlignment="1">
      <alignment vertical="top" wrapText="1"/>
    </xf>
    <xf numFmtId="0" fontId="4" fillId="14" borderId="17" xfId="9" applyFont="1" applyFill="1" applyBorder="1" applyAlignment="1">
      <alignment horizontal="center" vertical="top" wrapText="1"/>
    </xf>
    <xf numFmtId="0" fontId="4" fillId="13" borderId="42" xfId="9" applyFont="1" applyFill="1" applyBorder="1" applyAlignment="1">
      <alignment horizontal="center" vertical="top" wrapText="1"/>
    </xf>
    <xf numFmtId="0" fontId="53" fillId="14" borderId="0" xfId="9" applyFill="1" applyBorder="1"/>
    <xf numFmtId="0" fontId="4" fillId="12" borderId="26" xfId="9" applyFont="1" applyFill="1" applyBorder="1" applyAlignment="1">
      <alignment horizontal="center" vertical="top" wrapText="1"/>
    </xf>
    <xf numFmtId="49" fontId="7" fillId="14" borderId="45" xfId="9" applyNumberFormat="1" applyFont="1" applyFill="1" applyBorder="1" applyAlignment="1">
      <alignment vertical="top" wrapText="1"/>
    </xf>
    <xf numFmtId="49" fontId="7" fillId="13" borderId="45" xfId="9" applyNumberFormat="1" applyFont="1" applyFill="1" applyBorder="1" applyAlignment="1">
      <alignment vertical="top" wrapText="1"/>
    </xf>
    <xf numFmtId="164" fontId="29" fillId="0" borderId="0" xfId="9" applyNumberFormat="1" applyFont="1"/>
    <xf numFmtId="164" fontId="7" fillId="13" borderId="19" xfId="9" applyNumberFormat="1" applyFont="1" applyFill="1" applyBorder="1" applyAlignment="1">
      <alignment horizontal="center" vertical="top"/>
    </xf>
    <xf numFmtId="0" fontId="7" fillId="13" borderId="1" xfId="9" applyFont="1" applyFill="1" applyBorder="1" applyAlignment="1">
      <alignment horizontal="center" vertical="top"/>
    </xf>
    <xf numFmtId="0" fontId="4" fillId="13" borderId="17" xfId="9" applyFont="1" applyFill="1" applyBorder="1" applyAlignment="1">
      <alignment vertical="top" wrapText="1"/>
    </xf>
    <xf numFmtId="164" fontId="5" fillId="13" borderId="55" xfId="9" applyNumberFormat="1" applyFont="1" applyFill="1" applyBorder="1" applyAlignment="1">
      <alignment horizontal="center" vertical="top"/>
    </xf>
    <xf numFmtId="49" fontId="7" fillId="13" borderId="0" xfId="9" applyNumberFormat="1" applyFont="1" applyFill="1" applyBorder="1" applyAlignment="1">
      <alignment vertical="top" wrapText="1"/>
    </xf>
    <xf numFmtId="164" fontId="5" fillId="13" borderId="10" xfId="9" applyNumberFormat="1" applyFont="1" applyFill="1" applyBorder="1" applyAlignment="1">
      <alignment horizontal="center" vertical="top"/>
    </xf>
    <xf numFmtId="164" fontId="5" fillId="13" borderId="13" xfId="9" applyNumberFormat="1" applyFont="1" applyFill="1" applyBorder="1" applyAlignment="1">
      <alignment horizontal="center" vertical="top"/>
    </xf>
    <xf numFmtId="164" fontId="5" fillId="13" borderId="22" xfId="9" applyNumberFormat="1" applyFont="1" applyFill="1" applyBorder="1" applyAlignment="1">
      <alignment horizontal="center" vertical="top"/>
    </xf>
    <xf numFmtId="49" fontId="7" fillId="13" borderId="18" xfId="9" applyNumberFormat="1" applyFont="1" applyFill="1" applyBorder="1" applyAlignment="1">
      <alignment vertical="top" wrapText="1"/>
    </xf>
    <xf numFmtId="0" fontId="5" fillId="0" borderId="41" xfId="9" applyFont="1" applyBorder="1" applyAlignment="1">
      <alignment horizontal="center" vertical="top"/>
    </xf>
    <xf numFmtId="0" fontId="5" fillId="0" borderId="20" xfId="9" applyFont="1" applyBorder="1" applyAlignment="1">
      <alignment horizontal="center" vertical="center" wrapText="1"/>
    </xf>
    <xf numFmtId="0" fontId="5" fillId="0" borderId="43" xfId="9" applyFont="1" applyBorder="1" applyAlignment="1">
      <alignment vertical="center" wrapText="1"/>
    </xf>
    <xf numFmtId="0" fontId="7" fillId="12" borderId="17" xfId="9" applyFont="1" applyFill="1" applyBorder="1" applyAlignment="1">
      <alignment vertical="top"/>
    </xf>
    <xf numFmtId="0" fontId="7" fillId="12" borderId="32" xfId="9" applyFont="1" applyFill="1" applyBorder="1" applyAlignment="1">
      <alignment vertical="top"/>
    </xf>
    <xf numFmtId="0" fontId="5" fillId="12" borderId="65" xfId="9" applyFont="1" applyFill="1" applyBorder="1" applyAlignment="1">
      <alignment horizontal="center" vertical="top"/>
    </xf>
    <xf numFmtId="0" fontId="5" fillId="12" borderId="70" xfId="9" applyFont="1" applyFill="1" applyBorder="1" applyAlignment="1">
      <alignment horizontal="center" vertical="top"/>
    </xf>
    <xf numFmtId="0" fontId="5" fillId="12" borderId="67" xfId="9" applyFont="1" applyFill="1" applyBorder="1" applyAlignment="1">
      <alignment horizontal="left" vertical="top"/>
    </xf>
    <xf numFmtId="0" fontId="7" fillId="12" borderId="18" xfId="9" applyFont="1" applyFill="1" applyBorder="1" applyAlignment="1">
      <alignment vertical="top"/>
    </xf>
    <xf numFmtId="0" fontId="7" fillId="12" borderId="37" xfId="9" applyFont="1" applyFill="1" applyBorder="1" applyAlignment="1">
      <alignment vertical="top"/>
    </xf>
    <xf numFmtId="49" fontId="9" fillId="9" borderId="4" xfId="9" applyNumberFormat="1" applyFont="1" applyFill="1" applyBorder="1" applyAlignment="1">
      <alignment horizontal="center" vertical="top"/>
    </xf>
    <xf numFmtId="49" fontId="9" fillId="10" borderId="4" xfId="9" applyNumberFormat="1" applyFont="1" applyFill="1" applyBorder="1" applyAlignment="1">
      <alignment horizontal="center" vertical="top"/>
    </xf>
    <xf numFmtId="0" fontId="7" fillId="9" borderId="19" xfId="9" applyFont="1" applyFill="1" applyBorder="1" applyAlignment="1">
      <alignment horizontal="left" vertical="top" wrapText="1"/>
    </xf>
    <xf numFmtId="0" fontId="7" fillId="9" borderId="17" xfId="9" applyFont="1" applyFill="1" applyBorder="1" applyAlignment="1">
      <alignment horizontal="left" vertical="top" wrapText="1"/>
    </xf>
    <xf numFmtId="0" fontId="7" fillId="9" borderId="32" xfId="9" applyFont="1" applyFill="1" applyBorder="1" applyAlignment="1">
      <alignment horizontal="left" vertical="top" wrapText="1"/>
    </xf>
    <xf numFmtId="164" fontId="7" fillId="9" borderId="32" xfId="9" applyNumberFormat="1" applyFont="1" applyFill="1" applyBorder="1" applyAlignment="1">
      <alignment horizontal="center" vertical="top" wrapText="1"/>
    </xf>
    <xf numFmtId="0" fontId="7" fillId="9" borderId="32" xfId="9" applyFont="1" applyFill="1" applyBorder="1" applyAlignment="1">
      <alignment horizontal="center" vertical="top"/>
    </xf>
    <xf numFmtId="49" fontId="9" fillId="9" borderId="5" xfId="9" applyNumberFormat="1" applyFont="1" applyFill="1" applyBorder="1" applyAlignment="1">
      <alignment horizontal="center" vertical="top"/>
    </xf>
    <xf numFmtId="49" fontId="9" fillId="10" borderId="5" xfId="9" applyNumberFormat="1" applyFont="1" applyFill="1" applyBorder="1" applyAlignment="1">
      <alignment horizontal="center" vertical="top"/>
    </xf>
    <xf numFmtId="164" fontId="5" fillId="5" borderId="32" xfId="9" applyNumberFormat="1" applyFont="1" applyFill="1" applyBorder="1" applyAlignment="1">
      <alignment horizontal="center" vertical="top"/>
    </xf>
    <xf numFmtId="0" fontId="5" fillId="5" borderId="4" xfId="9" applyFont="1" applyFill="1" applyBorder="1" applyAlignment="1">
      <alignment horizontal="center" vertical="top"/>
    </xf>
    <xf numFmtId="164" fontId="5" fillId="0" borderId="32" xfId="9" applyNumberFormat="1" applyFont="1" applyFill="1" applyBorder="1" applyAlignment="1">
      <alignment horizontal="center" vertical="top"/>
    </xf>
    <xf numFmtId="0" fontId="5" fillId="0" borderId="51" xfId="9" applyFont="1" applyFill="1" applyBorder="1" applyAlignment="1">
      <alignment horizontal="center" vertical="top"/>
    </xf>
    <xf numFmtId="164" fontId="11" fillId="0" borderId="9" xfId="9" applyNumberFormat="1" applyFont="1" applyFill="1" applyBorder="1" applyAlignment="1">
      <alignment horizontal="center" vertical="top"/>
    </xf>
    <xf numFmtId="0" fontId="5" fillId="12" borderId="37" xfId="9" applyFont="1" applyFill="1" applyBorder="1" applyAlignment="1">
      <alignment vertical="top" wrapText="1"/>
    </xf>
    <xf numFmtId="164" fontId="5" fillId="0" borderId="16" xfId="9" applyNumberFormat="1" applyFont="1" applyFill="1" applyBorder="1" applyAlignment="1">
      <alignment horizontal="center" vertical="top"/>
    </xf>
    <xf numFmtId="0" fontId="5" fillId="12" borderId="24" xfId="9" applyFont="1" applyFill="1" applyBorder="1" applyAlignment="1">
      <alignment horizontal="center" vertical="top"/>
    </xf>
    <xf numFmtId="164" fontId="11" fillId="5" borderId="32" xfId="9" applyNumberFormat="1" applyFont="1" applyFill="1" applyBorder="1" applyAlignment="1">
      <alignment horizontal="center" vertical="top"/>
    </xf>
    <xf numFmtId="0" fontId="5" fillId="12" borderId="15" xfId="9" applyFont="1" applyFill="1" applyBorder="1" applyAlignment="1">
      <alignment horizontal="center" vertical="top"/>
    </xf>
    <xf numFmtId="164" fontId="11" fillId="0" borderId="32" xfId="9" applyNumberFormat="1" applyFont="1" applyFill="1" applyBorder="1" applyAlignment="1">
      <alignment horizontal="center" vertical="top"/>
    </xf>
    <xf numFmtId="0" fontId="11" fillId="12" borderId="15" xfId="9" applyFont="1" applyFill="1" applyBorder="1" applyAlignment="1">
      <alignment horizontal="center" vertical="top"/>
    </xf>
    <xf numFmtId="164" fontId="6" fillId="13" borderId="72" xfId="9" applyNumberFormat="1" applyFont="1" applyFill="1" applyBorder="1" applyAlignment="1">
      <alignment horizontal="center" vertical="top"/>
    </xf>
    <xf numFmtId="0" fontId="7" fillId="13" borderId="42" xfId="9" applyFont="1" applyFill="1" applyBorder="1" applyAlignment="1">
      <alignment horizontal="center" vertical="top"/>
    </xf>
    <xf numFmtId="164" fontId="11" fillId="13" borderId="73" xfId="9" applyNumberFormat="1" applyFont="1" applyFill="1" applyBorder="1" applyAlignment="1">
      <alignment horizontal="center" vertical="top"/>
    </xf>
    <xf numFmtId="0" fontId="5" fillId="13" borderId="39" xfId="9" applyFont="1" applyFill="1" applyBorder="1" applyAlignment="1">
      <alignment horizontal="center" vertical="top"/>
    </xf>
    <xf numFmtId="164" fontId="11" fillId="13" borderId="75" xfId="9" applyNumberFormat="1" applyFont="1" applyFill="1" applyBorder="1" applyAlignment="1">
      <alignment horizontal="center" vertical="top"/>
    </xf>
    <xf numFmtId="0" fontId="11" fillId="13" borderId="29" xfId="9" applyFont="1" applyFill="1" applyBorder="1" applyAlignment="1">
      <alignment horizontal="center" vertical="top"/>
    </xf>
    <xf numFmtId="164" fontId="5" fillId="13" borderId="76" xfId="9" applyNumberFormat="1" applyFont="1" applyFill="1" applyBorder="1" applyAlignment="1">
      <alignment horizontal="center" vertical="top"/>
    </xf>
    <xf numFmtId="0" fontId="5" fillId="13" borderId="69" xfId="9" applyFont="1" applyFill="1" applyBorder="1" applyAlignment="1">
      <alignment horizontal="center" vertical="top"/>
    </xf>
    <xf numFmtId="164" fontId="5" fillId="13" borderId="77" xfId="9" applyNumberFormat="1" applyFont="1" applyFill="1" applyBorder="1" applyAlignment="1">
      <alignment horizontal="center" vertical="top"/>
    </xf>
    <xf numFmtId="0" fontId="5" fillId="13" borderId="68" xfId="9" applyFont="1" applyFill="1" applyBorder="1" applyAlignment="1">
      <alignment horizontal="center" vertical="top"/>
    </xf>
    <xf numFmtId="0" fontId="5" fillId="12" borderId="48" xfId="9" applyFont="1" applyFill="1" applyBorder="1" applyAlignment="1">
      <alignment horizontal="center" vertical="top"/>
    </xf>
    <xf numFmtId="0" fontId="5" fillId="12" borderId="59" xfId="9" applyFont="1" applyFill="1" applyBorder="1" applyAlignment="1">
      <alignment horizontal="center" vertical="top"/>
    </xf>
    <xf numFmtId="0" fontId="5" fillId="12" borderId="0" xfId="9" applyFont="1" applyFill="1" applyBorder="1" applyAlignment="1">
      <alignment horizontal="left" vertical="top"/>
    </xf>
    <xf numFmtId="164" fontId="11" fillId="5" borderId="1" xfId="9" applyNumberFormat="1" applyFont="1" applyFill="1" applyBorder="1" applyAlignment="1">
      <alignment horizontal="center" vertical="top"/>
    </xf>
    <xf numFmtId="49" fontId="7" fillId="14" borderId="0" xfId="9" applyNumberFormat="1" applyFont="1" applyFill="1" applyBorder="1" applyAlignment="1">
      <alignment horizontal="center" vertical="top" wrapText="1"/>
    </xf>
    <xf numFmtId="49" fontId="7" fillId="13" borderId="42" xfId="9" applyNumberFormat="1" applyFont="1" applyFill="1" applyBorder="1" applyAlignment="1">
      <alignment horizontal="center" vertical="top" wrapText="1"/>
    </xf>
    <xf numFmtId="49" fontId="7" fillId="15" borderId="5" xfId="9" applyNumberFormat="1" applyFont="1" applyFill="1" applyBorder="1" applyAlignment="1">
      <alignment horizontal="center" vertical="top"/>
    </xf>
    <xf numFmtId="164" fontId="11" fillId="0" borderId="21" xfId="9" applyNumberFormat="1" applyFont="1" applyFill="1" applyBorder="1" applyAlignment="1">
      <alignment horizontal="center" vertical="top"/>
    </xf>
    <xf numFmtId="49" fontId="7" fillId="13" borderId="49" xfId="9" applyNumberFormat="1" applyFont="1" applyFill="1" applyBorder="1" applyAlignment="1">
      <alignment horizontal="center" vertical="top" wrapText="1"/>
    </xf>
    <xf numFmtId="49" fontId="7" fillId="15" borderId="25" xfId="9" applyNumberFormat="1" applyFont="1" applyFill="1" applyBorder="1" applyAlignment="1">
      <alignment horizontal="center" vertical="top"/>
    </xf>
    <xf numFmtId="49" fontId="9" fillId="10" borderId="25" xfId="9" applyNumberFormat="1" applyFont="1" applyFill="1" applyBorder="1" applyAlignment="1">
      <alignment horizontal="center" vertical="top"/>
    </xf>
    <xf numFmtId="164" fontId="11" fillId="0" borderId="31" xfId="9" applyNumberFormat="1" applyFont="1" applyFill="1" applyBorder="1" applyAlignment="1">
      <alignment horizontal="center" vertical="top"/>
    </xf>
    <xf numFmtId="49" fontId="7" fillId="15" borderId="25" xfId="9" applyNumberFormat="1" applyFont="1" applyFill="1" applyBorder="1" applyAlignment="1">
      <alignment vertical="top"/>
    </xf>
    <xf numFmtId="49" fontId="9" fillId="10" borderId="25" xfId="9" applyNumberFormat="1" applyFont="1" applyFill="1" applyBorder="1" applyAlignment="1">
      <alignment vertical="top"/>
    </xf>
    <xf numFmtId="0" fontId="5" fillId="12" borderId="52" xfId="9" applyFont="1" applyFill="1" applyBorder="1" applyAlignment="1">
      <alignment horizontal="center" vertical="top"/>
    </xf>
    <xf numFmtId="0" fontId="5" fillId="12" borderId="51" xfId="9" applyFont="1" applyFill="1" applyBorder="1" applyAlignment="1">
      <alignment horizontal="left" vertical="top"/>
    </xf>
    <xf numFmtId="49" fontId="7" fillId="13" borderId="46" xfId="9" applyNumberFormat="1" applyFont="1" applyFill="1" applyBorder="1" applyAlignment="1">
      <alignment vertical="top" wrapText="1"/>
    </xf>
    <xf numFmtId="49" fontId="7" fillId="15" borderId="26" xfId="9" applyNumberFormat="1" applyFont="1" applyFill="1" applyBorder="1" applyAlignment="1">
      <alignment vertical="top"/>
    </xf>
    <xf numFmtId="49" fontId="9" fillId="10" borderId="26" xfId="9" applyNumberFormat="1" applyFont="1" applyFill="1" applyBorder="1" applyAlignment="1">
      <alignment vertical="top"/>
    </xf>
    <xf numFmtId="0" fontId="5" fillId="12" borderId="41" xfId="9" applyFont="1" applyFill="1" applyBorder="1" applyAlignment="1">
      <alignment horizontal="center" vertical="top"/>
    </xf>
    <xf numFmtId="0" fontId="5" fillId="12" borderId="20" xfId="9" applyFont="1" applyFill="1" applyBorder="1" applyAlignment="1">
      <alignment horizontal="center" vertical="top"/>
    </xf>
    <xf numFmtId="0" fontId="5" fillId="12" borderId="32" xfId="9" applyFont="1" applyFill="1" applyBorder="1" applyAlignment="1">
      <alignment horizontal="left" vertical="top"/>
    </xf>
    <xf numFmtId="164" fontId="5" fillId="5" borderId="37" xfId="9" applyNumberFormat="1" applyFont="1" applyFill="1" applyBorder="1" applyAlignment="1">
      <alignment horizontal="center" vertical="top"/>
    </xf>
    <xf numFmtId="49" fontId="7" fillId="14" borderId="17" xfId="9" applyNumberFormat="1" applyFont="1" applyFill="1" applyBorder="1" applyAlignment="1">
      <alignment horizontal="center" vertical="top" wrapText="1"/>
    </xf>
    <xf numFmtId="164" fontId="5" fillId="0" borderId="51" xfId="9" applyNumberFormat="1" applyFont="1" applyFill="1" applyBorder="1" applyAlignment="1">
      <alignment horizontal="center" vertical="top"/>
    </xf>
    <xf numFmtId="0" fontId="5" fillId="12" borderId="44" xfId="9" applyFont="1" applyFill="1" applyBorder="1" applyAlignment="1">
      <alignment horizontal="center" vertical="top"/>
    </xf>
    <xf numFmtId="0" fontId="5" fillId="12" borderId="37" xfId="9" applyFont="1" applyFill="1" applyBorder="1" applyAlignment="1">
      <alignment horizontal="left" vertical="top"/>
    </xf>
    <xf numFmtId="49" fontId="7" fillId="14" borderId="18" xfId="9" applyNumberFormat="1" applyFont="1" applyFill="1" applyBorder="1" applyAlignment="1">
      <alignment horizontal="center" vertical="top" wrapText="1"/>
    </xf>
    <xf numFmtId="164" fontId="5" fillId="5" borderId="4" xfId="9" applyNumberFormat="1" applyFont="1" applyFill="1" applyBorder="1" applyAlignment="1">
      <alignment horizontal="center" vertical="top"/>
    </xf>
    <xf numFmtId="49" fontId="7" fillId="13" borderId="50" xfId="9" applyNumberFormat="1" applyFont="1" applyFill="1" applyBorder="1" applyAlignment="1">
      <alignment vertical="top" wrapText="1"/>
    </xf>
    <xf numFmtId="164" fontId="6" fillId="13" borderId="4" xfId="9" applyNumberFormat="1" applyFont="1" applyFill="1" applyBorder="1" applyAlignment="1">
      <alignment horizontal="center" vertical="top"/>
    </xf>
    <xf numFmtId="0" fontId="7" fillId="13" borderId="4" xfId="9" applyFont="1" applyFill="1" applyBorder="1" applyAlignment="1">
      <alignment horizontal="center" vertical="top"/>
    </xf>
    <xf numFmtId="164" fontId="11" fillId="13" borderId="33" xfId="9" applyNumberFormat="1" applyFont="1" applyFill="1" applyBorder="1" applyAlignment="1">
      <alignment horizontal="center" vertical="top"/>
    </xf>
    <xf numFmtId="0" fontId="5" fillId="13" borderId="33" xfId="9" applyFont="1" applyFill="1" applyBorder="1" applyAlignment="1">
      <alignment horizontal="center" vertical="top"/>
    </xf>
    <xf numFmtId="164" fontId="11" fillId="13" borderId="12" xfId="9" applyNumberFormat="1" applyFont="1" applyFill="1" applyBorder="1" applyAlignment="1">
      <alignment horizontal="center" vertical="top"/>
    </xf>
    <xf numFmtId="0" fontId="11" fillId="13" borderId="12" xfId="9" applyFont="1" applyFill="1" applyBorder="1" applyAlignment="1">
      <alignment horizontal="center" vertical="top"/>
    </xf>
    <xf numFmtId="164" fontId="5" fillId="13" borderId="15" xfId="9" applyNumberFormat="1" applyFont="1" applyFill="1" applyBorder="1" applyAlignment="1">
      <alignment horizontal="center" vertical="top"/>
    </xf>
    <xf numFmtId="0" fontId="5" fillId="13" borderId="15" xfId="9" applyFont="1" applyFill="1" applyBorder="1" applyAlignment="1">
      <alignment horizontal="center" vertical="top"/>
    </xf>
    <xf numFmtId="164" fontId="5" fillId="13" borderId="24" xfId="9" applyNumberFormat="1" applyFont="1" applyFill="1" applyBorder="1" applyAlignment="1">
      <alignment horizontal="center" vertical="top"/>
    </xf>
    <xf numFmtId="0" fontId="5" fillId="13" borderId="24" xfId="9" applyFont="1" applyFill="1" applyBorder="1" applyAlignment="1">
      <alignment horizontal="center" vertical="top"/>
    </xf>
    <xf numFmtId="0" fontId="11" fillId="12" borderId="41" xfId="9" applyFont="1" applyFill="1" applyBorder="1" applyAlignment="1">
      <alignment vertical="top"/>
    </xf>
    <xf numFmtId="0" fontId="5" fillId="12" borderId="20" xfId="9" applyFont="1" applyFill="1" applyBorder="1" applyAlignment="1">
      <alignment horizontal="center" vertical="top" wrapText="1"/>
    </xf>
    <xf numFmtId="0" fontId="5" fillId="12" borderId="43" xfId="9" applyFont="1" applyFill="1" applyBorder="1" applyAlignment="1">
      <alignment vertical="top" wrapText="1"/>
    </xf>
    <xf numFmtId="0" fontId="7" fillId="14" borderId="5" xfId="9" applyFont="1" applyFill="1" applyBorder="1" applyAlignment="1">
      <alignment vertical="top" wrapText="1"/>
    </xf>
    <xf numFmtId="49" fontId="7" fillId="13" borderId="43" xfId="9" applyNumberFormat="1" applyFont="1" applyFill="1" applyBorder="1" applyAlignment="1">
      <alignment vertical="top" wrapText="1"/>
    </xf>
    <xf numFmtId="49" fontId="7" fillId="15" borderId="5" xfId="9" applyNumberFormat="1" applyFont="1" applyFill="1" applyBorder="1" applyAlignment="1">
      <alignment vertical="top"/>
    </xf>
    <xf numFmtId="49" fontId="9" fillId="10" borderId="5" xfId="9" applyNumberFormat="1" applyFont="1" applyFill="1" applyBorder="1" applyAlignment="1">
      <alignment vertical="top"/>
    </xf>
    <xf numFmtId="0" fontId="11" fillId="12" borderId="48" xfId="9" applyFont="1" applyFill="1" applyBorder="1" applyAlignment="1">
      <alignment vertical="top"/>
    </xf>
    <xf numFmtId="0" fontId="5" fillId="12" borderId="59" xfId="9" applyFont="1" applyFill="1" applyBorder="1" applyAlignment="1">
      <alignment horizontal="center" vertical="top" wrapText="1"/>
    </xf>
    <xf numFmtId="0" fontId="5" fillId="12" borderId="50" xfId="9" applyFont="1" applyFill="1" applyBorder="1" applyAlignment="1">
      <alignment vertical="top" wrapText="1"/>
    </xf>
    <xf numFmtId="164" fontId="5" fillId="0" borderId="12" xfId="9" applyNumberFormat="1" applyFont="1" applyFill="1" applyBorder="1" applyAlignment="1">
      <alignment horizontal="center" vertical="top"/>
    </xf>
    <xf numFmtId="164" fontId="11" fillId="0" borderId="15" xfId="9" applyNumberFormat="1" applyFont="1" applyFill="1" applyBorder="1" applyAlignment="1">
      <alignment horizontal="center" vertical="top"/>
    </xf>
    <xf numFmtId="0" fontId="11" fillId="12" borderId="48" xfId="9" applyFont="1" applyFill="1" applyBorder="1" applyAlignment="1">
      <alignment horizontal="center" vertical="top"/>
    </xf>
    <xf numFmtId="0" fontId="11" fillId="12" borderId="50" xfId="9" applyFont="1" applyFill="1" applyBorder="1" applyAlignment="1">
      <alignment vertical="top" wrapText="1"/>
    </xf>
    <xf numFmtId="164" fontId="5" fillId="0" borderId="15" xfId="9" applyNumberFormat="1" applyFont="1" applyFill="1" applyBorder="1" applyAlignment="1">
      <alignment horizontal="center" vertical="top"/>
    </xf>
    <xf numFmtId="0" fontId="5" fillId="12" borderId="23" xfId="9" applyFont="1" applyFill="1" applyBorder="1" applyAlignment="1">
      <alignment horizontal="center" vertical="top" wrapText="1"/>
    </xf>
    <xf numFmtId="0" fontId="5" fillId="12" borderId="46" xfId="9" applyFont="1" applyFill="1" applyBorder="1" applyAlignment="1">
      <alignment vertical="top" wrapText="1"/>
    </xf>
    <xf numFmtId="164" fontId="5" fillId="0" borderId="24" xfId="9" applyNumberFormat="1" applyFont="1" applyFill="1" applyBorder="1" applyAlignment="1">
      <alignment horizontal="center" vertical="top"/>
    </xf>
    <xf numFmtId="0" fontId="5" fillId="5" borderId="32" xfId="9" applyFont="1" applyFill="1" applyBorder="1" applyAlignment="1">
      <alignment horizontal="center" vertical="top"/>
    </xf>
    <xf numFmtId="164" fontId="5" fillId="0" borderId="11" xfId="9" applyNumberFormat="1" applyFont="1" applyFill="1" applyBorder="1" applyAlignment="1">
      <alignment horizontal="center" vertical="top"/>
    </xf>
    <xf numFmtId="0" fontId="5" fillId="0" borderId="21" xfId="9" applyFont="1" applyFill="1" applyBorder="1" applyAlignment="1">
      <alignment horizontal="center" vertical="top"/>
    </xf>
    <xf numFmtId="164" fontId="11" fillId="0" borderId="11" xfId="9" applyNumberFormat="1" applyFont="1" applyFill="1" applyBorder="1" applyAlignment="1">
      <alignment horizontal="center" vertical="top"/>
    </xf>
    <xf numFmtId="0" fontId="11" fillId="12" borderId="31" xfId="9" applyFont="1" applyFill="1" applyBorder="1" applyAlignment="1">
      <alignment horizontal="center" vertical="top"/>
    </xf>
    <xf numFmtId="164" fontId="5" fillId="0" borderId="14" xfId="9" applyNumberFormat="1" applyFont="1" applyFill="1" applyBorder="1" applyAlignment="1">
      <alignment horizontal="center" vertical="top"/>
    </xf>
    <xf numFmtId="164" fontId="5" fillId="0" borderId="64" xfId="9" applyNumberFormat="1" applyFont="1" applyFill="1" applyBorder="1" applyAlignment="1">
      <alignment horizontal="center" vertical="top"/>
    </xf>
    <xf numFmtId="0" fontId="7" fillId="14" borderId="17" xfId="9" applyFont="1" applyFill="1" applyBorder="1" applyAlignment="1">
      <alignment vertical="top" wrapText="1"/>
    </xf>
    <xf numFmtId="164" fontId="11" fillId="5" borderId="26" xfId="9" applyNumberFormat="1" applyFont="1" applyFill="1" applyBorder="1" applyAlignment="1">
      <alignment horizontal="center" vertical="top"/>
    </xf>
    <xf numFmtId="0" fontId="5" fillId="5" borderId="37" xfId="9" applyFont="1" applyFill="1" applyBorder="1" applyAlignment="1">
      <alignment horizontal="center" vertical="top"/>
    </xf>
    <xf numFmtId="0" fontId="62" fillId="14" borderId="25" xfId="9" applyFont="1" applyFill="1" applyBorder="1"/>
    <xf numFmtId="0" fontId="7" fillId="14" borderId="25" xfId="9" applyFont="1" applyFill="1" applyBorder="1" applyAlignment="1">
      <alignment horizontal="left" vertical="top" wrapText="1"/>
    </xf>
    <xf numFmtId="164" fontId="5" fillId="0" borderId="8" xfId="9" applyNumberFormat="1" applyFont="1" applyFill="1" applyBorder="1" applyAlignment="1">
      <alignment horizontal="center" vertical="top"/>
    </xf>
    <xf numFmtId="0" fontId="11" fillId="12" borderId="47" xfId="9" applyFont="1" applyFill="1" applyBorder="1" applyAlignment="1">
      <alignment horizontal="center" vertical="top"/>
    </xf>
    <xf numFmtId="0" fontId="62" fillId="14" borderId="19" xfId="9" applyFont="1" applyFill="1" applyBorder="1"/>
    <xf numFmtId="164" fontId="11" fillId="0" borderId="12" xfId="9" applyNumberFormat="1" applyFont="1" applyFill="1" applyBorder="1" applyAlignment="1">
      <alignment horizontal="center" vertical="top"/>
    </xf>
    <xf numFmtId="0" fontId="11" fillId="12" borderId="8" xfId="9" applyFont="1" applyFill="1" applyBorder="1" applyAlignment="1">
      <alignment horizontal="center" vertical="top"/>
    </xf>
    <xf numFmtId="0" fontId="5" fillId="12" borderId="8" xfId="9" applyFont="1" applyFill="1" applyBorder="1" applyAlignment="1">
      <alignment horizontal="center" vertical="top"/>
    </xf>
    <xf numFmtId="0" fontId="11" fillId="12" borderId="28" xfId="9" applyFont="1" applyFill="1" applyBorder="1" applyAlignment="1">
      <alignment horizontal="center" vertical="top"/>
    </xf>
    <xf numFmtId="164" fontId="6" fillId="13" borderId="1" xfId="9" applyNumberFormat="1" applyFont="1" applyFill="1" applyBorder="1" applyAlignment="1">
      <alignment horizontal="center" vertical="top"/>
    </xf>
    <xf numFmtId="49" fontId="5" fillId="12" borderId="17" xfId="9" applyNumberFormat="1" applyFont="1" applyFill="1" applyBorder="1" applyAlignment="1">
      <alignment vertical="top"/>
    </xf>
    <xf numFmtId="49" fontId="5" fillId="12" borderId="5" xfId="9" applyNumberFormat="1" applyFont="1" applyFill="1" applyBorder="1" applyAlignment="1">
      <alignment vertical="top"/>
    </xf>
    <xf numFmtId="164" fontId="11" fillId="13" borderId="31" xfId="9" applyNumberFormat="1" applyFont="1" applyFill="1" applyBorder="1" applyAlignment="1">
      <alignment horizontal="center" vertical="top"/>
    </xf>
    <xf numFmtId="0" fontId="5" fillId="13" borderId="12" xfId="9" applyFont="1" applyFill="1" applyBorder="1" applyAlignment="1">
      <alignment horizontal="center" vertical="top"/>
    </xf>
    <xf numFmtId="49" fontId="5" fillId="12" borderId="0" xfId="9" applyNumberFormat="1" applyFont="1" applyFill="1" applyBorder="1" applyAlignment="1">
      <alignment horizontal="center" vertical="top"/>
    </xf>
    <xf numFmtId="49" fontId="5" fillId="12" borderId="25" xfId="9" applyNumberFormat="1" applyFont="1" applyFill="1" applyBorder="1" applyAlignment="1">
      <alignment vertical="top"/>
    </xf>
    <xf numFmtId="49" fontId="5" fillId="12" borderId="0" xfId="9" applyNumberFormat="1" applyFont="1" applyFill="1" applyBorder="1" applyAlignment="1">
      <alignment vertical="top"/>
    </xf>
    <xf numFmtId="164" fontId="5" fillId="13" borderId="9" xfId="9" applyNumberFormat="1" applyFont="1" applyFill="1" applyBorder="1" applyAlignment="1">
      <alignment horizontal="center" vertical="top"/>
    </xf>
    <xf numFmtId="164" fontId="5" fillId="13" borderId="53" xfId="9" applyNumberFormat="1" applyFont="1" applyFill="1" applyBorder="1" applyAlignment="1">
      <alignment horizontal="center" vertical="top"/>
    </xf>
    <xf numFmtId="0" fontId="5" fillId="13" borderId="8" xfId="9" applyFont="1" applyFill="1" applyBorder="1" applyAlignment="1">
      <alignment horizontal="center" vertical="top"/>
    </xf>
    <xf numFmtId="0" fontId="5" fillId="0" borderId="54" xfId="10" applyFont="1" applyBorder="1" applyAlignment="1">
      <alignment vertical="top" wrapText="1"/>
    </xf>
    <xf numFmtId="49" fontId="5" fillId="12" borderId="26" xfId="9" applyNumberFormat="1" applyFont="1" applyFill="1" applyBorder="1" applyAlignment="1">
      <alignment horizontal="center" vertical="top"/>
    </xf>
    <xf numFmtId="0" fontId="12" fillId="0" borderId="41" xfId="9" applyFont="1" applyBorder="1" applyAlignment="1">
      <alignment horizontal="center" vertical="center"/>
    </xf>
    <xf numFmtId="0" fontId="12" fillId="0" borderId="20" xfId="9" applyFont="1" applyBorder="1" applyAlignment="1">
      <alignment horizontal="center" vertical="center" wrapText="1"/>
    </xf>
    <xf numFmtId="0" fontId="12" fillId="0" borderId="42" xfId="9" applyFont="1" applyBorder="1" applyAlignment="1">
      <alignment vertical="center" wrapText="1"/>
    </xf>
    <xf numFmtId="0" fontId="13" fillId="12" borderId="2" xfId="9" applyFont="1" applyFill="1" applyBorder="1" applyAlignment="1">
      <alignment horizontal="left" vertical="top"/>
    </xf>
    <xf numFmtId="0" fontId="13" fillId="12" borderId="3" xfId="9" applyFont="1" applyFill="1" applyBorder="1" applyAlignment="1">
      <alignment horizontal="left" vertical="top"/>
    </xf>
    <xf numFmtId="0" fontId="13" fillId="12" borderId="4" xfId="9" applyFont="1" applyFill="1" applyBorder="1" applyAlignment="1">
      <alignment horizontal="left" vertical="top"/>
    </xf>
    <xf numFmtId="49" fontId="13" fillId="9" borderId="1" xfId="9" applyNumberFormat="1" applyFont="1" applyFill="1" applyBorder="1" applyAlignment="1">
      <alignment horizontal="center" vertical="top"/>
    </xf>
    <xf numFmtId="49" fontId="16" fillId="10" borderId="37" xfId="9" applyNumberFormat="1" applyFont="1" applyFill="1" applyBorder="1" applyAlignment="1">
      <alignment horizontal="center" vertical="top"/>
    </xf>
    <xf numFmtId="49" fontId="13" fillId="9" borderId="4" xfId="9" applyNumberFormat="1" applyFont="1" applyFill="1" applyBorder="1" applyAlignment="1">
      <alignment horizontal="center" vertical="top"/>
    </xf>
    <xf numFmtId="49" fontId="16" fillId="10" borderId="4" xfId="9" applyNumberFormat="1" applyFont="1" applyFill="1" applyBorder="1" applyAlignment="1">
      <alignment horizontal="center" vertical="top"/>
    </xf>
    <xf numFmtId="0" fontId="12" fillId="0" borderId="65" xfId="9" applyFont="1" applyBorder="1" applyAlignment="1">
      <alignment horizontal="center" vertical="center"/>
    </xf>
    <xf numFmtId="0" fontId="12" fillId="0" borderId="66" xfId="9" applyFont="1" applyBorder="1" applyAlignment="1">
      <alignment horizontal="center" vertical="center" wrapText="1"/>
    </xf>
    <xf numFmtId="0" fontId="12" fillId="0" borderId="1" xfId="9" applyFont="1" applyBorder="1" applyAlignment="1">
      <alignment vertical="center" wrapText="1"/>
    </xf>
    <xf numFmtId="0" fontId="13" fillId="0" borderId="3" xfId="9" applyFont="1" applyBorder="1" applyAlignment="1">
      <alignment vertical="top"/>
    </xf>
    <xf numFmtId="0" fontId="13" fillId="0" borderId="4" xfId="9" applyFont="1" applyBorder="1" applyAlignment="1">
      <alignment vertical="top"/>
    </xf>
    <xf numFmtId="49" fontId="13" fillId="11" borderId="4" xfId="9" applyNumberFormat="1" applyFont="1" applyFill="1" applyBorder="1" applyAlignment="1">
      <alignment horizontal="center" vertical="top" wrapText="1"/>
    </xf>
    <xf numFmtId="49" fontId="13" fillId="11" borderId="1" xfId="9" applyNumberFormat="1" applyFont="1" applyFill="1" applyBorder="1" applyAlignment="1">
      <alignment horizontal="center" vertical="top" wrapText="1"/>
    </xf>
    <xf numFmtId="0" fontId="5" fillId="0" borderId="17" xfId="4" applyFont="1" applyBorder="1" applyAlignment="1">
      <alignment horizontal="center" vertical="top"/>
    </xf>
    <xf numFmtId="0" fontId="25" fillId="0" borderId="0" xfId="9" applyFont="1" applyAlignment="1">
      <alignment horizontal="center" vertical="center"/>
    </xf>
    <xf numFmtId="0" fontId="25" fillId="0" borderId="17" xfId="9" applyFont="1" applyBorder="1" applyAlignment="1">
      <alignment horizontal="center" vertical="center"/>
    </xf>
    <xf numFmtId="0" fontId="53" fillId="0" borderId="0" xfId="9" applyFill="1"/>
    <xf numFmtId="0" fontId="4" fillId="0" borderId="0" xfId="6" applyAlignment="1">
      <alignment vertical="center" textRotation="90"/>
    </xf>
    <xf numFmtId="2" fontId="54" fillId="3" borderId="1" xfId="6" applyNumberFormat="1" applyFont="1" applyFill="1" applyBorder="1" applyAlignment="1">
      <alignment horizontal="center" vertical="top" wrapText="1"/>
    </xf>
    <xf numFmtId="2" fontId="55" fillId="0" borderId="16" xfId="6" applyNumberFormat="1" applyFont="1" applyBorder="1" applyAlignment="1">
      <alignment horizontal="center" vertical="top" wrapText="1"/>
    </xf>
    <xf numFmtId="2" fontId="56" fillId="7" borderId="1" xfId="6" applyNumberFormat="1" applyFont="1" applyFill="1" applyBorder="1" applyAlignment="1">
      <alignment horizontal="center" vertical="top" wrapText="1"/>
    </xf>
    <xf numFmtId="2" fontId="55" fillId="0" borderId="21" xfId="6" applyNumberFormat="1" applyFont="1" applyBorder="1" applyAlignment="1">
      <alignment horizontal="center" vertical="top" wrapText="1"/>
    </xf>
    <xf numFmtId="2" fontId="55" fillId="0" borderId="31" xfId="6" applyNumberFormat="1" applyFont="1" applyBorder="1" applyAlignment="1">
      <alignment horizontal="center" vertical="top" wrapText="1"/>
    </xf>
    <xf numFmtId="2" fontId="55" fillId="0" borderId="9" xfId="6" applyNumberFormat="1" applyFont="1" applyBorder="1" applyAlignment="1">
      <alignment horizontal="center" vertical="top" wrapText="1"/>
    </xf>
    <xf numFmtId="0" fontId="10" fillId="0" borderId="54" xfId="6" applyFont="1" applyBorder="1"/>
    <xf numFmtId="0" fontId="10" fillId="0" borderId="0" xfId="6" applyFont="1" applyBorder="1"/>
    <xf numFmtId="0" fontId="10" fillId="0" borderId="0" xfId="6" applyFont="1" applyBorder="1" applyAlignment="1">
      <alignment vertical="center" textRotation="90"/>
    </xf>
    <xf numFmtId="0" fontId="10" fillId="0" borderId="51" xfId="6" applyFont="1" applyBorder="1"/>
    <xf numFmtId="2" fontId="4" fillId="0" borderId="0" xfId="6" applyNumberFormat="1" applyFont="1"/>
    <xf numFmtId="2" fontId="7" fillId="0" borderId="1" xfId="4" applyNumberFormat="1" applyFont="1" applyBorder="1" applyAlignment="1">
      <alignment horizontal="center" vertical="center" wrapText="1"/>
    </xf>
    <xf numFmtId="2" fontId="4" fillId="0" borderId="3" xfId="6" applyNumberFormat="1" applyFont="1" applyBorder="1"/>
    <xf numFmtId="2" fontId="13" fillId="0" borderId="3" xfId="6" applyNumberFormat="1" applyFont="1" applyBorder="1" applyAlignment="1">
      <alignment vertical="center" wrapText="1"/>
    </xf>
    <xf numFmtId="2" fontId="13" fillId="0" borderId="3" xfId="6" applyNumberFormat="1" applyFont="1" applyBorder="1" applyAlignment="1">
      <alignment vertical="center" textRotation="90" wrapText="1"/>
    </xf>
    <xf numFmtId="2" fontId="13" fillId="0" borderId="4" xfId="6" applyNumberFormat="1" applyFont="1" applyBorder="1" applyAlignment="1">
      <alignment vertical="center" wrapText="1"/>
    </xf>
    <xf numFmtId="2" fontId="4" fillId="0" borderId="0" xfId="6" applyNumberFormat="1" applyFont="1" applyAlignment="1">
      <alignment vertical="center" textRotation="90"/>
    </xf>
    <xf numFmtId="0" fontId="15" fillId="0" borderId="0" xfId="6" applyFont="1" applyAlignment="1">
      <alignment horizontal="center" vertical="top"/>
    </xf>
    <xf numFmtId="49" fontId="12" fillId="0" borderId="0" xfId="6" applyNumberFormat="1" applyFont="1" applyAlignment="1">
      <alignment vertical="top"/>
    </xf>
    <xf numFmtId="49" fontId="12" fillId="0" borderId="18" xfId="6" applyNumberFormat="1" applyFont="1" applyBorder="1" applyAlignment="1">
      <alignment vertical="top"/>
    </xf>
    <xf numFmtId="2" fontId="12" fillId="0" borderId="18" xfId="6" applyNumberFormat="1" applyFont="1" applyBorder="1" applyAlignment="1">
      <alignment vertical="top"/>
    </xf>
    <xf numFmtId="2" fontId="12" fillId="0" borderId="18" xfId="6" applyNumberFormat="1" applyFont="1" applyBorder="1" applyAlignment="1">
      <alignment vertical="center" textRotation="90"/>
    </xf>
    <xf numFmtId="0" fontId="12" fillId="4" borderId="2" xfId="6" applyFont="1" applyFill="1" applyBorder="1" applyAlignment="1">
      <alignment vertical="top"/>
    </xf>
    <xf numFmtId="0" fontId="12" fillId="4" borderId="3" xfId="6" applyFont="1" applyFill="1" applyBorder="1" applyAlignment="1">
      <alignment vertical="top"/>
    </xf>
    <xf numFmtId="0" fontId="12" fillId="4" borderId="4" xfId="6" applyFont="1" applyFill="1" applyBorder="1" applyAlignment="1">
      <alignment vertical="top"/>
    </xf>
    <xf numFmtId="2" fontId="13" fillId="4" borderId="1" xfId="6" applyNumberFormat="1" applyFont="1" applyFill="1" applyBorder="1" applyAlignment="1">
      <alignment horizontal="center" vertical="top"/>
    </xf>
    <xf numFmtId="0" fontId="15" fillId="11" borderId="19" xfId="6" applyFont="1" applyFill="1" applyBorder="1" applyAlignment="1">
      <alignment horizontal="center" vertical="top"/>
    </xf>
    <xf numFmtId="0" fontId="15" fillId="11" borderId="17" xfId="6" applyFont="1" applyFill="1" applyBorder="1" applyAlignment="1">
      <alignment horizontal="center" vertical="top"/>
    </xf>
    <xf numFmtId="2" fontId="13" fillId="11" borderId="5" xfId="6" applyNumberFormat="1" applyFont="1" applyFill="1" applyBorder="1" applyAlignment="1">
      <alignment horizontal="center" vertical="top"/>
    </xf>
    <xf numFmtId="2" fontId="16" fillId="11" borderId="5" xfId="6" applyNumberFormat="1" applyFont="1" applyFill="1" applyBorder="1" applyAlignment="1">
      <alignment horizontal="center" vertical="top"/>
    </xf>
    <xf numFmtId="0" fontId="7" fillId="9" borderId="20" xfId="6" applyFont="1" applyFill="1" applyBorder="1" applyAlignment="1">
      <alignment horizontal="left" vertical="top" wrapText="1"/>
    </xf>
    <xf numFmtId="0" fontId="4" fillId="0" borderId="0" xfId="6" applyBorder="1"/>
    <xf numFmtId="9" fontId="15" fillId="12" borderId="19" xfId="6" applyNumberFormat="1" applyFont="1" applyFill="1" applyBorder="1" applyAlignment="1">
      <alignment horizontal="center" vertical="top"/>
    </xf>
    <xf numFmtId="0" fontId="63" fillId="12" borderId="20" xfId="6" applyFont="1" applyFill="1" applyBorder="1" applyAlignment="1">
      <alignment horizontal="center" vertical="top"/>
    </xf>
    <xf numFmtId="0" fontId="63" fillId="12" borderId="32" xfId="6" applyFont="1" applyFill="1" applyBorder="1" applyAlignment="1">
      <alignment horizontal="left" vertical="top" wrapText="1"/>
    </xf>
    <xf numFmtId="164" fontId="13" fillId="12" borderId="32" xfId="6" applyNumberFormat="1" applyFont="1" applyFill="1" applyBorder="1" applyAlignment="1">
      <alignment horizontal="center" vertical="top"/>
    </xf>
    <xf numFmtId="0" fontId="13" fillId="12" borderId="63" xfId="6" applyFont="1" applyFill="1" applyBorder="1" applyAlignment="1">
      <alignment horizontal="center" vertical="top"/>
    </xf>
    <xf numFmtId="0" fontId="5" fillId="14" borderId="5" xfId="6" applyFont="1" applyFill="1" applyBorder="1" applyAlignment="1">
      <alignment vertical="top" wrapText="1"/>
    </xf>
    <xf numFmtId="49" fontId="13" fillId="12" borderId="5" xfId="6" applyNumberFormat="1" applyFont="1" applyFill="1" applyBorder="1" applyAlignment="1">
      <alignment vertical="top" wrapText="1"/>
    </xf>
    <xf numFmtId="0" fontId="64" fillId="0" borderId="0" xfId="6" applyFont="1" applyBorder="1" applyAlignment="1">
      <alignment horizontal="center" vertical="center"/>
    </xf>
    <xf numFmtId="0" fontId="64" fillId="12" borderId="0" xfId="6" applyFont="1" applyFill="1" applyBorder="1" applyAlignment="1">
      <alignment horizontal="center" vertical="center" wrapText="1"/>
    </xf>
    <xf numFmtId="0" fontId="64" fillId="12" borderId="0" xfId="6" applyFont="1" applyFill="1" applyBorder="1" applyAlignment="1">
      <alignment horizontal="left" vertical="top" wrapText="1"/>
    </xf>
    <xf numFmtId="0" fontId="11" fillId="0" borderId="62" xfId="6" applyFont="1" applyBorder="1" applyAlignment="1">
      <alignment horizontal="center" vertical="center"/>
    </xf>
    <xf numFmtId="0" fontId="11" fillId="12" borderId="60" xfId="6" applyFont="1" applyFill="1" applyBorder="1" applyAlignment="1">
      <alignment horizontal="left" vertical="top" wrapText="1"/>
    </xf>
    <xf numFmtId="164" fontId="12" fillId="12" borderId="24" xfId="6" applyNumberFormat="1" applyFont="1" applyFill="1" applyBorder="1" applyAlignment="1">
      <alignment horizontal="center" vertical="top"/>
    </xf>
    <xf numFmtId="0" fontId="12" fillId="12" borderId="22" xfId="6" applyFont="1" applyFill="1" applyBorder="1" applyAlignment="1">
      <alignment horizontal="center" vertical="top"/>
    </xf>
    <xf numFmtId="0" fontId="5" fillId="14" borderId="26" xfId="6" applyFont="1" applyFill="1" applyBorder="1" applyAlignment="1">
      <alignment vertical="top" wrapText="1"/>
    </xf>
    <xf numFmtId="49" fontId="13" fillId="12" borderId="25" xfId="6" applyNumberFormat="1" applyFont="1" applyFill="1" applyBorder="1" applyAlignment="1">
      <alignment vertical="top" wrapText="1"/>
    </xf>
    <xf numFmtId="0" fontId="64" fillId="0" borderId="0" xfId="6" applyFont="1" applyBorder="1" applyAlignment="1">
      <alignment vertical="center" wrapText="1"/>
    </xf>
    <xf numFmtId="0" fontId="11" fillId="0" borderId="60" xfId="6" applyFont="1" applyBorder="1" applyAlignment="1">
      <alignment vertical="center" wrapText="1"/>
    </xf>
    <xf numFmtId="164" fontId="13" fillId="13" borderId="33" xfId="6" applyNumberFormat="1" applyFont="1" applyFill="1" applyBorder="1" applyAlignment="1">
      <alignment horizontal="center" vertical="top"/>
    </xf>
    <xf numFmtId="0" fontId="13" fillId="13" borderId="63" xfId="6" applyFont="1" applyFill="1" applyBorder="1" applyAlignment="1">
      <alignment horizontal="center" vertical="top"/>
    </xf>
    <xf numFmtId="164" fontId="12" fillId="13" borderId="51" xfId="6" applyNumberFormat="1" applyFont="1" applyFill="1" applyBorder="1" applyAlignment="1">
      <alignment horizontal="center" vertical="top"/>
    </xf>
    <xf numFmtId="0" fontId="12" fillId="13" borderId="0" xfId="6" applyFont="1" applyFill="1" applyBorder="1" applyAlignment="1">
      <alignment horizontal="center" vertical="top"/>
    </xf>
    <xf numFmtId="0" fontId="64" fillId="12" borderId="0" xfId="6" applyFont="1" applyFill="1" applyBorder="1" applyAlignment="1">
      <alignment vertical="top" wrapText="1"/>
    </xf>
    <xf numFmtId="0" fontId="11" fillId="12" borderId="62" xfId="6" applyFont="1" applyFill="1" applyBorder="1" applyAlignment="1">
      <alignment horizontal="center" vertical="center" wrapText="1"/>
    </xf>
    <xf numFmtId="0" fontId="65" fillId="12" borderId="57" xfId="6" applyFont="1" applyFill="1" applyBorder="1" applyAlignment="1">
      <alignment horizontal="center" vertical="center" wrapText="1"/>
    </xf>
    <xf numFmtId="0" fontId="65" fillId="12" borderId="60" xfId="6" applyFont="1" applyFill="1" applyBorder="1" applyAlignment="1">
      <alignment vertical="top" wrapText="1"/>
    </xf>
    <xf numFmtId="0" fontId="64" fillId="12" borderId="0" xfId="6" applyFont="1" applyFill="1" applyBorder="1" applyAlignment="1">
      <alignment horizontal="center" vertical="top"/>
    </xf>
    <xf numFmtId="0" fontId="12" fillId="12" borderId="23" xfId="6" applyFont="1" applyFill="1" applyBorder="1" applyAlignment="1">
      <alignment horizontal="center" vertical="center" wrapText="1"/>
    </xf>
    <xf numFmtId="0" fontId="5" fillId="0" borderId="36" xfId="6" applyFont="1" applyBorder="1" applyAlignment="1">
      <alignment vertical="center" wrapText="1"/>
    </xf>
    <xf numFmtId="164" fontId="12" fillId="13" borderId="24" xfId="6" applyNumberFormat="1" applyFont="1" applyFill="1" applyBorder="1" applyAlignment="1">
      <alignment horizontal="center" vertical="top"/>
    </xf>
    <xf numFmtId="0" fontId="12" fillId="13" borderId="22" xfId="6" applyFont="1" applyFill="1" applyBorder="1" applyAlignment="1">
      <alignment horizontal="center" vertical="top"/>
    </xf>
    <xf numFmtId="0" fontId="7" fillId="9" borderId="28" xfId="6" applyFont="1" applyFill="1" applyBorder="1" applyAlignment="1">
      <alignment vertical="top"/>
    </xf>
    <xf numFmtId="0" fontId="7" fillId="9" borderId="71" xfId="6" applyFont="1" applyFill="1" applyBorder="1" applyAlignment="1">
      <alignment vertical="top"/>
    </xf>
    <xf numFmtId="0" fontId="7" fillId="9" borderId="30" xfId="6" applyFont="1" applyFill="1" applyBorder="1" applyAlignment="1">
      <alignment vertical="top"/>
    </xf>
    <xf numFmtId="0" fontId="7" fillId="9" borderId="18" xfId="6" applyFont="1" applyFill="1" applyBorder="1" applyAlignment="1">
      <alignment vertical="top"/>
    </xf>
    <xf numFmtId="0" fontId="7" fillId="9" borderId="18" xfId="6" applyFont="1" applyFill="1" applyBorder="1" applyAlignment="1">
      <alignment vertical="center" textRotation="90"/>
    </xf>
    <xf numFmtId="0" fontId="7" fillId="9" borderId="4" xfId="6" applyFont="1" applyFill="1" applyBorder="1" applyAlignment="1">
      <alignment vertical="top"/>
    </xf>
    <xf numFmtId="0" fontId="7" fillId="9" borderId="47" xfId="6" applyFont="1" applyFill="1" applyBorder="1" applyAlignment="1">
      <alignment horizontal="left" vertical="top" wrapText="1"/>
    </xf>
    <xf numFmtId="0" fontId="7" fillId="9" borderId="58" xfId="6" applyFont="1" applyFill="1" applyBorder="1" applyAlignment="1">
      <alignment horizontal="left" vertical="top" wrapText="1"/>
    </xf>
    <xf numFmtId="0" fontId="7" fillId="9" borderId="61" xfId="6" applyFont="1" applyFill="1" applyBorder="1" applyAlignment="1">
      <alignment horizontal="left" vertical="top" wrapText="1"/>
    </xf>
    <xf numFmtId="164" fontId="13" fillId="9" borderId="32" xfId="6" applyNumberFormat="1" applyFont="1" applyFill="1" applyBorder="1" applyAlignment="1">
      <alignment horizontal="center" vertical="top" wrapText="1"/>
    </xf>
    <xf numFmtId="9" fontId="5" fillId="12" borderId="38" xfId="6" applyNumberFormat="1" applyFont="1" applyFill="1" applyBorder="1" applyAlignment="1">
      <alignment horizontal="center" vertical="top"/>
    </xf>
    <xf numFmtId="0" fontId="63" fillId="12" borderId="56" xfId="6" applyFont="1" applyFill="1" applyBorder="1" applyAlignment="1">
      <alignment horizontal="center" vertical="center"/>
    </xf>
    <xf numFmtId="0" fontId="63" fillId="12" borderId="40" xfId="6" applyFont="1" applyFill="1" applyBorder="1" applyAlignment="1">
      <alignment horizontal="center" vertical="top" wrapText="1"/>
    </xf>
    <xf numFmtId="164" fontId="12" fillId="12" borderId="32" xfId="6" applyNumberFormat="1" applyFont="1" applyFill="1" applyBorder="1" applyAlignment="1">
      <alignment horizontal="center" vertical="top"/>
    </xf>
    <xf numFmtId="0" fontId="13" fillId="0" borderId="1" xfId="6" applyFont="1" applyBorder="1" applyAlignment="1">
      <alignment horizontal="center" vertical="top"/>
    </xf>
    <xf numFmtId="0" fontId="18" fillId="13" borderId="17" xfId="6" applyFont="1" applyFill="1" applyBorder="1" applyAlignment="1">
      <alignment horizontal="center" vertical="top" wrapText="1"/>
    </xf>
    <xf numFmtId="0" fontId="11" fillId="12" borderId="57" xfId="6" applyFont="1" applyFill="1" applyBorder="1" applyAlignment="1">
      <alignment horizontal="center" vertical="center"/>
    </xf>
    <xf numFmtId="0" fontId="12" fillId="12" borderId="1" xfId="6" applyFont="1" applyFill="1" applyBorder="1" applyAlignment="1">
      <alignment horizontal="center" vertical="top"/>
    </xf>
    <xf numFmtId="49" fontId="13" fillId="13" borderId="18" xfId="6" applyNumberFormat="1" applyFont="1" applyFill="1" applyBorder="1" applyAlignment="1">
      <alignment horizontal="center" vertical="top" wrapText="1"/>
    </xf>
    <xf numFmtId="164" fontId="12" fillId="13" borderId="32" xfId="6" applyNumberFormat="1" applyFont="1" applyFill="1" applyBorder="1" applyAlignment="1">
      <alignment horizontal="center" vertical="top"/>
    </xf>
    <xf numFmtId="0" fontId="13" fillId="13" borderId="1" xfId="6" applyFont="1" applyFill="1" applyBorder="1" applyAlignment="1">
      <alignment horizontal="center" vertical="top"/>
    </xf>
    <xf numFmtId="0" fontId="11" fillId="0" borderId="34" xfId="6" applyFont="1" applyBorder="1" applyAlignment="1">
      <alignment horizontal="center" vertical="center"/>
    </xf>
    <xf numFmtId="0" fontId="11" fillId="12" borderId="23" xfId="6" applyFont="1" applyFill="1" applyBorder="1" applyAlignment="1">
      <alignment horizontal="center" vertical="center" wrapText="1"/>
    </xf>
    <xf numFmtId="0" fontId="11" fillId="0" borderId="36" xfId="6" applyFont="1" applyBorder="1" applyAlignment="1">
      <alignment vertical="center" wrapText="1"/>
    </xf>
    <xf numFmtId="164" fontId="17" fillId="13" borderId="24" xfId="6" applyNumberFormat="1" applyFont="1" applyFill="1" applyBorder="1" applyAlignment="1">
      <alignment horizontal="center" vertical="top"/>
    </xf>
    <xf numFmtId="0" fontId="12" fillId="13" borderId="26" xfId="6" applyFont="1" applyFill="1" applyBorder="1" applyAlignment="1">
      <alignment horizontal="center" vertical="top"/>
    </xf>
    <xf numFmtId="0" fontId="11" fillId="0" borderId="38" xfId="6" applyFont="1" applyBorder="1" applyAlignment="1">
      <alignment horizontal="center" vertical="center"/>
    </xf>
    <xf numFmtId="0" fontId="12" fillId="0" borderId="56" xfId="6" applyFont="1" applyBorder="1" applyAlignment="1">
      <alignment horizontal="center" vertical="center" wrapText="1"/>
    </xf>
    <xf numFmtId="0" fontId="5" fillId="0" borderId="40" xfId="6" applyFont="1" applyBorder="1" applyAlignment="1">
      <alignment vertical="top" wrapText="1"/>
    </xf>
    <xf numFmtId="164" fontId="12" fillId="0" borderId="4" xfId="6" applyNumberFormat="1" applyFont="1" applyBorder="1" applyAlignment="1">
      <alignment horizontal="center" vertical="top"/>
    </xf>
    <xf numFmtId="49" fontId="13" fillId="0" borderId="5" xfId="6" applyNumberFormat="1" applyFont="1" applyBorder="1" applyAlignment="1">
      <alignment vertical="top" wrapText="1"/>
    </xf>
    <xf numFmtId="0" fontId="4" fillId="0" borderId="62" xfId="6" applyBorder="1"/>
    <xf numFmtId="0" fontId="4" fillId="0" borderId="57" xfId="6" applyBorder="1"/>
    <xf numFmtId="0" fontId="4" fillId="0" borderId="60" xfId="6" applyBorder="1"/>
    <xf numFmtId="164" fontId="12" fillId="0" borderId="37" xfId="6" applyNumberFormat="1" applyFont="1" applyBorder="1" applyAlignment="1">
      <alignment horizontal="center" vertical="top"/>
    </xf>
    <xf numFmtId="49" fontId="13" fillId="0" borderId="26" xfId="6" applyNumberFormat="1" applyFont="1" applyBorder="1" applyAlignment="1">
      <alignment vertical="top" wrapText="1"/>
    </xf>
    <xf numFmtId="0" fontId="11" fillId="0" borderId="57" xfId="6" applyFont="1" applyBorder="1" applyAlignment="1">
      <alignment horizontal="center" vertical="center" wrapText="1"/>
    </xf>
    <xf numFmtId="164" fontId="12" fillId="13" borderId="37" xfId="6" applyNumberFormat="1" applyFont="1" applyFill="1" applyBorder="1" applyAlignment="1">
      <alignment horizontal="center" vertical="top"/>
    </xf>
    <xf numFmtId="0" fontId="11" fillId="0" borderId="23" xfId="6" applyFont="1" applyBorder="1" applyAlignment="1">
      <alignment horizontal="center" vertical="center" wrapText="1"/>
    </xf>
    <xf numFmtId="164" fontId="12" fillId="13" borderId="4" xfId="6" applyNumberFormat="1" applyFont="1" applyFill="1" applyBorder="1" applyAlignment="1">
      <alignment horizontal="center" vertical="top"/>
    </xf>
    <xf numFmtId="0" fontId="12" fillId="13" borderId="1" xfId="6" applyFont="1" applyFill="1" applyBorder="1" applyAlignment="1">
      <alignment horizontal="center" vertical="top"/>
    </xf>
    <xf numFmtId="0" fontId="4" fillId="0" borderId="38" xfId="6" applyBorder="1"/>
    <xf numFmtId="0" fontId="4" fillId="0" borderId="56" xfId="6" applyBorder="1"/>
    <xf numFmtId="0" fontId="4" fillId="0" borderId="40" xfId="6" applyBorder="1"/>
    <xf numFmtId="0" fontId="11" fillId="0" borderId="62" xfId="6" applyFont="1" applyBorder="1" applyAlignment="1">
      <alignment horizontal="center" vertical="top"/>
    </xf>
    <xf numFmtId="0" fontId="11" fillId="0" borderId="60" xfId="6" applyFont="1" applyBorder="1" applyAlignment="1">
      <alignment horizontal="left" vertical="top" wrapText="1"/>
    </xf>
    <xf numFmtId="164" fontId="12" fillId="0" borderId="4" xfId="6" applyNumberFormat="1" applyFont="1" applyFill="1" applyBorder="1" applyAlignment="1">
      <alignment horizontal="center" vertical="top"/>
    </xf>
    <xf numFmtId="0" fontId="11" fillId="0" borderId="57" xfId="6" applyFont="1" applyBorder="1" applyAlignment="1">
      <alignment horizontal="center" vertical="top" wrapText="1"/>
    </xf>
    <xf numFmtId="164" fontId="13" fillId="13" borderId="4" xfId="6" applyNumberFormat="1" applyFont="1" applyFill="1" applyBorder="1" applyAlignment="1">
      <alignment horizontal="center" vertical="top"/>
    </xf>
    <xf numFmtId="0" fontId="11" fillId="0" borderId="34" xfId="6" applyFont="1" applyBorder="1" applyAlignment="1">
      <alignment horizontal="center" vertical="top"/>
    </xf>
    <xf numFmtId="0" fontId="11" fillId="0" borderId="23" xfId="6" applyFont="1" applyBorder="1" applyAlignment="1">
      <alignment horizontal="center" vertical="top" wrapText="1"/>
    </xf>
    <xf numFmtId="0" fontId="11" fillId="0" borderId="36" xfId="6" applyFont="1" applyBorder="1" applyAlignment="1">
      <alignment horizontal="left" vertical="top" wrapText="1"/>
    </xf>
    <xf numFmtId="0" fontId="7" fillId="9" borderId="27" xfId="6" applyFont="1" applyFill="1" applyBorder="1" applyAlignment="1">
      <alignment vertical="top"/>
    </xf>
    <xf numFmtId="0" fontId="7" fillId="9" borderId="37" xfId="6" applyFont="1" applyFill="1" applyBorder="1" applyAlignment="1">
      <alignment vertical="top"/>
    </xf>
    <xf numFmtId="0" fontId="7" fillId="9" borderId="3" xfId="6" applyFont="1" applyFill="1" applyBorder="1" applyAlignment="1">
      <alignment vertical="center" textRotation="90"/>
    </xf>
    <xf numFmtId="0" fontId="5" fillId="11" borderId="65" xfId="6" applyFont="1" applyFill="1" applyBorder="1" applyAlignment="1">
      <alignment horizontal="center" vertical="top"/>
    </xf>
    <xf numFmtId="0" fontId="5" fillId="11" borderId="79" xfId="6" applyFont="1" applyFill="1" applyBorder="1" applyAlignment="1">
      <alignment horizontal="center" vertical="top"/>
    </xf>
    <xf numFmtId="0" fontId="5" fillId="11" borderId="4" xfId="6" applyFont="1" applyFill="1" applyBorder="1" applyAlignment="1">
      <alignment vertical="top" wrapText="1"/>
    </xf>
    <xf numFmtId="0" fontId="11" fillId="11" borderId="2" xfId="6" applyFont="1" applyFill="1" applyBorder="1" applyAlignment="1">
      <alignment horizontal="center" vertical="top"/>
    </xf>
    <xf numFmtId="0" fontId="15" fillId="11" borderId="3" xfId="6" applyFont="1" applyFill="1" applyBorder="1" applyAlignment="1">
      <alignment horizontal="center" vertical="top"/>
    </xf>
    <xf numFmtId="0" fontId="15" fillId="11" borderId="4" xfId="6" applyFont="1" applyFill="1" applyBorder="1" applyAlignment="1">
      <alignment horizontal="center" vertical="top"/>
    </xf>
    <xf numFmtId="164" fontId="13" fillId="11" borderId="4" xfId="6" applyNumberFormat="1" applyFont="1" applyFill="1" applyBorder="1" applyAlignment="1">
      <alignment horizontal="center" vertical="top"/>
    </xf>
    <xf numFmtId="0" fontId="13" fillId="11" borderId="1" xfId="6" applyFont="1" applyFill="1" applyBorder="1" applyAlignment="1">
      <alignment horizontal="center" vertical="top"/>
    </xf>
    <xf numFmtId="0" fontId="6" fillId="9" borderId="2" xfId="6" applyFont="1" applyFill="1" applyBorder="1" applyAlignment="1">
      <alignment horizontal="left" vertical="top" wrapText="1"/>
    </xf>
    <xf numFmtId="0" fontId="7" fillId="9" borderId="4" xfId="6" applyFont="1" applyFill="1" applyBorder="1" applyAlignment="1">
      <alignment horizontal="left" vertical="top" wrapText="1"/>
    </xf>
    <xf numFmtId="164" fontId="13" fillId="9" borderId="4" xfId="6" applyNumberFormat="1" applyFont="1" applyFill="1" applyBorder="1" applyAlignment="1">
      <alignment horizontal="center" vertical="top" wrapText="1"/>
    </xf>
    <xf numFmtId="9" fontId="11" fillId="0" borderId="19" xfId="6" applyNumberFormat="1" applyFont="1" applyBorder="1" applyAlignment="1">
      <alignment horizontal="center" vertical="top"/>
    </xf>
    <xf numFmtId="0" fontId="15" fillId="0" borderId="20" xfId="6" applyFont="1" applyBorder="1" applyAlignment="1">
      <alignment horizontal="center" vertical="center"/>
    </xf>
    <xf numFmtId="0" fontId="15" fillId="0" borderId="32" xfId="6" applyFont="1" applyBorder="1" applyAlignment="1">
      <alignment horizontal="left" vertical="top"/>
    </xf>
    <xf numFmtId="164" fontId="13" fillId="0" borderId="32" xfId="6" applyNumberFormat="1" applyFont="1" applyBorder="1" applyAlignment="1">
      <alignment horizontal="center" vertical="top"/>
    </xf>
    <xf numFmtId="0" fontId="13" fillId="0" borderId="5" xfId="6" applyFont="1" applyBorder="1" applyAlignment="1">
      <alignment horizontal="center" vertical="top"/>
    </xf>
    <xf numFmtId="0" fontId="5" fillId="0" borderId="5" xfId="11" applyFont="1" applyBorder="1" applyAlignment="1">
      <alignment vertical="top" wrapText="1"/>
    </xf>
    <xf numFmtId="0" fontId="18" fillId="14" borderId="17" xfId="6" applyFont="1" applyFill="1" applyBorder="1" applyAlignment="1">
      <alignment horizontal="center" vertical="top" wrapText="1"/>
    </xf>
    <xf numFmtId="9" fontId="11" fillId="0" borderId="13" xfId="6" applyNumberFormat="1" applyFont="1" applyBorder="1" applyAlignment="1">
      <alignment horizontal="center" vertical="top"/>
    </xf>
    <xf numFmtId="0" fontId="15" fillId="0" borderId="57" xfId="6" applyFont="1" applyBorder="1" applyAlignment="1">
      <alignment horizontal="center" vertical="center"/>
    </xf>
    <xf numFmtId="0" fontId="15" fillId="0" borderId="15" xfId="6" applyFont="1" applyBorder="1" applyAlignment="1">
      <alignment horizontal="left" vertical="top"/>
    </xf>
    <xf numFmtId="164" fontId="12" fillId="0" borderId="32" xfId="6" applyNumberFormat="1" applyFont="1" applyBorder="1" applyAlignment="1">
      <alignment horizontal="center" vertical="top"/>
    </xf>
    <xf numFmtId="0" fontId="5" fillId="0" borderId="25" xfId="11" applyFont="1" applyBorder="1" applyAlignment="1">
      <alignment vertical="top" wrapText="1"/>
    </xf>
    <xf numFmtId="49" fontId="13" fillId="0" borderId="25" xfId="6" applyNumberFormat="1" applyFont="1" applyBorder="1" applyAlignment="1">
      <alignment vertical="top" wrapText="1"/>
    </xf>
    <xf numFmtId="49" fontId="13" fillId="14" borderId="51" xfId="6" applyNumberFormat="1" applyFont="1" applyFill="1" applyBorder="1" applyAlignment="1">
      <alignment horizontal="center" vertical="top"/>
    </xf>
    <xf numFmtId="9" fontId="11" fillId="0" borderId="62" xfId="6" applyNumberFormat="1" applyFont="1" applyBorder="1" applyAlignment="1">
      <alignment horizontal="center" vertical="top"/>
    </xf>
    <xf numFmtId="0" fontId="15" fillId="0" borderId="69" xfId="6" applyFont="1" applyBorder="1" applyAlignment="1">
      <alignment horizontal="center" vertical="center"/>
    </xf>
    <xf numFmtId="0" fontId="15" fillId="0" borderId="60" xfId="6" applyFont="1" applyBorder="1" applyAlignment="1">
      <alignment horizontal="left" vertical="top"/>
    </xf>
    <xf numFmtId="0" fontId="5" fillId="0" borderId="62" xfId="6" applyFont="1" applyBorder="1" applyAlignment="1">
      <alignment horizontal="center" vertical="top"/>
    </xf>
    <xf numFmtId="0" fontId="12" fillId="0" borderId="69" xfId="6" applyFont="1" applyBorder="1" applyAlignment="1">
      <alignment horizontal="center" vertical="top" wrapText="1"/>
    </xf>
    <xf numFmtId="0" fontId="12" fillId="12" borderId="60" xfId="6" applyFont="1" applyFill="1" applyBorder="1" applyAlignment="1">
      <alignment horizontal="left" vertical="top" wrapText="1"/>
    </xf>
    <xf numFmtId="164" fontId="12" fillId="13" borderId="8" xfId="6" applyNumberFormat="1" applyFont="1" applyFill="1" applyBorder="1" applyAlignment="1">
      <alignment vertical="top"/>
    </xf>
    <xf numFmtId="0" fontId="12" fillId="13" borderId="25" xfId="6" applyFont="1" applyFill="1" applyBorder="1" applyAlignment="1">
      <alignment vertical="top"/>
    </xf>
    <xf numFmtId="164" fontId="12" fillId="13" borderId="51" xfId="6" applyNumberFormat="1" applyFont="1" applyFill="1" applyBorder="1" applyAlignment="1">
      <alignment vertical="top"/>
    </xf>
    <xf numFmtId="0" fontId="5" fillId="0" borderId="34" xfId="6" applyFont="1" applyBorder="1" applyAlignment="1">
      <alignment horizontal="center" vertical="top"/>
    </xf>
    <xf numFmtId="0" fontId="12" fillId="0" borderId="35" xfId="6" applyFont="1" applyBorder="1" applyAlignment="1">
      <alignment horizontal="center" vertical="top" wrapText="1"/>
    </xf>
    <xf numFmtId="164" fontId="12" fillId="13" borderId="37" xfId="6" applyNumberFormat="1" applyFont="1" applyFill="1" applyBorder="1" applyAlignment="1">
      <alignment vertical="top"/>
    </xf>
    <xf numFmtId="0" fontId="12" fillId="13" borderId="26" xfId="6" applyFont="1" applyFill="1" applyBorder="1" applyAlignment="1">
      <alignment vertical="top"/>
    </xf>
    <xf numFmtId="0" fontId="5" fillId="0" borderId="26" xfId="11" applyFont="1" applyBorder="1" applyAlignment="1">
      <alignment vertical="top" wrapText="1"/>
    </xf>
    <xf numFmtId="0" fontId="5" fillId="0" borderId="38" xfId="6" applyFont="1" applyBorder="1" applyAlignment="1">
      <alignment horizontal="center" vertical="top"/>
    </xf>
    <xf numFmtId="0" fontId="12" fillId="0" borderId="39" xfId="6" applyFont="1" applyBorder="1" applyAlignment="1">
      <alignment horizontal="center" vertical="top" wrapText="1"/>
    </xf>
    <xf numFmtId="0" fontId="12" fillId="0" borderId="40" xfId="6" applyFont="1" applyBorder="1" applyAlignment="1">
      <alignment horizontal="left" vertical="top" wrapText="1"/>
    </xf>
    <xf numFmtId="164" fontId="12" fillId="13" borderId="32" xfId="6" applyNumberFormat="1" applyFont="1" applyFill="1" applyBorder="1" applyAlignment="1">
      <alignment vertical="top"/>
    </xf>
    <xf numFmtId="0" fontId="12" fillId="13" borderId="5" xfId="6" applyFont="1" applyFill="1" applyBorder="1" applyAlignment="1">
      <alignment vertical="top"/>
    </xf>
    <xf numFmtId="0" fontId="5" fillId="0" borderId="47" xfId="6" applyFont="1" applyBorder="1" applyAlignment="1">
      <alignment horizontal="center" vertical="top"/>
    </xf>
    <xf numFmtId="0" fontId="12" fillId="0" borderId="68" xfId="6" applyFont="1" applyBorder="1" applyAlignment="1">
      <alignment horizontal="center" vertical="top" wrapText="1"/>
    </xf>
    <xf numFmtId="0" fontId="12" fillId="0" borderId="61" xfId="6" applyFont="1" applyBorder="1" applyAlignment="1">
      <alignment horizontal="left" vertical="top" wrapText="1"/>
    </xf>
    <xf numFmtId="0" fontId="12" fillId="13" borderId="54" xfId="6" applyFont="1" applyFill="1" applyBorder="1" applyAlignment="1">
      <alignment vertical="top"/>
    </xf>
    <xf numFmtId="0" fontId="12" fillId="0" borderId="36" xfId="6" applyFont="1" applyBorder="1" applyAlignment="1">
      <alignment horizontal="left" vertical="top" wrapText="1"/>
    </xf>
    <xf numFmtId="0" fontId="66" fillId="0" borderId="0" xfId="6" applyFont="1" applyBorder="1" applyAlignment="1">
      <alignment horizontal="center" vertical="top"/>
    </xf>
    <xf numFmtId="0" fontId="58" fillId="0" borderId="41" xfId="6" applyFont="1" applyBorder="1" applyAlignment="1">
      <alignment horizontal="center" vertical="top"/>
    </xf>
    <xf numFmtId="0" fontId="11" fillId="0" borderId="42" xfId="6" applyFont="1" applyFill="1" applyBorder="1" applyAlignment="1">
      <alignment horizontal="center" vertical="top"/>
    </xf>
    <xf numFmtId="0" fontId="11" fillId="0" borderId="43" xfId="6" applyFont="1" applyBorder="1" applyAlignment="1">
      <alignment horizontal="left" vertical="top" wrapText="1"/>
    </xf>
    <xf numFmtId="164" fontId="13" fillId="0" borderId="51" xfId="6" applyNumberFormat="1" applyFont="1" applyBorder="1" applyAlignment="1">
      <alignment horizontal="center" vertical="top"/>
    </xf>
    <xf numFmtId="0" fontId="18" fillId="14" borderId="25" xfId="6" applyFont="1" applyFill="1" applyBorder="1" applyAlignment="1">
      <alignment horizontal="center" vertical="top" wrapText="1"/>
    </xf>
    <xf numFmtId="49" fontId="13" fillId="9" borderId="25" xfId="6" applyNumberFormat="1" applyFont="1" applyFill="1" applyBorder="1" applyAlignment="1">
      <alignment horizontal="center" vertical="top"/>
    </xf>
    <xf numFmtId="49" fontId="16" fillId="11" borderId="51" xfId="6" applyNumberFormat="1" applyFont="1" applyFill="1" applyBorder="1" applyAlignment="1">
      <alignment horizontal="center" vertical="top"/>
    </xf>
    <xf numFmtId="0" fontId="58" fillId="0" borderId="62" xfId="6" applyFont="1" applyBorder="1" applyAlignment="1">
      <alignment horizontal="center" vertical="top"/>
    </xf>
    <xf numFmtId="0" fontId="11" fillId="0" borderId="57" xfId="6" applyFont="1" applyFill="1" applyBorder="1" applyAlignment="1">
      <alignment horizontal="center" vertical="top"/>
    </xf>
    <xf numFmtId="49" fontId="13" fillId="14" borderId="25" xfId="6" applyNumberFormat="1" applyFont="1" applyFill="1" applyBorder="1" applyAlignment="1">
      <alignment horizontal="center" vertical="top"/>
    </xf>
    <xf numFmtId="49" fontId="13" fillId="13" borderId="25" xfId="6" applyNumberFormat="1" applyFont="1" applyFill="1" applyBorder="1" applyAlignment="1">
      <alignment horizontal="center" vertical="top"/>
    </xf>
    <xf numFmtId="0" fontId="12" fillId="0" borderId="57" xfId="6" applyFont="1" applyBorder="1" applyAlignment="1">
      <alignment horizontal="center" vertical="top" wrapText="1"/>
    </xf>
    <xf numFmtId="0" fontId="12" fillId="0" borderId="60" xfId="6" applyFont="1" applyBorder="1" applyAlignment="1">
      <alignment horizontal="left" vertical="top" wrapText="1"/>
    </xf>
    <xf numFmtId="0" fontId="5" fillId="9" borderId="44" xfId="6" applyFont="1" applyFill="1" applyBorder="1" applyAlignment="1">
      <alignment horizontal="center" vertical="top"/>
    </xf>
    <xf numFmtId="0" fontId="5" fillId="9" borderId="45" xfId="6" applyFont="1" applyFill="1" applyBorder="1" applyAlignment="1">
      <alignment horizontal="center" vertical="top"/>
    </xf>
    <xf numFmtId="0" fontId="5" fillId="9" borderId="36" xfId="6" applyFont="1" applyFill="1" applyBorder="1" applyAlignment="1">
      <alignment horizontal="left" vertical="top" wrapText="1"/>
    </xf>
    <xf numFmtId="0" fontId="5" fillId="9" borderId="65" xfId="6" applyFont="1" applyFill="1" applyBorder="1" applyAlignment="1">
      <alignment horizontal="center" vertical="top"/>
    </xf>
    <xf numFmtId="0" fontId="5" fillId="9" borderId="3" xfId="6" applyFont="1" applyFill="1" applyBorder="1" applyAlignment="1">
      <alignment horizontal="center" vertical="top"/>
    </xf>
    <xf numFmtId="0" fontId="5" fillId="9" borderId="67" xfId="6" applyFont="1" applyFill="1" applyBorder="1" applyAlignment="1">
      <alignment vertical="top"/>
    </xf>
    <xf numFmtId="0" fontId="5" fillId="10" borderId="65" xfId="6" applyFont="1" applyFill="1" applyBorder="1" applyAlignment="1">
      <alignment horizontal="center" vertical="top"/>
    </xf>
    <xf numFmtId="0" fontId="5" fillId="11" borderId="3" xfId="6" applyFont="1" applyFill="1" applyBorder="1" applyAlignment="1">
      <alignment horizontal="center" vertical="top"/>
    </xf>
    <xf numFmtId="0" fontId="5" fillId="11" borderId="67" xfId="6" applyFont="1" applyFill="1" applyBorder="1" applyAlignment="1">
      <alignment horizontal="left" vertical="top" wrapText="1"/>
    </xf>
    <xf numFmtId="0" fontId="25" fillId="0" borderId="0" xfId="6" applyFont="1" applyAlignment="1">
      <alignment horizontal="center" vertical="center" textRotation="90"/>
    </xf>
    <xf numFmtId="0" fontId="22" fillId="0" borderId="0" xfId="4" applyFont="1" applyAlignment="1">
      <alignment vertical="top"/>
    </xf>
    <xf numFmtId="0" fontId="22" fillId="0" borderId="0" xfId="4" applyFont="1" applyAlignment="1">
      <alignment vertical="center"/>
    </xf>
    <xf numFmtId="0" fontId="10" fillId="0" borderId="0" xfId="4" applyFont="1" applyAlignment="1">
      <alignment vertical="top"/>
    </xf>
    <xf numFmtId="0" fontId="22" fillId="0" borderId="25" xfId="4" applyFont="1" applyBorder="1" applyAlignment="1">
      <alignment vertical="top"/>
    </xf>
    <xf numFmtId="164" fontId="22" fillId="0" borderId="0" xfId="4" applyNumberFormat="1" applyFont="1" applyAlignment="1">
      <alignment vertical="top"/>
    </xf>
    <xf numFmtId="0" fontId="67" fillId="0" borderId="0" xfId="4" applyFont="1" applyAlignment="1">
      <alignment vertical="top"/>
    </xf>
    <xf numFmtId="164" fontId="67" fillId="0" borderId="0" xfId="4" applyNumberFormat="1" applyFont="1" applyAlignment="1">
      <alignment vertical="top"/>
    </xf>
    <xf numFmtId="49" fontId="22" fillId="0" borderId="0" xfId="4" applyNumberFormat="1" applyFont="1" applyAlignment="1">
      <alignment horizontal="center" vertical="top"/>
    </xf>
    <xf numFmtId="0" fontId="22" fillId="0" borderId="0" xfId="4" applyFont="1" applyAlignment="1">
      <alignment horizontal="center" vertical="top"/>
    </xf>
    <xf numFmtId="164" fontId="10" fillId="0" borderId="0" xfId="4" applyNumberFormat="1" applyFont="1" applyAlignment="1">
      <alignment horizontal="center" vertical="top" wrapText="1"/>
    </xf>
    <xf numFmtId="0" fontId="10" fillId="0" borderId="0" xfId="4" applyFont="1" applyAlignment="1">
      <alignment horizontal="left" vertical="top" wrapText="1"/>
    </xf>
    <xf numFmtId="0" fontId="10" fillId="0" borderId="0" xfId="4" applyFont="1" applyAlignment="1">
      <alignment horizontal="left" vertical="center" wrapText="1"/>
    </xf>
    <xf numFmtId="0" fontId="9" fillId="0" borderId="0" xfId="4" applyFont="1" applyAlignment="1">
      <alignment horizontal="left" vertical="top" wrapText="1"/>
    </xf>
    <xf numFmtId="2" fontId="5" fillId="0" borderId="0" xfId="4" applyNumberFormat="1" applyFont="1" applyAlignment="1">
      <alignment vertical="top"/>
    </xf>
    <xf numFmtId="0" fontId="11" fillId="0" borderId="0" xfId="4" applyFont="1" applyAlignment="1">
      <alignment vertical="top"/>
    </xf>
    <xf numFmtId="2" fontId="6" fillId="3" borderId="1" xfId="4" applyNumberFormat="1" applyFont="1" applyFill="1" applyBorder="1" applyAlignment="1">
      <alignment horizontal="center" vertical="top" wrapText="1"/>
    </xf>
    <xf numFmtId="164" fontId="7" fillId="0" borderId="9" xfId="4" applyNumberFormat="1" applyFont="1" applyBorder="1" applyAlignment="1">
      <alignment horizontal="center" vertical="top" wrapText="1"/>
    </xf>
    <xf numFmtId="4" fontId="10" fillId="0" borderId="0" xfId="4" applyNumberFormat="1" applyFont="1" applyAlignment="1">
      <alignment horizontal="center" vertical="top" wrapText="1"/>
    </xf>
    <xf numFmtId="2" fontId="11" fillId="0" borderId="9" xfId="4" applyNumberFormat="1" applyFont="1" applyBorder="1" applyAlignment="1">
      <alignment horizontal="center" vertical="top" wrapText="1"/>
    </xf>
    <xf numFmtId="165" fontId="10" fillId="0" borderId="0" xfId="4" applyNumberFormat="1" applyFont="1" applyAlignment="1">
      <alignment horizontal="center" vertical="top" wrapText="1"/>
    </xf>
    <xf numFmtId="165" fontId="9" fillId="0" borderId="0" xfId="4" applyNumberFormat="1" applyFont="1" applyAlignment="1">
      <alignment horizontal="center" vertical="top" wrapText="1"/>
    </xf>
    <xf numFmtId="165" fontId="5" fillId="0" borderId="0" xfId="4" applyNumberFormat="1" applyFont="1" applyAlignment="1">
      <alignment vertical="top"/>
    </xf>
    <xf numFmtId="165" fontId="59" fillId="0" borderId="0" xfId="4" applyNumberFormat="1" applyFont="1" applyAlignment="1">
      <alignment vertical="top" wrapText="1"/>
    </xf>
    <xf numFmtId="164" fontId="5" fillId="0" borderId="53" xfId="4" applyNumberFormat="1" applyFont="1" applyBorder="1" applyAlignment="1">
      <alignment horizontal="center" vertical="top" wrapText="1"/>
    </xf>
    <xf numFmtId="164" fontId="5" fillId="5" borderId="1" xfId="4" applyNumberFormat="1" applyFont="1" applyFill="1" applyBorder="1" applyAlignment="1">
      <alignment horizontal="center" vertical="top" wrapText="1"/>
    </xf>
    <xf numFmtId="4" fontId="9" fillId="0" borderId="0" xfId="4" applyNumberFormat="1" applyFont="1" applyAlignment="1">
      <alignment vertical="top" wrapText="1"/>
    </xf>
    <xf numFmtId="165" fontId="9" fillId="0" borderId="0" xfId="4" applyNumberFormat="1" applyFont="1" applyAlignment="1">
      <alignment vertical="top" wrapText="1"/>
    </xf>
    <xf numFmtId="4" fontId="9" fillId="0" borderId="0" xfId="4" applyNumberFormat="1" applyFont="1" applyAlignment="1">
      <alignment horizontal="center" vertical="top" wrapText="1"/>
    </xf>
    <xf numFmtId="2" fontId="6" fillId="7" borderId="5" xfId="4" applyNumberFormat="1" applyFont="1" applyFill="1" applyBorder="1" applyAlignment="1">
      <alignment horizontal="center" vertical="top" wrapText="1"/>
    </xf>
    <xf numFmtId="165" fontId="7" fillId="0" borderId="0" xfId="4" applyNumberFormat="1" applyFont="1" applyAlignment="1">
      <alignment horizontal="center" vertical="center" wrapText="1"/>
    </xf>
    <xf numFmtId="164" fontId="5" fillId="0" borderId="0" xfId="4" applyNumberFormat="1" applyFont="1" applyAlignment="1">
      <alignment horizontal="right" vertical="top" wrapText="1"/>
    </xf>
    <xf numFmtId="49" fontId="5" fillId="0" borderId="0" xfId="4" applyNumberFormat="1" applyFont="1" applyAlignment="1">
      <alignment horizontal="right" vertical="top"/>
    </xf>
    <xf numFmtId="49" fontId="5" fillId="0" borderId="0" xfId="4" applyNumberFormat="1" applyFont="1" applyAlignment="1">
      <alignment horizontal="right" vertical="center"/>
    </xf>
    <xf numFmtId="49" fontId="10" fillId="0" borderId="0" xfId="4" applyNumberFormat="1" applyFont="1" applyAlignment="1">
      <alignment horizontal="right" vertical="top"/>
    </xf>
    <xf numFmtId="49" fontId="5" fillId="0" borderId="0" xfId="4" applyNumberFormat="1" applyFont="1" applyAlignment="1">
      <alignment vertical="top"/>
    </xf>
    <xf numFmtId="49" fontId="7" fillId="0" borderId="0" xfId="4" applyNumberFormat="1" applyFont="1" applyAlignment="1">
      <alignment horizontal="right" vertical="top"/>
    </xf>
    <xf numFmtId="164" fontId="7" fillId="0" borderId="0" xfId="4" applyNumberFormat="1" applyFont="1" applyAlignment="1">
      <alignment horizontal="center" vertical="top"/>
    </xf>
    <xf numFmtId="49" fontId="5" fillId="0" borderId="0" xfId="4" applyNumberFormat="1" applyFont="1" applyAlignment="1">
      <alignment horizontal="left" vertical="top" wrapText="1"/>
    </xf>
    <xf numFmtId="49" fontId="5" fillId="0" borderId="0" xfId="4" applyNumberFormat="1" applyFont="1" applyAlignment="1">
      <alignment horizontal="left" vertical="center" wrapText="1"/>
    </xf>
    <xf numFmtId="2" fontId="6" fillId="3" borderId="67" xfId="4" applyNumberFormat="1" applyFont="1" applyFill="1" applyBorder="1" applyAlignment="1">
      <alignment horizontal="center" vertical="center"/>
    </xf>
    <xf numFmtId="49" fontId="7" fillId="3" borderId="1" xfId="4" applyNumberFormat="1" applyFont="1" applyFill="1" applyBorder="1" applyAlignment="1">
      <alignment horizontal="center" vertical="top"/>
    </xf>
    <xf numFmtId="2" fontId="6" fillId="22" borderId="67" xfId="4" applyNumberFormat="1" applyFont="1" applyFill="1" applyBorder="1" applyAlignment="1">
      <alignment horizontal="center" vertical="center"/>
    </xf>
    <xf numFmtId="49" fontId="7" fillId="22" borderId="1" xfId="4" applyNumberFormat="1" applyFont="1" applyFill="1" applyBorder="1" applyAlignment="1">
      <alignment horizontal="center" vertical="top"/>
    </xf>
    <xf numFmtId="164" fontId="7" fillId="15" borderId="67" xfId="4" applyNumberFormat="1" applyFont="1" applyFill="1" applyBorder="1" applyAlignment="1">
      <alignment horizontal="center" vertical="center"/>
    </xf>
    <xf numFmtId="49" fontId="7" fillId="15" borderId="66" xfId="4" applyNumberFormat="1" applyFont="1" applyFill="1" applyBorder="1" applyAlignment="1">
      <alignment horizontal="center" vertical="top"/>
    </xf>
    <xf numFmtId="0" fontId="5" fillId="0" borderId="38" xfId="4" applyFont="1" applyFill="1" applyBorder="1" applyAlignment="1">
      <alignment vertical="top"/>
    </xf>
    <xf numFmtId="0" fontId="5" fillId="0" borderId="56" xfId="4" applyFont="1" applyFill="1" applyBorder="1" applyAlignment="1">
      <alignment vertical="top"/>
    </xf>
    <xf numFmtId="0" fontId="5" fillId="0" borderId="40" xfId="4" applyFont="1" applyFill="1" applyBorder="1" applyAlignment="1">
      <alignment vertical="top"/>
    </xf>
    <xf numFmtId="164" fontId="7" fillId="5" borderId="32" xfId="4" applyNumberFormat="1" applyFont="1" applyFill="1" applyBorder="1" applyAlignment="1">
      <alignment horizontal="center" vertical="center"/>
    </xf>
    <xf numFmtId="0" fontId="7" fillId="5" borderId="1" xfId="0" applyFont="1" applyFill="1" applyBorder="1" applyAlignment="1">
      <alignment horizontal="center" vertical="top"/>
    </xf>
    <xf numFmtId="0" fontId="5" fillId="0" borderId="62" xfId="4" applyFont="1" applyFill="1" applyBorder="1" applyAlignment="1">
      <alignment vertical="top"/>
    </xf>
    <xf numFmtId="0" fontId="5" fillId="0" borderId="57" xfId="4" applyFont="1" applyFill="1" applyBorder="1" applyAlignment="1">
      <alignment vertical="top"/>
    </xf>
    <xf numFmtId="0" fontId="5" fillId="0" borderId="60" xfId="4" applyFont="1" applyFill="1" applyBorder="1" applyAlignment="1">
      <alignment vertical="top"/>
    </xf>
    <xf numFmtId="164" fontId="7" fillId="0" borderId="32" xfId="4" applyNumberFormat="1" applyFont="1" applyFill="1" applyBorder="1" applyAlignment="1">
      <alignment horizontal="center" vertical="center"/>
    </xf>
    <xf numFmtId="0" fontId="7" fillId="0" borderId="1" xfId="4" applyFont="1" applyFill="1" applyBorder="1" applyAlignment="1">
      <alignment horizontal="center" vertical="top" wrapText="1"/>
    </xf>
    <xf numFmtId="0" fontId="5" fillId="0" borderId="34" xfId="4" applyFont="1" applyFill="1" applyBorder="1" applyAlignment="1">
      <alignment horizontal="center" vertical="top"/>
    </xf>
    <xf numFmtId="0" fontId="5" fillId="0" borderId="23" xfId="4" applyFont="1" applyFill="1" applyBorder="1" applyAlignment="1">
      <alignment vertical="top"/>
    </xf>
    <xf numFmtId="0" fontId="5" fillId="0" borderId="36" xfId="4" applyFont="1" applyFill="1" applyBorder="1" applyAlignment="1">
      <alignment vertical="top"/>
    </xf>
    <xf numFmtId="164" fontId="7" fillId="0" borderId="32" xfId="4" applyNumberFormat="1" applyFont="1" applyFill="1" applyBorder="1" applyAlignment="1">
      <alignment horizontal="center" vertical="top"/>
    </xf>
    <xf numFmtId="0" fontId="7" fillId="0" borderId="2" xfId="0" applyFont="1" applyFill="1" applyBorder="1" applyAlignment="1">
      <alignment horizontal="center" vertical="top"/>
    </xf>
    <xf numFmtId="0" fontId="5" fillId="0" borderId="19" xfId="4" applyFont="1" applyFill="1" applyBorder="1" applyAlignment="1">
      <alignment vertical="top"/>
    </xf>
    <xf numFmtId="0" fontId="5" fillId="0" borderId="20" xfId="4" applyFont="1" applyFill="1" applyBorder="1" applyAlignment="1">
      <alignment vertical="top"/>
    </xf>
    <xf numFmtId="0" fontId="5" fillId="0" borderId="43" xfId="4" applyFont="1" applyFill="1" applyBorder="1" applyAlignment="1">
      <alignment vertical="top"/>
    </xf>
    <xf numFmtId="0" fontId="5" fillId="0" borderId="13" xfId="4" applyFont="1" applyFill="1" applyBorder="1" applyAlignment="1">
      <alignment vertical="top"/>
    </xf>
    <xf numFmtId="0" fontId="5" fillId="0" borderId="22" xfId="4" applyFont="1" applyFill="1" applyBorder="1" applyAlignment="1">
      <alignment horizontal="center" vertical="top"/>
    </xf>
    <xf numFmtId="0" fontId="5" fillId="0" borderId="23" xfId="4" applyFont="1" applyFill="1" applyBorder="1" applyAlignment="1">
      <alignment horizontal="center" vertical="top"/>
    </xf>
    <xf numFmtId="0" fontId="5" fillId="0" borderId="20" xfId="4" applyFont="1" applyFill="1" applyBorder="1" applyAlignment="1">
      <alignment horizontal="center" vertical="top"/>
    </xf>
    <xf numFmtId="0" fontId="5" fillId="0" borderId="57" xfId="4" applyFont="1" applyFill="1" applyBorder="1" applyAlignment="1">
      <alignment horizontal="center" vertical="top"/>
    </xf>
    <xf numFmtId="0" fontId="5" fillId="0" borderId="19" xfId="4" applyFont="1" applyBorder="1" applyAlignment="1">
      <alignment vertical="top"/>
    </xf>
    <xf numFmtId="0" fontId="5" fillId="0" borderId="20" xfId="4" applyFont="1" applyBorder="1" applyAlignment="1">
      <alignment horizontal="center" vertical="top"/>
    </xf>
    <xf numFmtId="0" fontId="5" fillId="0" borderId="43" xfId="4" applyFont="1" applyBorder="1" applyAlignment="1">
      <alignment vertical="top"/>
    </xf>
    <xf numFmtId="49" fontId="7" fillId="0" borderId="17" xfId="4" applyNumberFormat="1" applyFont="1" applyBorder="1" applyAlignment="1">
      <alignment vertical="top"/>
    </xf>
    <xf numFmtId="49" fontId="7" fillId="0" borderId="25" xfId="4" applyNumberFormat="1" applyFont="1" applyBorder="1" applyAlignment="1">
      <alignment vertical="center"/>
    </xf>
    <xf numFmtId="0" fontId="5" fillId="0" borderId="13" xfId="4" applyFont="1" applyBorder="1" applyAlignment="1">
      <alignment vertical="top"/>
    </xf>
    <xf numFmtId="0" fontId="5" fillId="0" borderId="57" xfId="4" applyFont="1" applyBorder="1" applyAlignment="1">
      <alignment horizontal="center" vertical="top"/>
    </xf>
    <xf numFmtId="0" fontId="5" fillId="0" borderId="60" xfId="4" applyFont="1" applyBorder="1" applyAlignment="1">
      <alignment vertical="top"/>
    </xf>
    <xf numFmtId="164" fontId="7" fillId="0" borderId="32" xfId="4" applyNumberFormat="1" applyFont="1" applyBorder="1" applyAlignment="1">
      <alignment horizontal="center" vertical="center"/>
    </xf>
    <xf numFmtId="0" fontId="7" fillId="0" borderId="1" xfId="4" applyFont="1" applyBorder="1" applyAlignment="1">
      <alignment horizontal="center" vertical="top" wrapText="1"/>
    </xf>
    <xf numFmtId="49" fontId="7" fillId="0" borderId="0" xfId="4" applyNumberFormat="1" applyFont="1" applyBorder="1" applyAlignment="1">
      <alignment vertical="top"/>
    </xf>
    <xf numFmtId="0" fontId="5" fillId="0" borderId="22" xfId="4" applyFont="1" applyBorder="1" applyAlignment="1">
      <alignment horizontal="center" vertical="top"/>
    </xf>
    <xf numFmtId="0" fontId="5" fillId="0" borderId="23" xfId="4" applyFont="1" applyBorder="1" applyAlignment="1">
      <alignment horizontal="center" vertical="top"/>
    </xf>
    <xf numFmtId="0" fontId="5" fillId="0" borderId="36" xfId="4" applyFont="1" applyBorder="1" applyAlignment="1">
      <alignment vertical="top"/>
    </xf>
    <xf numFmtId="0" fontId="5" fillId="0" borderId="19" xfId="4" applyFont="1" applyBorder="1" applyAlignment="1">
      <alignment horizontal="center" vertical="top"/>
    </xf>
    <xf numFmtId="0" fontId="5" fillId="0" borderId="13" xfId="4" applyFont="1" applyBorder="1" applyAlignment="1">
      <alignment horizontal="center" vertical="top"/>
    </xf>
    <xf numFmtId="0" fontId="5" fillId="0" borderId="56" xfId="4" applyFont="1" applyBorder="1" applyAlignment="1">
      <alignment vertical="top"/>
    </xf>
    <xf numFmtId="0" fontId="7" fillId="0" borderId="5" xfId="4" applyFont="1" applyBorder="1" applyAlignment="1">
      <alignment horizontal="center" vertical="top" wrapText="1"/>
    </xf>
    <xf numFmtId="49" fontId="7" fillId="0" borderId="13" xfId="4" applyNumberFormat="1" applyFont="1" applyBorder="1" applyAlignment="1">
      <alignment vertical="top"/>
    </xf>
    <xf numFmtId="49" fontId="7" fillId="0" borderId="5" xfId="4" applyNumberFormat="1" applyFont="1" applyBorder="1" applyAlignment="1">
      <alignment horizontal="center" vertical="top"/>
    </xf>
    <xf numFmtId="0" fontId="5" fillId="0" borderId="13" xfId="0" applyFont="1" applyBorder="1" applyAlignment="1">
      <alignment horizontal="center" vertical="center" wrapText="1"/>
    </xf>
    <xf numFmtId="164" fontId="5" fillId="0" borderId="57" xfId="0" applyNumberFormat="1" applyFont="1" applyBorder="1" applyAlignment="1">
      <alignment horizontal="center" vertical="center" wrapText="1"/>
    </xf>
    <xf numFmtId="0" fontId="5" fillId="0" borderId="60" xfId="0" applyFont="1" applyBorder="1" applyAlignment="1">
      <alignment vertical="center" wrapText="1"/>
    </xf>
    <xf numFmtId="164" fontId="7" fillId="0" borderId="16" xfId="4" applyNumberFormat="1" applyFont="1" applyBorder="1" applyAlignment="1">
      <alignment horizontal="center" vertical="center"/>
    </xf>
    <xf numFmtId="0" fontId="7" fillId="0" borderId="16" xfId="4" applyFont="1" applyBorder="1" applyAlignment="1">
      <alignment horizontal="center" vertical="top" wrapText="1"/>
    </xf>
    <xf numFmtId="49" fontId="7" fillId="0" borderId="26" xfId="4" applyNumberFormat="1" applyFont="1" applyBorder="1" applyAlignment="1">
      <alignment horizontal="center" vertical="top"/>
    </xf>
    <xf numFmtId="164" fontId="7" fillId="0" borderId="1" xfId="4" applyNumberFormat="1" applyFont="1" applyBorder="1" applyAlignment="1">
      <alignment horizontal="center" vertical="center"/>
    </xf>
    <xf numFmtId="164" fontId="7" fillId="0" borderId="26" xfId="4" applyNumberFormat="1" applyFont="1" applyBorder="1" applyAlignment="1">
      <alignment horizontal="center" vertical="center"/>
    </xf>
    <xf numFmtId="49" fontId="7" fillId="0" borderId="6" xfId="4" applyNumberFormat="1" applyFont="1" applyBorder="1" applyAlignment="1">
      <alignment vertical="top"/>
    </xf>
    <xf numFmtId="0" fontId="5" fillId="0" borderId="6" xfId="0" applyFont="1" applyBorder="1" applyAlignment="1">
      <alignment horizontal="center" vertical="center" wrapText="1"/>
    </xf>
    <xf numFmtId="164" fontId="5" fillId="16" borderId="58" xfId="0" applyNumberFormat="1" applyFont="1" applyFill="1" applyBorder="1" applyAlignment="1">
      <alignment horizontal="center" vertical="center" wrapText="1"/>
    </xf>
    <xf numFmtId="0" fontId="5" fillId="0" borderId="61" xfId="0" applyFont="1" applyBorder="1" applyAlignment="1">
      <alignment horizontal="left" vertical="center" wrapText="1"/>
    </xf>
    <xf numFmtId="164" fontId="7" fillId="5" borderId="51" xfId="4" applyNumberFormat="1" applyFont="1" applyFill="1" applyBorder="1" applyAlignment="1">
      <alignment horizontal="center" vertical="center"/>
    </xf>
    <xf numFmtId="0" fontId="7" fillId="0" borderId="5" xfId="4" applyFont="1" applyBorder="1" applyAlignment="1">
      <alignment horizontal="center" vertical="center" wrapText="1"/>
    </xf>
    <xf numFmtId="0" fontId="3" fillId="0" borderId="0" xfId="0" applyFont="1" applyAlignment="1">
      <alignment vertical="center"/>
    </xf>
    <xf numFmtId="0" fontId="5" fillId="14" borderId="32" xfId="0" applyFont="1" applyFill="1" applyBorder="1" applyAlignment="1">
      <alignment vertical="top" wrapText="1"/>
    </xf>
    <xf numFmtId="49" fontId="7" fillId="0" borderId="22" xfId="4" applyNumberFormat="1" applyFont="1" applyBorder="1" applyAlignment="1">
      <alignment vertical="top"/>
    </xf>
    <xf numFmtId="0" fontId="5" fillId="14" borderId="37" xfId="0" applyFont="1" applyFill="1" applyBorder="1" applyAlignment="1">
      <alignment vertical="top" wrapText="1"/>
    </xf>
    <xf numFmtId="0" fontId="7" fillId="0" borderId="19" xfId="4" applyFont="1" applyBorder="1" applyAlignment="1">
      <alignment horizontal="center" vertical="top" wrapText="1"/>
    </xf>
    <xf numFmtId="49" fontId="7" fillId="0" borderId="55" xfId="4" applyNumberFormat="1" applyFont="1" applyBorder="1" applyAlignment="1">
      <alignment vertical="top"/>
    </xf>
    <xf numFmtId="49" fontId="5" fillId="0" borderId="51" xfId="4" applyNumberFormat="1" applyFont="1" applyBorder="1" applyAlignment="1">
      <alignment vertical="center" textRotation="90"/>
    </xf>
    <xf numFmtId="0" fontId="5" fillId="0" borderId="0" xfId="4" applyFont="1" applyAlignment="1">
      <alignment horizontal="center" vertical="top"/>
    </xf>
    <xf numFmtId="164" fontId="7" fillId="0" borderId="4" xfId="4" applyNumberFormat="1" applyFont="1" applyBorder="1" applyAlignment="1">
      <alignment horizontal="center" vertical="center"/>
    </xf>
    <xf numFmtId="0" fontId="7" fillId="0" borderId="2" xfId="4" applyFont="1" applyBorder="1" applyAlignment="1">
      <alignment horizontal="center" vertical="top" wrapText="1"/>
    </xf>
    <xf numFmtId="0" fontId="5" fillId="0" borderId="38" xfId="0" applyFont="1" applyBorder="1" applyAlignment="1">
      <alignment horizontal="center" vertical="center" wrapText="1"/>
    </xf>
    <xf numFmtId="164" fontId="5" fillId="16" borderId="56" xfId="0" applyNumberFormat="1" applyFont="1" applyFill="1" applyBorder="1" applyAlignment="1">
      <alignment horizontal="center" vertical="center" wrapText="1"/>
    </xf>
    <xf numFmtId="0" fontId="5" fillId="0" borderId="40" xfId="0" applyFont="1" applyBorder="1" applyAlignment="1">
      <alignment horizontal="left" vertical="top" wrapText="1"/>
    </xf>
    <xf numFmtId="49" fontId="7" fillId="14" borderId="5" xfId="4" applyNumberFormat="1" applyFont="1" applyFill="1" applyBorder="1" applyAlignment="1">
      <alignment horizontal="center" vertical="top"/>
    </xf>
    <xf numFmtId="0" fontId="5" fillId="0" borderId="34" xfId="0" applyFont="1" applyBorder="1" applyAlignment="1">
      <alignment horizontal="center" vertical="center" wrapText="1"/>
    </xf>
    <xf numFmtId="164" fontId="5" fillId="16" borderId="23" xfId="0" applyNumberFormat="1" applyFont="1" applyFill="1" applyBorder="1" applyAlignment="1">
      <alignment horizontal="center" vertical="center" wrapText="1"/>
    </xf>
    <xf numFmtId="0" fontId="5" fillId="0" borderId="36" xfId="0" applyFont="1" applyBorder="1" applyAlignment="1">
      <alignment horizontal="left" vertical="top" wrapText="1"/>
    </xf>
    <xf numFmtId="49" fontId="7" fillId="14" borderId="26" xfId="4" applyNumberFormat="1" applyFont="1" applyFill="1" applyBorder="1" applyAlignment="1">
      <alignment horizontal="center" vertical="top"/>
    </xf>
    <xf numFmtId="0" fontId="5" fillId="0" borderId="41" xfId="0" applyFont="1" applyBorder="1" applyAlignment="1">
      <alignment horizontal="center" vertical="center" wrapText="1"/>
    </xf>
    <xf numFmtId="164" fontId="5" fillId="16" borderId="20" xfId="0" applyNumberFormat="1" applyFont="1" applyFill="1" applyBorder="1" applyAlignment="1">
      <alignment horizontal="center" vertical="center" wrapText="1"/>
    </xf>
    <xf numFmtId="0" fontId="5" fillId="0" borderId="43" xfId="0" applyFont="1" applyBorder="1" applyAlignment="1">
      <alignment horizontal="left" vertical="top" wrapText="1"/>
    </xf>
    <xf numFmtId="0" fontId="7" fillId="5" borderId="5" xfId="0" applyFont="1" applyFill="1" applyBorder="1" applyAlignment="1">
      <alignment horizontal="center" vertical="top"/>
    </xf>
    <xf numFmtId="164" fontId="7" fillId="0" borderId="8" xfId="4" applyNumberFormat="1" applyFont="1" applyBorder="1" applyAlignment="1">
      <alignment horizontal="center" vertical="center"/>
    </xf>
    <xf numFmtId="0" fontId="7" fillId="0" borderId="53" xfId="4" applyFont="1" applyBorder="1" applyAlignment="1">
      <alignment horizontal="center" vertical="top" wrapText="1"/>
    </xf>
    <xf numFmtId="49" fontId="7" fillId="0" borderId="13" xfId="4" applyNumberFormat="1" applyFont="1" applyBorder="1" applyAlignment="1">
      <alignment horizontal="center" vertical="top"/>
    </xf>
    <xf numFmtId="0" fontId="5" fillId="14" borderId="5" xfId="0" applyFont="1" applyFill="1" applyBorder="1" applyAlignment="1">
      <alignment vertical="top" wrapText="1"/>
    </xf>
    <xf numFmtId="49" fontId="7" fillId="0" borderId="26" xfId="4" applyNumberFormat="1" applyFont="1" applyBorder="1" applyAlignment="1">
      <alignment vertical="center"/>
    </xf>
    <xf numFmtId="0" fontId="5" fillId="14" borderId="26" xfId="0" applyFont="1" applyFill="1" applyBorder="1" applyAlignment="1">
      <alignment vertical="top" wrapText="1"/>
    </xf>
    <xf numFmtId="0" fontId="4" fillId="0" borderId="62" xfId="0" applyFont="1" applyBorder="1" applyAlignment="1">
      <alignment vertical="top"/>
    </xf>
    <xf numFmtId="164" fontId="5" fillId="16" borderId="57" xfId="0" applyNumberFormat="1" applyFont="1" applyFill="1" applyBorder="1" applyAlignment="1">
      <alignment vertical="top" wrapText="1"/>
    </xf>
    <xf numFmtId="0" fontId="5" fillId="0" borderId="60" xfId="0" applyFont="1" applyBorder="1" applyAlignment="1">
      <alignment vertical="top"/>
    </xf>
    <xf numFmtId="49" fontId="7" fillId="0" borderId="50" xfId="4" applyNumberFormat="1" applyFont="1" applyBorder="1" applyAlignment="1">
      <alignment vertical="center"/>
    </xf>
    <xf numFmtId="0" fontId="4" fillId="0" borderId="34" xfId="0" applyFont="1" applyBorder="1" applyAlignment="1">
      <alignment horizontal="center" vertical="top"/>
    </xf>
    <xf numFmtId="164" fontId="5" fillId="16" borderId="23" xfId="0" applyNumberFormat="1" applyFont="1" applyFill="1" applyBorder="1" applyAlignment="1">
      <alignment horizontal="center" vertical="top" wrapText="1"/>
    </xf>
    <xf numFmtId="0" fontId="5" fillId="0" borderId="36" xfId="0" applyFont="1" applyBorder="1" applyAlignment="1">
      <alignment vertical="top"/>
    </xf>
    <xf numFmtId="49" fontId="7" fillId="0" borderId="46" xfId="4" applyNumberFormat="1" applyFont="1" applyBorder="1" applyAlignment="1">
      <alignment vertical="center"/>
    </xf>
    <xf numFmtId="0" fontId="5" fillId="0" borderId="20" xfId="4" applyFont="1" applyBorder="1" applyAlignment="1">
      <alignment vertical="top"/>
    </xf>
    <xf numFmtId="0" fontId="5" fillId="0" borderId="32" xfId="4" applyFont="1" applyBorder="1" applyAlignment="1">
      <alignment vertical="top"/>
    </xf>
    <xf numFmtId="164" fontId="7" fillId="13" borderId="32" xfId="4" applyNumberFormat="1" applyFont="1" applyFill="1" applyBorder="1" applyAlignment="1">
      <alignment horizontal="center" vertical="center"/>
    </xf>
    <xf numFmtId="0" fontId="7" fillId="13" borderId="21" xfId="0" applyFont="1" applyFill="1" applyBorder="1" applyAlignment="1">
      <alignment horizontal="center" vertical="top"/>
    </xf>
    <xf numFmtId="0" fontId="5" fillId="0" borderId="54" xfId="4" applyFont="1" applyBorder="1" applyAlignment="1">
      <alignment vertical="top"/>
    </xf>
    <xf numFmtId="0" fontId="5" fillId="0" borderId="59" xfId="4" applyFont="1" applyBorder="1" applyAlignment="1">
      <alignment vertical="top"/>
    </xf>
    <xf numFmtId="0" fontId="5" fillId="0" borderId="51" xfId="4" applyFont="1" applyBorder="1" applyAlignment="1">
      <alignment vertical="top"/>
    </xf>
    <xf numFmtId="0" fontId="7" fillId="13" borderId="5" xfId="4" applyFont="1" applyFill="1" applyBorder="1" applyAlignment="1">
      <alignment horizontal="center" vertical="center" wrapText="1"/>
    </xf>
    <xf numFmtId="0" fontId="11" fillId="0" borderId="51" xfId="4" applyFont="1" applyBorder="1" applyAlignment="1">
      <alignment horizontal="left" vertical="top"/>
    </xf>
    <xf numFmtId="0" fontId="5" fillId="0" borderId="27" xfId="4" applyFont="1" applyBorder="1" applyAlignment="1">
      <alignment vertical="top"/>
    </xf>
    <xf numFmtId="0" fontId="5" fillId="0" borderId="52" xfId="4" applyFont="1" applyBorder="1" applyAlignment="1">
      <alignment vertical="top"/>
    </xf>
    <xf numFmtId="0" fontId="5" fillId="0" borderId="37" xfId="4" applyFont="1" applyBorder="1" applyAlignment="1">
      <alignment vertical="top"/>
    </xf>
    <xf numFmtId="164" fontId="7" fillId="5" borderId="1" xfId="4" applyNumberFormat="1" applyFont="1" applyFill="1" applyBorder="1" applyAlignment="1">
      <alignment horizontal="center" vertical="center"/>
    </xf>
    <xf numFmtId="0" fontId="7" fillId="13" borderId="1" xfId="4" applyFont="1" applyFill="1" applyBorder="1" applyAlignment="1">
      <alignment horizontal="center" vertical="center" wrapText="1"/>
    </xf>
    <xf numFmtId="0" fontId="5" fillId="0" borderId="38" xfId="4" applyFont="1" applyBorder="1" applyAlignment="1">
      <alignment vertical="top"/>
    </xf>
    <xf numFmtId="0" fontId="5" fillId="0" borderId="40" xfId="4" applyFont="1" applyBorder="1" applyAlignment="1">
      <alignment vertical="top"/>
    </xf>
    <xf numFmtId="0" fontId="7" fillId="0" borderId="5" xfId="4" applyFont="1" applyBorder="1" applyAlignment="1">
      <alignment horizontal="center" wrapText="1"/>
    </xf>
    <xf numFmtId="49" fontId="7" fillId="0" borderId="33" xfId="4" applyNumberFormat="1" applyFont="1" applyBorder="1" applyAlignment="1">
      <alignment vertical="top"/>
    </xf>
    <xf numFmtId="49" fontId="7" fillId="0" borderId="25" xfId="4" applyNumberFormat="1" applyFont="1" applyBorder="1" applyAlignment="1">
      <alignment vertical="top"/>
    </xf>
    <xf numFmtId="49" fontId="7" fillId="13" borderId="25" xfId="4" applyNumberFormat="1" applyFont="1" applyFill="1" applyBorder="1" applyAlignment="1">
      <alignment vertical="top"/>
    </xf>
    <xf numFmtId="49" fontId="7" fillId="15" borderId="54" xfId="4" applyNumberFormat="1" applyFont="1" applyFill="1" applyBorder="1" applyAlignment="1">
      <alignment vertical="top"/>
    </xf>
    <xf numFmtId="49" fontId="7" fillId="22" borderId="25" xfId="4" applyNumberFormat="1" applyFont="1" applyFill="1" applyBorder="1" applyAlignment="1">
      <alignment vertical="top"/>
    </xf>
    <xf numFmtId="0" fontId="5" fillId="0" borderId="28" xfId="4" applyFont="1" applyBorder="1" applyAlignment="1">
      <alignment vertical="top"/>
    </xf>
    <xf numFmtId="0" fontId="5" fillId="0" borderId="71" xfId="4" applyFont="1" applyBorder="1" applyAlignment="1">
      <alignment vertical="top"/>
    </xf>
    <xf numFmtId="0" fontId="5" fillId="0" borderId="30" xfId="4" applyFont="1" applyBorder="1" applyAlignment="1">
      <alignment vertical="top"/>
    </xf>
    <xf numFmtId="49" fontId="7" fillId="0" borderId="15" xfId="4" applyNumberFormat="1" applyFont="1" applyBorder="1" applyAlignment="1">
      <alignment vertical="top"/>
    </xf>
    <xf numFmtId="49" fontId="7" fillId="0" borderId="5" xfId="4" applyNumberFormat="1" applyFont="1" applyBorder="1" applyAlignment="1">
      <alignment vertical="top"/>
    </xf>
    <xf numFmtId="0" fontId="7" fillId="0" borderId="1" xfId="4" applyFont="1" applyBorder="1" applyAlignment="1">
      <alignment horizontal="center" wrapText="1"/>
    </xf>
    <xf numFmtId="49" fontId="7" fillId="0" borderId="26" xfId="4" applyNumberFormat="1" applyFont="1" applyBorder="1" applyAlignment="1">
      <alignment vertical="top"/>
    </xf>
    <xf numFmtId="0" fontId="5" fillId="0" borderId="44" xfId="4" applyFont="1" applyBorder="1" applyAlignment="1">
      <alignment vertical="top"/>
    </xf>
    <xf numFmtId="0" fontId="5" fillId="0" borderId="46" xfId="4" applyFont="1" applyBorder="1" applyAlignment="1">
      <alignment vertical="top"/>
    </xf>
    <xf numFmtId="164" fontId="7" fillId="5" borderId="4" xfId="4" applyNumberFormat="1" applyFont="1" applyFill="1" applyBorder="1" applyAlignment="1">
      <alignment horizontal="center" vertical="center"/>
    </xf>
    <xf numFmtId="49" fontId="7" fillId="0" borderId="8" xfId="4" applyNumberFormat="1" applyFont="1" applyBorder="1" applyAlignment="1">
      <alignment vertical="top"/>
    </xf>
    <xf numFmtId="0" fontId="5" fillId="0" borderId="41" xfId="4" applyFont="1" applyBorder="1" applyAlignment="1">
      <alignment vertical="top"/>
    </xf>
    <xf numFmtId="49" fontId="7" fillId="0" borderId="53" xfId="4" applyNumberFormat="1" applyFont="1" applyBorder="1" applyAlignment="1">
      <alignment vertical="top"/>
    </xf>
    <xf numFmtId="0" fontId="5" fillId="0" borderId="62" xfId="4" applyFont="1" applyBorder="1" applyAlignment="1">
      <alignment vertical="top"/>
    </xf>
    <xf numFmtId="0" fontId="5" fillId="0" borderId="57" xfId="4" applyFont="1" applyBorder="1" applyAlignment="1">
      <alignment vertical="top"/>
    </xf>
    <xf numFmtId="0" fontId="7" fillId="0" borderId="25" xfId="4" applyFont="1" applyBorder="1" applyAlignment="1">
      <alignment horizontal="center" wrapText="1"/>
    </xf>
    <xf numFmtId="49" fontId="7" fillId="0" borderId="9" xfId="4" applyNumberFormat="1" applyFont="1" applyBorder="1" applyAlignment="1">
      <alignment vertical="top"/>
    </xf>
    <xf numFmtId="0" fontId="68" fillId="0" borderId="0" xfId="0" applyFont="1" applyAlignment="1">
      <alignment vertical="center"/>
    </xf>
    <xf numFmtId="0" fontId="5" fillId="0" borderId="47" xfId="4" applyFont="1" applyBorder="1" applyAlignment="1">
      <alignment vertical="top"/>
    </xf>
    <xf numFmtId="0" fontId="5" fillId="0" borderId="58" xfId="4" applyFont="1" applyBorder="1" applyAlignment="1">
      <alignment vertical="top"/>
    </xf>
    <xf numFmtId="0" fontId="5" fillId="0" borderId="61" xfId="4" applyFont="1" applyBorder="1" applyAlignment="1">
      <alignment vertical="top"/>
    </xf>
    <xf numFmtId="164" fontId="7" fillId="5" borderId="16" xfId="4" applyNumberFormat="1" applyFont="1" applyFill="1" applyBorder="1" applyAlignment="1">
      <alignment horizontal="center" vertical="center"/>
    </xf>
    <xf numFmtId="0" fontId="7" fillId="0" borderId="16" xfId="4" applyFont="1" applyBorder="1" applyAlignment="1">
      <alignment horizontal="center" wrapText="1"/>
    </xf>
    <xf numFmtId="49" fontId="7" fillId="0" borderId="7" xfId="4" applyNumberFormat="1" applyFont="1" applyBorder="1" applyAlignment="1">
      <alignment vertical="top"/>
    </xf>
    <xf numFmtId="0" fontId="48" fillId="0" borderId="0" xfId="0" applyFont="1" applyAlignment="1">
      <alignment vertical="center" wrapText="1"/>
    </xf>
    <xf numFmtId="0" fontId="39" fillId="0" borderId="0" xfId="0" applyFont="1" applyAlignment="1">
      <alignment horizontal="center" vertical="center"/>
    </xf>
    <xf numFmtId="0" fontId="5" fillId="0" borderId="65" xfId="4" applyFont="1" applyBorder="1" applyAlignment="1">
      <alignment vertical="top"/>
    </xf>
    <xf numFmtId="0" fontId="5" fillId="0" borderId="70" xfId="4" applyFont="1" applyBorder="1" applyAlignment="1">
      <alignment vertical="top"/>
    </xf>
    <xf numFmtId="0" fontId="5" fillId="0" borderId="66" xfId="4" applyFont="1" applyBorder="1" applyAlignment="1">
      <alignment vertical="top"/>
    </xf>
    <xf numFmtId="49" fontId="7" fillId="0" borderId="4" xfId="4" applyNumberFormat="1" applyFont="1" applyBorder="1" applyAlignment="1">
      <alignment vertical="top"/>
    </xf>
    <xf numFmtId="0" fontId="5" fillId="0" borderId="26" xfId="0" applyFont="1" applyBorder="1" applyAlignment="1">
      <alignment horizontal="left" vertical="top" wrapText="1"/>
    </xf>
    <xf numFmtId="0" fontId="5" fillId="0" borderId="29" xfId="4" applyFont="1" applyBorder="1" applyAlignment="1">
      <alignment vertical="top"/>
    </xf>
    <xf numFmtId="164" fontId="7" fillId="5" borderId="25" xfId="4" applyNumberFormat="1" applyFont="1" applyFill="1" applyBorder="1" applyAlignment="1">
      <alignment horizontal="center" vertical="center"/>
    </xf>
    <xf numFmtId="0" fontId="7" fillId="0" borderId="25" xfId="4" applyFont="1" applyBorder="1" applyAlignment="1">
      <alignment horizontal="center" vertical="center" wrapText="1"/>
    </xf>
    <xf numFmtId="49" fontId="7" fillId="0" borderId="11" xfId="4" applyNumberFormat="1" applyFont="1" applyBorder="1" applyAlignment="1">
      <alignment vertical="top"/>
    </xf>
    <xf numFmtId="0" fontId="5" fillId="0" borderId="68" xfId="4" applyFont="1" applyBorder="1" applyAlignment="1">
      <alignment vertical="top"/>
    </xf>
    <xf numFmtId="164" fontId="7" fillId="5" borderId="5" xfId="4" applyNumberFormat="1" applyFont="1" applyFill="1" applyBorder="1" applyAlignment="1">
      <alignment horizontal="center" vertical="center"/>
    </xf>
    <xf numFmtId="49" fontId="7" fillId="0" borderId="14" xfId="4" applyNumberFormat="1" applyFont="1" applyBorder="1" applyAlignment="1">
      <alignment vertical="top"/>
    </xf>
    <xf numFmtId="2" fontId="7" fillId="5" borderId="1" xfId="4" applyNumberFormat="1" applyFont="1" applyFill="1" applyBorder="1" applyAlignment="1">
      <alignment horizontal="center" vertical="center"/>
    </xf>
    <xf numFmtId="0" fontId="7" fillId="0" borderId="4" xfId="4" applyFont="1" applyBorder="1" applyAlignment="1">
      <alignment horizontal="center" vertical="center" wrapText="1"/>
    </xf>
    <xf numFmtId="49" fontId="7" fillId="14" borderId="5" xfId="4" applyNumberFormat="1" applyFont="1" applyFill="1" applyBorder="1" applyAlignment="1">
      <alignment vertical="top"/>
    </xf>
    <xf numFmtId="49" fontId="7" fillId="14" borderId="26" xfId="4" applyNumberFormat="1" applyFont="1" applyFill="1" applyBorder="1" applyAlignment="1">
      <alignment vertical="top"/>
    </xf>
    <xf numFmtId="0" fontId="5" fillId="0" borderId="69" xfId="4" applyFont="1" applyBorder="1" applyAlignment="1">
      <alignment vertical="top"/>
    </xf>
    <xf numFmtId="49" fontId="7" fillId="14" borderId="32" xfId="4" applyNumberFormat="1" applyFont="1" applyFill="1" applyBorder="1" applyAlignment="1">
      <alignment vertical="top"/>
    </xf>
    <xf numFmtId="2" fontId="7" fillId="5" borderId="5" xfId="4" applyNumberFormat="1" applyFont="1" applyFill="1" applyBorder="1" applyAlignment="1">
      <alignment horizontal="center" vertical="center"/>
    </xf>
    <xf numFmtId="49" fontId="7" fillId="0" borderId="0" xfId="4" applyNumberFormat="1" applyFont="1" applyAlignment="1">
      <alignment vertical="top"/>
    </xf>
    <xf numFmtId="0" fontId="5" fillId="14" borderId="0" xfId="4" applyFont="1" applyFill="1" applyAlignment="1">
      <alignment vertical="top"/>
    </xf>
    <xf numFmtId="0" fontId="7" fillId="0" borderId="21" xfId="0" applyFont="1" applyBorder="1" applyAlignment="1">
      <alignment horizontal="center" vertical="top"/>
    </xf>
    <xf numFmtId="49" fontId="5" fillId="0" borderId="0" xfId="0" applyNumberFormat="1" applyFont="1" applyAlignment="1">
      <alignment horizontal="left" vertical="top" wrapText="1"/>
    </xf>
    <xf numFmtId="0" fontId="7" fillId="0" borderId="25" xfId="0" applyFont="1" applyBorder="1" applyAlignment="1">
      <alignment horizontal="center" vertical="top" wrapText="1"/>
    </xf>
    <xf numFmtId="0" fontId="7" fillId="14" borderId="5" xfId="0" applyFont="1" applyFill="1" applyBorder="1" applyAlignment="1">
      <alignment horizontal="center" vertical="top" wrapText="1"/>
    </xf>
    <xf numFmtId="0" fontId="7" fillId="0" borderId="26" xfId="0" applyFont="1" applyBorder="1" applyAlignment="1">
      <alignment horizontal="center" vertical="top" wrapText="1"/>
    </xf>
    <xf numFmtId="49" fontId="7" fillId="13" borderId="26" xfId="4" applyNumberFormat="1" applyFont="1" applyFill="1" applyBorder="1" applyAlignment="1">
      <alignment vertical="top"/>
    </xf>
    <xf numFmtId="49" fontId="7" fillId="15" borderId="27" xfId="4" applyNumberFormat="1" applyFont="1" applyFill="1" applyBorder="1" applyAlignment="1">
      <alignment vertical="top"/>
    </xf>
    <xf numFmtId="49" fontId="7" fillId="22" borderId="26" xfId="4" applyNumberFormat="1" applyFont="1" applyFill="1" applyBorder="1" applyAlignment="1">
      <alignment vertical="top"/>
    </xf>
    <xf numFmtId="164" fontId="7" fillId="13" borderId="5" xfId="4" applyNumberFormat="1" applyFont="1" applyFill="1" applyBorder="1" applyAlignment="1">
      <alignment horizontal="center" vertical="center"/>
    </xf>
    <xf numFmtId="0" fontId="5" fillId="0" borderId="47" xfId="0" applyFont="1" applyBorder="1" applyAlignment="1">
      <alignment horizontal="center" wrapText="1"/>
    </xf>
    <xf numFmtId="164" fontId="5" fillId="16" borderId="68" xfId="0" applyNumberFormat="1" applyFont="1" applyFill="1" applyBorder="1" applyAlignment="1">
      <alignment horizontal="center" wrapText="1"/>
    </xf>
    <xf numFmtId="0" fontId="5" fillId="0" borderId="61" xfId="0" applyFont="1" applyBorder="1" applyAlignment="1">
      <alignment vertical="center" wrapText="1"/>
    </xf>
    <xf numFmtId="0" fontId="7" fillId="13" borderId="5" xfId="4" applyFont="1" applyFill="1" applyBorder="1" applyAlignment="1">
      <alignment horizontal="center" wrapText="1"/>
    </xf>
    <xf numFmtId="0" fontId="7" fillId="13" borderId="1" xfId="4" applyFont="1" applyFill="1" applyBorder="1" applyAlignment="1">
      <alignment horizontal="center" wrapText="1"/>
    </xf>
    <xf numFmtId="49" fontId="7" fillId="0" borderId="17" xfId="4" applyNumberFormat="1" applyFont="1" applyBorder="1" applyAlignment="1">
      <alignment horizontal="center" vertical="top"/>
    </xf>
    <xf numFmtId="49" fontId="7" fillId="13" borderId="5" xfId="4" applyNumberFormat="1" applyFont="1" applyFill="1" applyBorder="1" applyAlignment="1">
      <alignment horizontal="center" vertical="top"/>
    </xf>
    <xf numFmtId="49" fontId="7" fillId="15" borderId="19" xfId="4" applyNumberFormat="1" applyFont="1" applyFill="1" applyBorder="1" applyAlignment="1">
      <alignment horizontal="center" vertical="top"/>
    </xf>
    <xf numFmtId="49" fontId="7" fillId="22" borderId="5" xfId="4" applyNumberFormat="1" applyFont="1" applyFill="1" applyBorder="1" applyAlignment="1">
      <alignment horizontal="center" vertical="top"/>
    </xf>
    <xf numFmtId="164" fontId="5" fillId="0" borderId="5" xfId="4" applyNumberFormat="1" applyFont="1" applyBorder="1" applyAlignment="1">
      <alignment horizontal="center" vertical="center"/>
    </xf>
    <xf numFmtId="0" fontId="5" fillId="0" borderId="51" xfId="4" applyFont="1" applyBorder="1" applyAlignment="1">
      <alignment horizontal="center" vertical="top"/>
    </xf>
    <xf numFmtId="49" fontId="7" fillId="0" borderId="0" xfId="4" applyNumberFormat="1" applyFont="1" applyAlignment="1">
      <alignment horizontal="center" vertical="top"/>
    </xf>
    <xf numFmtId="49" fontId="7" fillId="13" borderId="25" xfId="4" applyNumberFormat="1" applyFont="1" applyFill="1" applyBorder="1" applyAlignment="1">
      <alignment horizontal="center" vertical="top"/>
    </xf>
    <xf numFmtId="49" fontId="7" fillId="15" borderId="54" xfId="4" applyNumberFormat="1" applyFont="1" applyFill="1" applyBorder="1" applyAlignment="1">
      <alignment horizontal="center" vertical="top"/>
    </xf>
    <xf numFmtId="49" fontId="7" fillId="22" borderId="25" xfId="4" applyNumberFormat="1" applyFont="1" applyFill="1" applyBorder="1" applyAlignment="1">
      <alignment horizontal="center" vertical="top"/>
    </xf>
    <xf numFmtId="0" fontId="7" fillId="13" borderId="21" xfId="0" applyFont="1" applyFill="1" applyBorder="1" applyAlignment="1">
      <alignment horizontal="center" vertical="center"/>
    </xf>
    <xf numFmtId="0" fontId="5" fillId="0" borderId="62" xfId="0" applyFont="1" applyBorder="1" applyAlignment="1">
      <alignment horizontal="center" wrapText="1"/>
    </xf>
    <xf numFmtId="164" fontId="5" fillId="16" borderId="69" xfId="0" applyNumberFormat="1" applyFont="1" applyFill="1" applyBorder="1" applyAlignment="1">
      <alignment horizontal="center" wrapText="1"/>
    </xf>
    <xf numFmtId="0" fontId="5" fillId="0" borderId="60" xfId="0" applyFont="1" applyBorder="1" applyAlignment="1">
      <alignment vertical="top" wrapText="1"/>
    </xf>
    <xf numFmtId="0" fontId="5" fillId="0" borderId="34" xfId="0" applyFont="1" applyBorder="1" applyAlignment="1">
      <alignment horizontal="center"/>
    </xf>
    <xf numFmtId="164" fontId="5" fillId="16" borderId="35" xfId="0" applyNumberFormat="1" applyFont="1" applyFill="1" applyBorder="1" applyAlignment="1">
      <alignment horizontal="center" wrapText="1"/>
    </xf>
    <xf numFmtId="0" fontId="5" fillId="0" borderId="36" xfId="0" applyFont="1" applyBorder="1" applyAlignment="1">
      <alignment vertical="top" wrapText="1"/>
    </xf>
    <xf numFmtId="0" fontId="5" fillId="0" borderId="67" xfId="4" applyFont="1" applyBorder="1" applyAlignment="1">
      <alignment vertical="top"/>
    </xf>
    <xf numFmtId="164" fontId="5" fillId="0" borderId="1" xfId="4" applyNumberFormat="1" applyFont="1" applyBorder="1" applyAlignment="1">
      <alignment horizontal="center" vertical="center"/>
    </xf>
    <xf numFmtId="0" fontId="5" fillId="0" borderId="4" xfId="4" applyFont="1" applyBorder="1" applyAlignment="1">
      <alignment horizontal="center" vertical="top"/>
    </xf>
    <xf numFmtId="49" fontId="7" fillId="13" borderId="26" xfId="4" applyNumberFormat="1" applyFont="1" applyFill="1" applyBorder="1" applyAlignment="1">
      <alignment horizontal="center" vertical="top"/>
    </xf>
    <xf numFmtId="49" fontId="7" fillId="15" borderId="27" xfId="4" applyNumberFormat="1" applyFont="1" applyFill="1" applyBorder="1" applyAlignment="1">
      <alignment horizontal="center" vertical="top"/>
    </xf>
    <xf numFmtId="49" fontId="7" fillId="22" borderId="26" xfId="4" applyNumberFormat="1" applyFont="1" applyFill="1" applyBorder="1" applyAlignment="1">
      <alignment horizontal="center" vertical="top"/>
    </xf>
    <xf numFmtId="0" fontId="5" fillId="0" borderId="47" xfId="0" applyFont="1" applyBorder="1" applyAlignment="1">
      <alignment horizontal="center" vertical="center" wrapText="1"/>
    </xf>
    <xf numFmtId="0" fontId="5" fillId="16" borderId="68" xfId="0" applyFont="1" applyFill="1" applyBorder="1" applyAlignment="1">
      <alignment horizontal="center" vertical="center" wrapText="1"/>
    </xf>
    <xf numFmtId="0" fontId="5" fillId="0" borderId="34" xfId="4" applyFont="1" applyBorder="1" applyAlignment="1">
      <alignment vertical="top"/>
    </xf>
    <xf numFmtId="0" fontId="5" fillId="0" borderId="23" xfId="4" applyFont="1" applyBorder="1" applyAlignment="1">
      <alignment vertical="top"/>
    </xf>
    <xf numFmtId="49" fontId="5" fillId="0" borderId="65" xfId="0" applyNumberFormat="1" applyFont="1" applyBorder="1" applyAlignment="1">
      <alignment horizontal="center" vertical="center"/>
    </xf>
    <xf numFmtId="49" fontId="5" fillId="0" borderId="70" xfId="0" applyNumberFormat="1" applyFont="1" applyBorder="1" applyAlignment="1">
      <alignment horizontal="center" vertical="center"/>
    </xf>
    <xf numFmtId="0" fontId="5" fillId="0" borderId="4" xfId="8" applyFont="1" applyBorder="1" applyAlignment="1">
      <alignment vertical="top" wrapText="1"/>
    </xf>
    <xf numFmtId="49" fontId="7" fillId="15" borderId="4" xfId="4" applyNumberFormat="1" applyFont="1" applyFill="1" applyBorder="1" applyAlignment="1">
      <alignment horizontal="center" vertical="top"/>
    </xf>
    <xf numFmtId="0" fontId="25" fillId="0" borderId="0" xfId="0" applyFont="1" applyAlignment="1">
      <alignment vertical="top"/>
    </xf>
    <xf numFmtId="0" fontId="25" fillId="9" borderId="27" xfId="0" applyFont="1" applyFill="1" applyBorder="1" applyAlignment="1">
      <alignment vertical="top"/>
    </xf>
    <xf numFmtId="0" fontId="25" fillId="9" borderId="18" xfId="0" applyFont="1" applyFill="1" applyBorder="1" applyAlignment="1">
      <alignment vertical="top"/>
    </xf>
    <xf numFmtId="0" fontId="25" fillId="9" borderId="3" xfId="0" applyFont="1" applyFill="1" applyBorder="1" applyAlignment="1">
      <alignment horizontal="center" vertical="top"/>
    </xf>
    <xf numFmtId="0" fontId="25" fillId="9" borderId="3" xfId="0" applyFont="1" applyFill="1" applyBorder="1" applyAlignment="1">
      <alignment vertical="top"/>
    </xf>
    <xf numFmtId="0" fontId="25" fillId="9" borderId="3" xfId="0" applyFont="1" applyFill="1" applyBorder="1" applyAlignment="1">
      <alignment vertical="center"/>
    </xf>
    <xf numFmtId="0" fontId="26" fillId="9" borderId="4" xfId="0" applyFont="1" applyFill="1" applyBorder="1" applyAlignment="1">
      <alignment vertical="top"/>
    </xf>
    <xf numFmtId="49" fontId="25" fillId="15" borderId="2" xfId="0" applyNumberFormat="1" applyFont="1" applyFill="1" applyBorder="1" applyAlignment="1">
      <alignment horizontal="center" vertical="top"/>
    </xf>
    <xf numFmtId="49" fontId="25" fillId="22" borderId="1" xfId="0" applyNumberFormat="1" applyFont="1" applyFill="1" applyBorder="1" applyAlignment="1">
      <alignment horizontal="center" vertical="top"/>
    </xf>
    <xf numFmtId="164" fontId="6" fillId="15" borderId="43" xfId="4" applyNumberFormat="1" applyFont="1" applyFill="1" applyBorder="1" applyAlignment="1">
      <alignment horizontal="center" vertical="top"/>
    </xf>
    <xf numFmtId="49" fontId="7" fillId="15" borderId="42" xfId="4" applyNumberFormat="1" applyFont="1" applyFill="1" applyBorder="1" applyAlignment="1">
      <alignment horizontal="center" vertical="top"/>
    </xf>
    <xf numFmtId="164" fontId="7" fillId="5" borderId="32" xfId="4" applyNumberFormat="1" applyFont="1" applyFill="1" applyBorder="1" applyAlignment="1">
      <alignment horizontal="center" vertical="top"/>
    </xf>
    <xf numFmtId="0" fontId="7" fillId="23" borderId="1" xfId="0" applyFont="1" applyFill="1" applyBorder="1" applyAlignment="1">
      <alignment horizontal="center" vertical="top"/>
    </xf>
    <xf numFmtId="164" fontId="7" fillId="0" borderId="32" xfId="4" applyNumberFormat="1" applyFont="1" applyBorder="1" applyAlignment="1">
      <alignment horizontal="center" vertical="top"/>
    </xf>
    <xf numFmtId="0" fontId="5" fillId="0" borderId="31" xfId="0" applyFont="1" applyBorder="1" applyAlignment="1">
      <alignment horizontal="center" vertical="top"/>
    </xf>
    <xf numFmtId="49" fontId="7" fillId="0" borderId="14" xfId="4" applyNumberFormat="1" applyFont="1" applyBorder="1" applyAlignment="1">
      <alignment horizontal="center" vertical="top"/>
    </xf>
    <xf numFmtId="0" fontId="5" fillId="14" borderId="25" xfId="0" applyFont="1" applyFill="1" applyBorder="1" applyAlignment="1">
      <alignment vertical="top" wrapText="1"/>
    </xf>
    <xf numFmtId="49" fontId="7" fillId="0" borderId="25" xfId="4" applyNumberFormat="1" applyFont="1" applyBorder="1" applyAlignment="1">
      <alignment horizontal="center" vertical="top"/>
    </xf>
    <xf numFmtId="0" fontId="5" fillId="0" borderId="9" xfId="0" applyFont="1" applyBorder="1" applyAlignment="1">
      <alignment horizontal="center" vertical="top"/>
    </xf>
    <xf numFmtId="0" fontId="5" fillId="0" borderId="36" xfId="0" applyFont="1" applyBorder="1" applyAlignment="1">
      <alignment vertical="center" wrapText="1"/>
    </xf>
    <xf numFmtId="164" fontId="7" fillId="0" borderId="4" xfId="4" applyNumberFormat="1" applyFont="1" applyBorder="1" applyAlignment="1">
      <alignment horizontal="center" vertical="top"/>
    </xf>
    <xf numFmtId="0" fontId="5" fillId="0" borderId="16" xfId="0" applyFont="1" applyBorder="1" applyAlignment="1">
      <alignment horizontal="center" vertical="top"/>
    </xf>
    <xf numFmtId="49" fontId="7" fillId="0" borderId="64" xfId="4" applyNumberFormat="1" applyFont="1" applyBorder="1" applyAlignment="1">
      <alignment horizontal="center" vertical="top"/>
    </xf>
    <xf numFmtId="164" fontId="7" fillId="5" borderId="1" xfId="4" applyNumberFormat="1" applyFont="1" applyFill="1" applyBorder="1" applyAlignment="1">
      <alignment horizontal="center" vertical="top"/>
    </xf>
    <xf numFmtId="49" fontId="7" fillId="0" borderId="33" xfId="4" applyNumberFormat="1" applyFont="1" applyBorder="1" applyAlignment="1">
      <alignment horizontal="center" vertical="top"/>
    </xf>
    <xf numFmtId="0" fontId="5" fillId="0" borderId="1" xfId="0" applyFont="1" applyBorder="1" applyAlignment="1">
      <alignment horizontal="center" vertical="top"/>
    </xf>
    <xf numFmtId="49" fontId="7" fillId="0" borderId="15" xfId="4" applyNumberFormat="1" applyFont="1" applyBorder="1" applyAlignment="1">
      <alignment horizontal="center" vertical="top"/>
    </xf>
    <xf numFmtId="0" fontId="5" fillId="0" borderId="25" xfId="0" applyFont="1" applyBorder="1" applyAlignment="1">
      <alignment horizontal="center" vertical="top"/>
    </xf>
    <xf numFmtId="0" fontId="5" fillId="0" borderId="34" xfId="0" applyFont="1" applyBorder="1" applyAlignment="1">
      <alignment horizontal="center" vertical="center"/>
    </xf>
    <xf numFmtId="0" fontId="5" fillId="12" borderId="36" xfId="0" applyFont="1" applyFill="1" applyBorder="1" applyAlignment="1">
      <alignment horizontal="left" vertical="top" wrapText="1"/>
    </xf>
    <xf numFmtId="49" fontId="7" fillId="0" borderId="24" xfId="4" applyNumberFormat="1" applyFont="1" applyBorder="1" applyAlignment="1">
      <alignment horizontal="center" vertical="top"/>
    </xf>
    <xf numFmtId="2" fontId="7" fillId="0" borderId="32" xfId="4" applyNumberFormat="1" applyFont="1" applyBorder="1" applyAlignment="1">
      <alignment horizontal="center" vertical="top"/>
    </xf>
    <xf numFmtId="0" fontId="5" fillId="0" borderId="62" xfId="0" applyFont="1" applyBorder="1" applyAlignment="1">
      <alignment horizontal="center" vertical="center" wrapText="1"/>
    </xf>
    <xf numFmtId="0" fontId="5" fillId="0" borderId="60" xfId="0" applyFont="1" applyBorder="1" applyAlignment="1">
      <alignment horizontal="left" vertical="top" wrapText="1"/>
    </xf>
    <xf numFmtId="0" fontId="5" fillId="0" borderId="34" xfId="0" applyFont="1" applyBorder="1" applyAlignment="1">
      <alignment horizontal="center" vertical="top" wrapText="1"/>
    </xf>
    <xf numFmtId="0" fontId="5" fillId="0" borderId="23" xfId="0" applyFont="1" applyBorder="1" applyAlignment="1">
      <alignment horizontal="center" vertical="center" wrapText="1"/>
    </xf>
    <xf numFmtId="164" fontId="7" fillId="13" borderId="32" xfId="4" applyNumberFormat="1" applyFont="1" applyFill="1" applyBorder="1" applyAlignment="1">
      <alignment horizontal="center" vertical="top"/>
    </xf>
    <xf numFmtId="0" fontId="7" fillId="13" borderId="1" xfId="0" applyFont="1" applyFill="1" applyBorder="1" applyAlignment="1">
      <alignment horizontal="center" vertical="top"/>
    </xf>
    <xf numFmtId="2" fontId="7" fillId="5" borderId="32" xfId="4" applyNumberFormat="1" applyFont="1" applyFill="1" applyBorder="1" applyAlignment="1">
      <alignment horizontal="center" vertical="top"/>
    </xf>
    <xf numFmtId="0" fontId="5" fillId="13" borderId="31" xfId="0" applyFont="1" applyFill="1" applyBorder="1" applyAlignment="1">
      <alignment horizontal="center" vertical="top"/>
    </xf>
    <xf numFmtId="49" fontId="7" fillId="0" borderId="51" xfId="4" applyNumberFormat="1" applyFont="1" applyBorder="1" applyAlignment="1">
      <alignment horizontal="center" vertical="top"/>
    </xf>
    <xf numFmtId="0" fontId="5" fillId="13" borderId="9" xfId="0" applyFont="1" applyFill="1" applyBorder="1" applyAlignment="1">
      <alignment horizontal="center" vertical="top"/>
    </xf>
    <xf numFmtId="164" fontId="7" fillId="5" borderId="4" xfId="4" applyNumberFormat="1" applyFont="1" applyFill="1" applyBorder="1" applyAlignment="1">
      <alignment horizontal="center" vertical="top"/>
    </xf>
    <xf numFmtId="0" fontId="5" fillId="13" borderId="16" xfId="0" applyFont="1" applyFill="1" applyBorder="1" applyAlignment="1">
      <alignment horizontal="center" vertical="top"/>
    </xf>
    <xf numFmtId="0" fontId="5" fillId="12" borderId="28" xfId="0" applyFont="1" applyFill="1" applyBorder="1" applyAlignment="1">
      <alignment horizontal="center" vertical="center"/>
    </xf>
    <xf numFmtId="0" fontId="5" fillId="12" borderId="69" xfId="0" applyFont="1" applyFill="1" applyBorder="1" applyAlignment="1">
      <alignment horizontal="center" vertical="center" wrapText="1"/>
    </xf>
    <xf numFmtId="0" fontId="5" fillId="12" borderId="60" xfId="0" applyFont="1" applyFill="1" applyBorder="1" applyAlignment="1">
      <alignment vertical="top" wrapText="1"/>
    </xf>
    <xf numFmtId="0" fontId="5" fillId="12" borderId="48" xfId="0" applyFont="1" applyFill="1" applyBorder="1" applyAlignment="1">
      <alignment horizontal="center" vertical="center"/>
    </xf>
    <xf numFmtId="0" fontId="5" fillId="12" borderId="68" xfId="0" applyFont="1" applyFill="1" applyBorder="1" applyAlignment="1">
      <alignment horizontal="center" vertical="center" wrapText="1"/>
    </xf>
    <xf numFmtId="0" fontId="5" fillId="12" borderId="61" xfId="0" applyFont="1" applyFill="1" applyBorder="1" applyAlignment="1">
      <alignment vertical="top" wrapText="1"/>
    </xf>
    <xf numFmtId="0" fontId="5" fillId="0" borderId="53" xfId="0" applyFont="1" applyBorder="1" applyAlignment="1">
      <alignment horizontal="center" vertical="top"/>
    </xf>
    <xf numFmtId="49" fontId="7" fillId="0" borderId="7" xfId="4" applyNumberFormat="1" applyFont="1" applyBorder="1" applyAlignment="1">
      <alignment horizontal="center" vertical="top"/>
    </xf>
    <xf numFmtId="49" fontId="7" fillId="0" borderId="8" xfId="4" applyNumberFormat="1" applyFont="1" applyBorder="1" applyAlignment="1">
      <alignment horizontal="center" vertical="top"/>
    </xf>
    <xf numFmtId="49" fontId="7" fillId="0" borderId="9" xfId="4" applyNumberFormat="1" applyFont="1" applyBorder="1" applyAlignment="1">
      <alignment horizontal="center" vertical="top"/>
    </xf>
    <xf numFmtId="0" fontId="5" fillId="12" borderId="65" xfId="0" applyFont="1" applyFill="1" applyBorder="1" applyAlignment="1">
      <alignment horizontal="center" vertical="top"/>
    </xf>
    <xf numFmtId="0" fontId="5" fillId="12" borderId="66" xfId="0" applyFont="1" applyFill="1" applyBorder="1" applyAlignment="1">
      <alignment horizontal="center" vertical="center" wrapText="1"/>
    </xf>
    <xf numFmtId="0" fontId="5" fillId="12" borderId="67" xfId="0" applyFont="1" applyFill="1" applyBorder="1" applyAlignment="1">
      <alignment vertical="top" wrapText="1"/>
    </xf>
    <xf numFmtId="49" fontId="7" fillId="0" borderId="16" xfId="4" applyNumberFormat="1" applyFont="1" applyBorder="1" applyAlignment="1">
      <alignment horizontal="center" vertical="top"/>
    </xf>
    <xf numFmtId="0" fontId="5" fillId="12" borderId="44" xfId="0" applyFont="1" applyFill="1" applyBorder="1" applyAlignment="1">
      <alignment horizontal="center" vertical="top"/>
    </xf>
    <xf numFmtId="0" fontId="5" fillId="12" borderId="35" xfId="0" applyFont="1" applyFill="1" applyBorder="1" applyAlignment="1">
      <alignment horizontal="center" vertical="center" wrapText="1"/>
    </xf>
    <xf numFmtId="0" fontId="5" fillId="12" borderId="36" xfId="0" applyFont="1" applyFill="1" applyBorder="1" applyAlignment="1">
      <alignment vertical="top" wrapText="1"/>
    </xf>
    <xf numFmtId="0" fontId="11" fillId="0" borderId="60" xfId="4" applyFont="1" applyBorder="1" applyAlignment="1">
      <alignment horizontal="left" vertical="top"/>
    </xf>
    <xf numFmtId="0" fontId="5" fillId="12" borderId="34" xfId="0" applyFont="1" applyFill="1" applyBorder="1" applyAlignment="1">
      <alignment horizontal="center" vertical="center" wrapText="1"/>
    </xf>
    <xf numFmtId="164" fontId="5" fillId="12" borderId="23" xfId="0" applyNumberFormat="1" applyFont="1" applyFill="1" applyBorder="1" applyAlignment="1">
      <alignment vertical="center" wrapText="1"/>
    </xf>
    <xf numFmtId="0" fontId="5" fillId="12" borderId="36" xfId="0" applyFont="1" applyFill="1" applyBorder="1" applyAlignment="1">
      <alignment vertical="center" wrapText="1"/>
    </xf>
    <xf numFmtId="164" fontId="27" fillId="12" borderId="20" xfId="0" applyNumberFormat="1" applyFont="1" applyFill="1" applyBorder="1" applyAlignment="1">
      <alignment vertical="center" wrapText="1"/>
    </xf>
    <xf numFmtId="0" fontId="27" fillId="12" borderId="43" xfId="0" applyFont="1" applyFill="1" applyBorder="1" applyAlignment="1">
      <alignment vertical="center" wrapText="1"/>
    </xf>
    <xf numFmtId="49" fontId="7" fillId="0" borderId="32" xfId="4" applyNumberFormat="1" applyFont="1" applyBorder="1" applyAlignment="1">
      <alignment horizontal="center" vertical="top"/>
    </xf>
    <xf numFmtId="49" fontId="7" fillId="13" borderId="5" xfId="4" applyNumberFormat="1" applyFont="1" applyFill="1" applyBorder="1" applyAlignment="1">
      <alignment vertical="top"/>
    </xf>
    <xf numFmtId="49" fontId="7" fillId="15" borderId="19" xfId="4" applyNumberFormat="1" applyFont="1" applyFill="1" applyBorder="1" applyAlignment="1">
      <alignment vertical="top"/>
    </xf>
    <xf numFmtId="0" fontId="5" fillId="0" borderId="62" xfId="4" applyFont="1" applyBorder="1" applyAlignment="1">
      <alignment horizontal="center" vertical="top"/>
    </xf>
    <xf numFmtId="164" fontId="7" fillId="0" borderId="32" xfId="4" applyNumberFormat="1" applyFont="1" applyBorder="1" applyAlignment="1">
      <alignment vertical="top"/>
    </xf>
    <xf numFmtId="49" fontId="7" fillId="14" borderId="25" xfId="4" applyNumberFormat="1" applyFont="1" applyFill="1" applyBorder="1" applyAlignment="1">
      <alignment vertical="top"/>
    </xf>
    <xf numFmtId="164" fontId="6" fillId="0" borderId="32" xfId="4" applyNumberFormat="1" applyFont="1" applyBorder="1" applyAlignment="1">
      <alignment horizontal="center" vertical="top"/>
    </xf>
    <xf numFmtId="164" fontId="7" fillId="0" borderId="4" xfId="4" applyNumberFormat="1" applyFont="1" applyBorder="1" applyAlignment="1">
      <alignment vertical="top"/>
    </xf>
    <xf numFmtId="164" fontId="7" fillId="13" borderId="5" xfId="4" applyNumberFormat="1" applyFont="1" applyFill="1" applyBorder="1" applyAlignment="1">
      <alignment horizontal="center" vertical="top"/>
    </xf>
    <xf numFmtId="0" fontId="7" fillId="13" borderId="5" xfId="0" applyFont="1" applyFill="1" applyBorder="1" applyAlignment="1">
      <alignment horizontal="center" vertical="top"/>
    </xf>
    <xf numFmtId="49" fontId="7" fillId="22" borderId="5" xfId="4" applyNumberFormat="1" applyFont="1" applyFill="1" applyBorder="1" applyAlignment="1">
      <alignment vertical="top"/>
    </xf>
    <xf numFmtId="0" fontId="5" fillId="13" borderId="1" xfId="0" applyFont="1" applyFill="1" applyBorder="1" applyAlignment="1">
      <alignment horizontal="center" vertical="top"/>
    </xf>
    <xf numFmtId="49" fontId="7" fillId="0" borderId="53" xfId="4" applyNumberFormat="1" applyFont="1" applyBorder="1" applyAlignment="1">
      <alignment horizontal="center" vertical="top"/>
    </xf>
    <xf numFmtId="164" fontId="6" fillId="5" borderId="5" xfId="4" applyNumberFormat="1" applyFont="1" applyFill="1" applyBorder="1" applyAlignment="1">
      <alignment horizontal="center" vertical="top"/>
    </xf>
    <xf numFmtId="0" fontId="27" fillId="12" borderId="41" xfId="0" applyFont="1" applyFill="1" applyBorder="1" applyAlignment="1">
      <alignment vertical="center" wrapText="1"/>
    </xf>
    <xf numFmtId="0" fontId="25" fillId="5" borderId="1" xfId="0" applyFont="1" applyFill="1" applyBorder="1" applyAlignment="1">
      <alignment horizontal="center" vertical="top"/>
    </xf>
    <xf numFmtId="0" fontId="7" fillId="0" borderId="0" xfId="0" applyFont="1" applyAlignment="1">
      <alignment horizontal="center" vertical="top" wrapText="1"/>
    </xf>
    <xf numFmtId="0" fontId="7" fillId="14" borderId="5" xfId="0" applyFont="1" applyFill="1" applyBorder="1" applyAlignment="1">
      <alignment vertical="top" wrapText="1"/>
    </xf>
    <xf numFmtId="0" fontId="27" fillId="12" borderId="48" xfId="0" applyFont="1" applyFill="1" applyBorder="1" applyAlignment="1">
      <alignment vertical="center" wrapText="1"/>
    </xf>
    <xf numFmtId="164" fontId="27" fillId="12" borderId="59" xfId="0" applyNumberFormat="1" applyFont="1" applyFill="1" applyBorder="1" applyAlignment="1">
      <alignment vertical="center" wrapText="1"/>
    </xf>
    <xf numFmtId="0" fontId="27" fillId="12" borderId="50" xfId="0" applyFont="1" applyFill="1" applyBorder="1" applyAlignment="1">
      <alignment vertical="center" wrapText="1"/>
    </xf>
    <xf numFmtId="164" fontId="5" fillId="0" borderId="32" xfId="4" applyNumberFormat="1" applyFont="1" applyBorder="1" applyAlignment="1">
      <alignment horizontal="center" vertical="top"/>
    </xf>
    <xf numFmtId="164" fontId="11" fillId="0" borderId="16" xfId="4" applyNumberFormat="1" applyFont="1" applyBorder="1" applyAlignment="1">
      <alignment horizontal="center" vertical="top"/>
    </xf>
    <xf numFmtId="0" fontId="5" fillId="0" borderId="16" xfId="4" applyFont="1" applyBorder="1" applyAlignment="1">
      <alignment horizontal="center" vertical="top"/>
    </xf>
    <xf numFmtId="0" fontId="27" fillId="12" borderId="62" xfId="0" applyFont="1" applyFill="1" applyBorder="1" applyAlignment="1">
      <alignment vertical="center" wrapText="1"/>
    </xf>
    <xf numFmtId="164" fontId="27" fillId="12" borderId="57" xfId="0" applyNumberFormat="1" applyFont="1" applyFill="1" applyBorder="1" applyAlignment="1">
      <alignment horizontal="center" vertical="center" wrapText="1"/>
    </xf>
    <xf numFmtId="0" fontId="27" fillId="12" borderId="60" xfId="0" applyFont="1" applyFill="1" applyBorder="1" applyAlignment="1">
      <alignment vertical="center" wrapText="1"/>
    </xf>
    <xf numFmtId="164" fontId="5" fillId="12" borderId="58" xfId="0" applyNumberFormat="1" applyFont="1" applyFill="1" applyBorder="1" applyAlignment="1">
      <alignment horizontal="center" vertical="center" wrapText="1"/>
    </xf>
    <xf numFmtId="164" fontId="5" fillId="12" borderId="71" xfId="0" applyNumberFormat="1" applyFont="1" applyFill="1" applyBorder="1" applyAlignment="1">
      <alignment horizontal="center" vertical="center" wrapText="1"/>
    </xf>
    <xf numFmtId="164" fontId="5" fillId="12" borderId="23" xfId="0" applyNumberFormat="1" applyFont="1" applyFill="1" applyBorder="1" applyAlignment="1">
      <alignment horizontal="center" vertical="center" wrapText="1"/>
    </xf>
    <xf numFmtId="164" fontId="6" fillId="5" borderId="4" xfId="4" applyNumberFormat="1" applyFont="1" applyFill="1" applyBorder="1" applyAlignment="1">
      <alignment horizontal="center" vertical="top"/>
    </xf>
    <xf numFmtId="0" fontId="5" fillId="0" borderId="65" xfId="0" applyFont="1" applyBorder="1" applyAlignment="1">
      <alignment horizontal="center" vertical="center" wrapText="1"/>
    </xf>
    <xf numFmtId="164" fontId="5" fillId="0" borderId="70" xfId="0" applyNumberFormat="1" applyFont="1" applyBorder="1" applyAlignment="1">
      <alignment horizontal="center" vertical="center" wrapText="1"/>
    </xf>
    <xf numFmtId="0" fontId="5" fillId="0" borderId="4" xfId="0" applyFont="1" applyBorder="1" applyAlignment="1">
      <alignment vertical="center" wrapText="1"/>
    </xf>
    <xf numFmtId="43" fontId="7" fillId="5" borderId="32" xfId="1" applyFont="1" applyFill="1" applyBorder="1" applyAlignment="1">
      <alignment horizontal="center" vertical="top"/>
    </xf>
    <xf numFmtId="43" fontId="7" fillId="0" borderId="32" xfId="1" applyFont="1" applyFill="1" applyBorder="1" applyAlignment="1">
      <alignment horizontal="center" vertical="top"/>
    </xf>
    <xf numFmtId="43" fontId="7" fillId="0" borderId="4" xfId="1" applyFont="1" applyFill="1" applyBorder="1" applyAlignment="1">
      <alignment horizontal="center" vertical="top"/>
    </xf>
    <xf numFmtId="49" fontId="7" fillId="0" borderId="21" xfId="4" applyNumberFormat="1" applyFont="1" applyBorder="1" applyAlignment="1">
      <alignment horizontal="center" vertical="top"/>
    </xf>
    <xf numFmtId="0" fontId="5" fillId="0" borderId="44" xfId="0" applyFont="1" applyBorder="1" applyAlignment="1">
      <alignment horizontal="center" vertical="center" wrapText="1"/>
    </xf>
    <xf numFmtId="164" fontId="5" fillId="0" borderId="52" xfId="0" applyNumberFormat="1" applyFont="1" applyBorder="1" applyAlignment="1">
      <alignment horizontal="center" vertical="center" wrapText="1"/>
    </xf>
    <xf numFmtId="0" fontId="5" fillId="0" borderId="46" xfId="0" applyFont="1" applyBorder="1" applyAlignment="1">
      <alignment vertical="center" wrapText="1"/>
    </xf>
    <xf numFmtId="167" fontId="7" fillId="0" borderId="37" xfId="1" applyNumberFormat="1" applyFont="1" applyFill="1" applyBorder="1" applyAlignment="1">
      <alignment horizontal="center" vertical="top"/>
    </xf>
    <xf numFmtId="0" fontId="5" fillId="0" borderId="26" xfId="0" applyFont="1" applyBorder="1" applyAlignment="1">
      <alignment horizontal="center" vertical="top"/>
    </xf>
    <xf numFmtId="49" fontId="7" fillId="0" borderId="63" xfId="4" applyNumberFormat="1" applyFont="1" applyBorder="1" applyAlignment="1">
      <alignment horizontal="center" vertical="top"/>
    </xf>
    <xf numFmtId="0" fontId="5" fillId="0" borderId="37" xfId="0" applyFont="1" applyBorder="1" applyAlignment="1">
      <alignment horizontal="left" vertical="center" wrapText="1"/>
    </xf>
    <xf numFmtId="43" fontId="7" fillId="0" borderId="9" xfId="1" applyFont="1" applyFill="1" applyBorder="1" applyAlignment="1">
      <alignment horizontal="center" vertical="top"/>
    </xf>
    <xf numFmtId="0" fontId="5" fillId="0" borderId="47" xfId="0" applyFont="1" applyBorder="1" applyAlignment="1">
      <alignment horizontal="center" vertical="top" wrapText="1"/>
    </xf>
    <xf numFmtId="164" fontId="5" fillId="0" borderId="58" xfId="0" applyNumberFormat="1" applyFont="1" applyBorder="1" applyAlignment="1">
      <alignment horizontal="center" vertical="top" wrapText="1"/>
    </xf>
    <xf numFmtId="0" fontId="5" fillId="0" borderId="8" xfId="0" applyFont="1" applyBorder="1" applyAlignment="1">
      <alignment vertical="top" wrapText="1"/>
    </xf>
    <xf numFmtId="43" fontId="6" fillId="0" borderId="16" xfId="1" applyFont="1" applyFill="1" applyBorder="1" applyAlignment="1">
      <alignment horizontal="center" vertical="top"/>
    </xf>
    <xf numFmtId="0" fontId="5" fillId="0" borderId="55" xfId="4" applyFont="1" applyBorder="1" applyAlignment="1">
      <alignment vertical="top"/>
    </xf>
    <xf numFmtId="0" fontId="5" fillId="0" borderId="33" xfId="4" applyFont="1" applyBorder="1" applyAlignment="1">
      <alignment vertical="top"/>
    </xf>
    <xf numFmtId="0" fontId="5" fillId="0" borderId="15" xfId="4" applyFont="1" applyBorder="1" applyAlignment="1">
      <alignment vertical="top"/>
    </xf>
    <xf numFmtId="2" fontId="7" fillId="0" borderId="5" xfId="4" applyNumberFormat="1" applyFont="1" applyBorder="1" applyAlignment="1">
      <alignment horizontal="center" vertical="top"/>
    </xf>
    <xf numFmtId="0" fontId="5" fillId="0" borderId="5" xfId="0" applyFont="1" applyBorder="1" applyAlignment="1">
      <alignment horizontal="center" vertical="top"/>
    </xf>
    <xf numFmtId="164" fontId="7" fillId="0" borderId="9" xfId="4" applyNumberFormat="1" applyFont="1" applyBorder="1" applyAlignment="1">
      <alignment horizontal="center" vertical="top"/>
    </xf>
    <xf numFmtId="0" fontId="5" fillId="0" borderId="27" xfId="0" applyFont="1" applyBorder="1" applyAlignment="1">
      <alignment horizontal="center" vertical="top" wrapText="1"/>
    </xf>
    <xf numFmtId="164" fontId="7" fillId="0" borderId="16" xfId="4" applyNumberFormat="1" applyFont="1" applyBorder="1" applyAlignment="1">
      <alignment horizontal="center" vertical="top"/>
    </xf>
    <xf numFmtId="49" fontId="7" fillId="0" borderId="18" xfId="4" applyNumberFormat="1" applyFont="1" applyBorder="1" applyAlignment="1">
      <alignment horizontal="center" vertical="top"/>
    </xf>
    <xf numFmtId="0" fontId="5" fillId="0" borderId="48" xfId="4" applyFont="1" applyBorder="1" applyAlignment="1">
      <alignment vertical="top"/>
    </xf>
    <xf numFmtId="0" fontId="5" fillId="0" borderId="30" xfId="0" applyFont="1" applyBorder="1" applyAlignment="1">
      <alignment vertical="center" wrapText="1"/>
    </xf>
    <xf numFmtId="0" fontId="5" fillId="0" borderId="22" xfId="4" applyFont="1" applyBorder="1" applyAlignment="1">
      <alignment vertical="top"/>
    </xf>
    <xf numFmtId="0" fontId="5" fillId="0" borderId="24" xfId="4" applyFont="1" applyBorder="1" applyAlignment="1">
      <alignment vertical="top"/>
    </xf>
    <xf numFmtId="164" fontId="7" fillId="5" borderId="25" xfId="4" applyNumberFormat="1" applyFont="1" applyFill="1" applyBorder="1" applyAlignment="1">
      <alignment horizontal="center" vertical="top"/>
    </xf>
    <xf numFmtId="0" fontId="5" fillId="13" borderId="25" xfId="0" applyFont="1" applyFill="1" applyBorder="1" applyAlignment="1">
      <alignment horizontal="center" vertical="top"/>
    </xf>
    <xf numFmtId="164" fontId="6" fillId="5" borderId="1" xfId="4" applyNumberFormat="1" applyFont="1" applyFill="1" applyBorder="1" applyAlignment="1">
      <alignment horizontal="center" vertical="top"/>
    </xf>
    <xf numFmtId="164" fontId="7" fillId="5" borderId="5" xfId="4" applyNumberFormat="1" applyFont="1" applyFill="1" applyBorder="1" applyAlignment="1">
      <alignment horizontal="center" vertical="top"/>
    </xf>
    <xf numFmtId="0" fontId="7" fillId="23" borderId="5" xfId="0" applyFont="1" applyFill="1" applyBorder="1" applyAlignment="1">
      <alignment horizontal="center" vertical="top"/>
    </xf>
    <xf numFmtId="49" fontId="7" fillId="15" borderId="17" xfId="4" applyNumberFormat="1" applyFont="1" applyFill="1" applyBorder="1" applyAlignment="1">
      <alignment vertical="top"/>
    </xf>
    <xf numFmtId="0" fontId="5" fillId="14" borderId="0" xfId="0" applyFont="1" applyFill="1" applyAlignment="1">
      <alignment horizontal="left" vertical="top" wrapText="1"/>
    </xf>
    <xf numFmtId="49" fontId="7" fillId="15" borderId="0" xfId="4" applyNumberFormat="1" applyFont="1" applyFill="1" applyAlignment="1">
      <alignment vertical="top"/>
    </xf>
    <xf numFmtId="0" fontId="5" fillId="12" borderId="13" xfId="0" applyFont="1" applyFill="1" applyBorder="1" applyAlignment="1">
      <alignment horizontal="center" vertical="top" wrapText="1"/>
    </xf>
    <xf numFmtId="164" fontId="5" fillId="12" borderId="57" xfId="0" applyNumberFormat="1" applyFont="1" applyFill="1" applyBorder="1" applyAlignment="1">
      <alignment horizontal="center" vertical="center" wrapText="1"/>
    </xf>
    <xf numFmtId="164" fontId="5" fillId="12" borderId="35" xfId="0" applyNumberFormat="1" applyFont="1" applyFill="1" applyBorder="1" applyAlignment="1">
      <alignment horizontal="center" vertical="center" wrapText="1"/>
    </xf>
    <xf numFmtId="0" fontId="5" fillId="12" borderId="36" xfId="0" applyFont="1" applyFill="1" applyBorder="1" applyAlignment="1">
      <alignment horizontal="left" vertical="center" wrapText="1"/>
    </xf>
    <xf numFmtId="49" fontId="7" fillId="15" borderId="18" xfId="4" applyNumberFormat="1" applyFont="1" applyFill="1" applyBorder="1" applyAlignment="1">
      <alignment vertical="top"/>
    </xf>
    <xf numFmtId="0" fontId="5" fillId="0" borderId="42" xfId="4" applyFont="1" applyBorder="1" applyAlignment="1">
      <alignment vertical="top"/>
    </xf>
    <xf numFmtId="0" fontId="5" fillId="0" borderId="49" xfId="4" applyFont="1" applyBorder="1" applyAlignment="1">
      <alignment vertical="top"/>
    </xf>
    <xf numFmtId="0" fontId="5" fillId="0" borderId="50" xfId="4" applyFont="1" applyBorder="1" applyAlignment="1">
      <alignment vertical="top"/>
    </xf>
    <xf numFmtId="164" fontId="7" fillId="0" borderId="25" xfId="4" applyNumberFormat="1" applyFont="1" applyBorder="1" applyAlignment="1">
      <alignment horizontal="center" vertical="top"/>
    </xf>
    <xf numFmtId="164" fontId="7" fillId="0" borderId="26" xfId="4" applyNumberFormat="1" applyFont="1" applyBorder="1" applyAlignment="1">
      <alignment horizontal="center" vertical="top"/>
    </xf>
    <xf numFmtId="164" fontId="6" fillId="0" borderId="25" xfId="4" applyNumberFormat="1" applyFont="1" applyBorder="1" applyAlignment="1">
      <alignment horizontal="center" vertical="top"/>
    </xf>
    <xf numFmtId="0" fontId="5" fillId="12" borderId="22" xfId="0" applyFont="1" applyFill="1" applyBorder="1" applyAlignment="1">
      <alignment horizontal="center" vertical="top" wrapText="1"/>
    </xf>
    <xf numFmtId="49" fontId="7" fillId="0" borderId="19" xfId="4" applyNumberFormat="1" applyFont="1" applyBorder="1" applyAlignment="1">
      <alignment horizontal="center" vertical="top"/>
    </xf>
    <xf numFmtId="0" fontId="5" fillId="14" borderId="5" xfId="0" applyFont="1" applyFill="1" applyBorder="1" applyAlignment="1">
      <alignment horizontal="left" vertical="top" wrapText="1"/>
    </xf>
    <xf numFmtId="49" fontId="7" fillId="0" borderId="54" xfId="4" applyNumberFormat="1" applyFont="1" applyBorder="1" applyAlignment="1">
      <alignment horizontal="center" vertical="top"/>
    </xf>
    <xf numFmtId="0" fontId="5" fillId="14" borderId="25" xfId="0" applyFont="1" applyFill="1" applyBorder="1" applyAlignment="1">
      <alignment horizontal="left" vertical="top" wrapText="1"/>
    </xf>
    <xf numFmtId="0" fontId="5" fillId="0" borderId="22" xfId="0" applyFont="1" applyBorder="1" applyAlignment="1">
      <alignment horizontal="center" vertical="top" wrapText="1"/>
    </xf>
    <xf numFmtId="0" fontId="5" fillId="0" borderId="35" xfId="0" applyFont="1" applyBorder="1" applyAlignment="1">
      <alignment horizontal="center" vertical="top" wrapText="1"/>
    </xf>
    <xf numFmtId="49" fontId="7" fillId="0" borderId="27" xfId="4" applyNumberFormat="1" applyFont="1" applyBorder="1" applyAlignment="1">
      <alignment horizontal="center" vertical="top"/>
    </xf>
    <xf numFmtId="0" fontId="5" fillId="12" borderId="48" xfId="0" applyFont="1" applyFill="1" applyBorder="1" applyAlignment="1">
      <alignment horizontal="center" vertical="top" wrapText="1"/>
    </xf>
    <xf numFmtId="164" fontId="5" fillId="12" borderId="49" xfId="0" applyNumberFormat="1" applyFont="1" applyFill="1" applyBorder="1" applyAlignment="1">
      <alignment horizontal="center" vertical="center" wrapText="1"/>
    </xf>
    <xf numFmtId="0" fontId="5" fillId="12" borderId="50" xfId="0" applyFont="1" applyFill="1" applyBorder="1" applyAlignment="1">
      <alignment horizontal="left" vertical="top" wrapText="1"/>
    </xf>
    <xf numFmtId="164" fontId="7" fillId="0" borderId="53" xfId="4" applyNumberFormat="1" applyFont="1" applyBorder="1" applyAlignment="1">
      <alignment horizontal="center" vertical="top"/>
    </xf>
    <xf numFmtId="0" fontId="5" fillId="12" borderId="44" xfId="0" applyFont="1" applyFill="1" applyBorder="1" applyAlignment="1">
      <alignment horizontal="center" vertical="top" wrapText="1"/>
    </xf>
    <xf numFmtId="164" fontId="5" fillId="12" borderId="45" xfId="0" applyNumberFormat="1" applyFont="1" applyFill="1" applyBorder="1" applyAlignment="1">
      <alignment horizontal="center" vertical="center" wrapText="1"/>
    </xf>
    <xf numFmtId="0" fontId="5" fillId="12" borderId="46" xfId="0" applyFont="1" applyFill="1" applyBorder="1" applyAlignment="1">
      <alignment horizontal="left" vertical="top" wrapText="1"/>
    </xf>
    <xf numFmtId="164" fontId="6" fillId="0" borderId="16" xfId="4" applyNumberFormat="1" applyFont="1" applyFill="1" applyBorder="1" applyAlignment="1">
      <alignment horizontal="center" vertical="top"/>
    </xf>
    <xf numFmtId="0" fontId="5" fillId="0" borderId="28" xfId="4" applyFont="1" applyBorder="1" applyAlignment="1">
      <alignment horizontal="center" vertical="top"/>
    </xf>
    <xf numFmtId="0" fontId="5" fillId="0" borderId="71" xfId="4" applyFont="1" applyBorder="1" applyAlignment="1">
      <alignment horizontal="center" vertical="top"/>
    </xf>
    <xf numFmtId="0" fontId="5" fillId="0" borderId="30" xfId="4" applyFont="1" applyBorder="1" applyAlignment="1">
      <alignment horizontal="left" vertical="top"/>
    </xf>
    <xf numFmtId="164" fontId="7" fillId="5" borderId="51" xfId="4" applyNumberFormat="1" applyFont="1" applyFill="1" applyBorder="1" applyAlignment="1">
      <alignment horizontal="center" vertical="top"/>
    </xf>
    <xf numFmtId="0" fontId="7" fillId="23" borderId="26" xfId="0" applyFont="1" applyFill="1" applyBorder="1" applyAlignment="1">
      <alignment horizontal="center" vertical="top"/>
    </xf>
    <xf numFmtId="49" fontId="7" fillId="0" borderId="11" xfId="4" applyNumberFormat="1" applyFont="1" applyBorder="1" applyAlignment="1">
      <alignment horizontal="center" vertical="top"/>
    </xf>
    <xf numFmtId="0" fontId="5" fillId="0" borderId="60" xfId="4" applyFont="1" applyBorder="1" applyAlignment="1">
      <alignment horizontal="left" vertical="top"/>
    </xf>
    <xf numFmtId="0" fontId="5" fillId="12" borderId="47" xfId="0" applyFont="1" applyFill="1" applyBorder="1" applyAlignment="1">
      <alignment horizontal="center" vertical="center" wrapText="1"/>
    </xf>
    <xf numFmtId="0" fontId="5" fillId="12" borderId="61" xfId="0" applyFont="1" applyFill="1" applyBorder="1" applyAlignment="1">
      <alignment horizontal="left" vertical="top" wrapText="1"/>
    </xf>
    <xf numFmtId="164" fontId="5" fillId="0" borderId="35" xfId="0" applyNumberFormat="1" applyFont="1" applyBorder="1" applyAlignment="1">
      <alignment horizontal="center" vertical="center" wrapText="1"/>
    </xf>
    <xf numFmtId="0" fontId="5" fillId="0" borderId="36" xfId="0" applyFont="1" applyBorder="1" applyAlignment="1">
      <alignment horizontal="left" vertical="center" wrapText="1"/>
    </xf>
    <xf numFmtId="49" fontId="7" fillId="0" borderId="5" xfId="4" applyNumberFormat="1" applyFont="1" applyBorder="1" applyAlignment="1">
      <alignment horizontal="left" vertical="top"/>
    </xf>
    <xf numFmtId="49" fontId="7" fillId="0" borderId="25" xfId="4" applyNumberFormat="1" applyFont="1" applyBorder="1" applyAlignment="1">
      <alignment horizontal="left" vertical="top"/>
    </xf>
    <xf numFmtId="49" fontId="7" fillId="0" borderId="26" xfId="4" applyNumberFormat="1" applyFont="1" applyBorder="1" applyAlignment="1">
      <alignment horizontal="left" vertical="top"/>
    </xf>
    <xf numFmtId="49" fontId="5" fillId="0" borderId="5" xfId="4" applyNumberFormat="1" applyFont="1" applyBorder="1" applyAlignment="1">
      <alignment vertical="top"/>
    </xf>
    <xf numFmtId="164" fontId="7" fillId="0" borderId="5" xfId="4" applyNumberFormat="1" applyFont="1" applyBorder="1" applyAlignment="1">
      <alignment horizontal="center" vertical="top"/>
    </xf>
    <xf numFmtId="0" fontId="5" fillId="0" borderId="21" xfId="0" applyFont="1" applyBorder="1" applyAlignment="1">
      <alignment horizontal="center" vertical="top"/>
    </xf>
    <xf numFmtId="49" fontId="5" fillId="0" borderId="25" xfId="4" applyNumberFormat="1" applyFont="1" applyBorder="1" applyAlignment="1">
      <alignment vertical="top"/>
    </xf>
    <xf numFmtId="49" fontId="5" fillId="0" borderId="26" xfId="4" applyNumberFormat="1" applyFont="1" applyBorder="1" applyAlignment="1">
      <alignment vertical="top"/>
    </xf>
    <xf numFmtId="164" fontId="6" fillId="0" borderId="1" xfId="4" applyNumberFormat="1" applyFont="1" applyBorder="1" applyAlignment="1">
      <alignment horizontal="center" vertical="top"/>
    </xf>
    <xf numFmtId="0" fontId="5" fillId="12" borderId="44" xfId="0" applyFont="1" applyFill="1" applyBorder="1" applyAlignment="1">
      <alignment horizontal="center" vertical="center" wrapText="1"/>
    </xf>
    <xf numFmtId="0" fontId="5" fillId="12" borderId="46" xfId="0" applyFont="1" applyFill="1" applyBorder="1" applyAlignment="1">
      <alignment horizontal="left" vertical="center" wrapText="1"/>
    </xf>
    <xf numFmtId="0" fontId="5" fillId="0" borderId="0" xfId="4" applyFont="1" applyFill="1" applyAlignment="1">
      <alignment vertical="top"/>
    </xf>
    <xf numFmtId="0" fontId="5" fillId="0" borderId="47" xfId="4" applyFont="1" applyBorder="1" applyAlignment="1">
      <alignment horizontal="center" vertical="top"/>
    </xf>
    <xf numFmtId="0" fontId="11" fillId="0" borderId="0" xfId="4" applyFont="1" applyFill="1" applyAlignment="1">
      <alignment vertical="top"/>
    </xf>
    <xf numFmtId="164" fontId="7" fillId="0" borderId="9" xfId="4" applyNumberFormat="1" applyFont="1" applyFill="1" applyBorder="1" applyAlignment="1">
      <alignment horizontal="center" vertical="top"/>
    </xf>
    <xf numFmtId="0" fontId="5" fillId="0" borderId="2" xfId="0" applyFont="1" applyBorder="1" applyAlignment="1">
      <alignment horizontal="center" vertical="center" wrapText="1"/>
    </xf>
    <xf numFmtId="164" fontId="5" fillId="12" borderId="70" xfId="0" applyNumberFormat="1" applyFont="1" applyFill="1" applyBorder="1" applyAlignment="1">
      <alignment horizontal="center" vertical="center" wrapText="1"/>
    </xf>
    <xf numFmtId="0" fontId="5" fillId="0" borderId="67" xfId="0" applyFont="1" applyBorder="1" applyAlignment="1">
      <alignment horizontal="left" vertical="center" wrapText="1"/>
    </xf>
    <xf numFmtId="49" fontId="7" fillId="0" borderId="37" xfId="4" applyNumberFormat="1" applyFont="1" applyBorder="1" applyAlignment="1">
      <alignment horizontal="center" vertical="top"/>
    </xf>
    <xf numFmtId="49" fontId="7" fillId="0" borderId="31" xfId="4" applyNumberFormat="1" applyFont="1" applyBorder="1" applyAlignment="1">
      <alignment horizontal="center" vertical="top"/>
    </xf>
    <xf numFmtId="164" fontId="5" fillId="0" borderId="58" xfId="0" applyNumberFormat="1" applyFont="1" applyBorder="1" applyAlignment="1">
      <alignment horizontal="center" vertical="center" wrapText="1"/>
    </xf>
    <xf numFmtId="164" fontId="6" fillId="0" borderId="9" xfId="4" applyNumberFormat="1" applyFont="1" applyBorder="1" applyAlignment="1">
      <alignment horizontal="center" vertical="top"/>
    </xf>
    <xf numFmtId="0" fontId="5" fillId="0" borderId="34" xfId="4" applyFont="1" applyBorder="1" applyAlignment="1">
      <alignment horizontal="center" vertical="top"/>
    </xf>
    <xf numFmtId="49" fontId="5" fillId="0" borderId="24" xfId="4" applyNumberFormat="1" applyFont="1" applyBorder="1" applyAlignment="1">
      <alignment horizontal="center" vertical="top"/>
    </xf>
    <xf numFmtId="49" fontId="5" fillId="0" borderId="55" xfId="4" applyNumberFormat="1" applyFont="1" applyBorder="1" applyAlignment="1">
      <alignment horizontal="center" vertical="top"/>
    </xf>
    <xf numFmtId="49" fontId="5" fillId="0" borderId="14" xfId="4" applyNumberFormat="1" applyFont="1" applyBorder="1" applyAlignment="1">
      <alignment horizontal="center" vertical="top"/>
    </xf>
    <xf numFmtId="49" fontId="5" fillId="0" borderId="64" xfId="4" applyNumberFormat="1" applyFont="1" applyBorder="1" applyAlignment="1">
      <alignment horizontal="center" vertical="top"/>
    </xf>
    <xf numFmtId="49" fontId="5" fillId="0" borderId="33" xfId="4" applyNumberFormat="1" applyFont="1" applyBorder="1" applyAlignment="1">
      <alignment horizontal="center" vertical="top"/>
    </xf>
    <xf numFmtId="49" fontId="5" fillId="0" borderId="15" xfId="4" applyNumberFormat="1" applyFont="1" applyBorder="1" applyAlignment="1">
      <alignment horizontal="center" vertical="top"/>
    </xf>
    <xf numFmtId="0" fontId="5" fillId="0" borderId="41" xfId="4" applyFont="1" applyBorder="1" applyAlignment="1">
      <alignment horizontal="center" vertical="top"/>
    </xf>
    <xf numFmtId="0" fontId="5" fillId="0" borderId="38" xfId="4" applyFont="1" applyBorder="1" applyAlignment="1">
      <alignment horizontal="center" vertical="top"/>
    </xf>
    <xf numFmtId="0" fontId="5" fillId="0" borderId="56" xfId="4" applyFont="1" applyBorder="1" applyAlignment="1">
      <alignment horizontal="center" vertical="top"/>
    </xf>
    <xf numFmtId="164" fontId="5" fillId="12" borderId="52" xfId="0" applyNumberFormat="1" applyFont="1" applyFill="1" applyBorder="1" applyAlignment="1">
      <alignment horizontal="center" vertical="center" wrapText="1"/>
    </xf>
    <xf numFmtId="2" fontId="5" fillId="12" borderId="48" xfId="0" applyNumberFormat="1" applyFont="1" applyFill="1" applyBorder="1" applyAlignment="1">
      <alignment horizontal="center" vertical="center" wrapText="1"/>
    </xf>
    <xf numFmtId="164" fontId="5" fillId="12" borderId="59" xfId="0" applyNumberFormat="1" applyFont="1" applyFill="1" applyBorder="1" applyAlignment="1">
      <alignment horizontal="center" vertical="center" wrapText="1"/>
    </xf>
    <xf numFmtId="0" fontId="5" fillId="0" borderId="58" xfId="4" applyFont="1" applyBorder="1" applyAlignment="1">
      <alignment horizontal="center" vertical="top"/>
    </xf>
    <xf numFmtId="49" fontId="5" fillId="0" borderId="7" xfId="4" applyNumberFormat="1" applyFont="1" applyBorder="1" applyAlignment="1">
      <alignment horizontal="center" vertical="top"/>
    </xf>
    <xf numFmtId="49" fontId="5" fillId="0" borderId="22" xfId="4" applyNumberFormat="1" applyFont="1" applyBorder="1" applyAlignment="1">
      <alignment horizontal="center" vertical="top"/>
    </xf>
    <xf numFmtId="2" fontId="6" fillId="13" borderId="1" xfId="4" applyNumberFormat="1" applyFont="1" applyFill="1" applyBorder="1" applyAlignment="1">
      <alignment horizontal="center" vertical="top"/>
    </xf>
    <xf numFmtId="49" fontId="7" fillId="13" borderId="17" xfId="4" applyNumberFormat="1" applyFont="1" applyFill="1" applyBorder="1" applyAlignment="1">
      <alignment horizontal="center" vertical="top"/>
    </xf>
    <xf numFmtId="0" fontId="5" fillId="12" borderId="47" xfId="0" applyFont="1" applyFill="1" applyBorder="1" applyAlignment="1">
      <alignment vertical="center" wrapText="1"/>
    </xf>
    <xf numFmtId="164" fontId="5" fillId="12" borderId="58" xfId="0" applyNumberFormat="1" applyFont="1" applyFill="1" applyBorder="1" applyAlignment="1">
      <alignment vertical="center" wrapText="1"/>
    </xf>
    <xf numFmtId="0" fontId="5" fillId="12" borderId="61" xfId="0" applyFont="1" applyFill="1" applyBorder="1" applyAlignment="1">
      <alignment vertical="center" wrapText="1"/>
    </xf>
    <xf numFmtId="2" fontId="6" fillId="5" borderId="32" xfId="4" applyNumberFormat="1" applyFont="1" applyFill="1" applyBorder="1" applyAlignment="1">
      <alignment horizontal="center" vertical="top"/>
    </xf>
    <xf numFmtId="49" fontId="7" fillId="13" borderId="0" xfId="4" applyNumberFormat="1" applyFont="1" applyFill="1" applyAlignment="1">
      <alignment horizontal="center" vertical="top"/>
    </xf>
    <xf numFmtId="0" fontId="5" fillId="12" borderId="48" xfId="0" applyFont="1" applyFill="1" applyBorder="1" applyAlignment="1">
      <alignment vertical="center" wrapText="1"/>
    </xf>
    <xf numFmtId="164" fontId="5" fillId="12" borderId="59" xfId="0" applyNumberFormat="1" applyFont="1" applyFill="1" applyBorder="1" applyAlignment="1">
      <alignment vertical="center" wrapText="1"/>
    </xf>
    <xf numFmtId="0" fontId="5" fillId="12" borderId="50" xfId="0" applyFont="1" applyFill="1" applyBorder="1" applyAlignment="1">
      <alignment vertical="center" wrapText="1"/>
    </xf>
    <xf numFmtId="0" fontId="7" fillId="13" borderId="31" xfId="0" applyFont="1" applyFill="1" applyBorder="1" applyAlignment="1">
      <alignment horizontal="center" vertical="top"/>
    </xf>
    <xf numFmtId="49" fontId="5" fillId="0" borderId="0" xfId="0" applyNumberFormat="1" applyFont="1" applyAlignment="1">
      <alignment horizontal="center" vertical="top" wrapText="1"/>
    </xf>
    <xf numFmtId="164" fontId="6" fillId="5" borderId="32" xfId="4" applyNumberFormat="1" applyFont="1" applyFill="1" applyBorder="1" applyAlignment="1">
      <alignment horizontal="center" vertical="top"/>
    </xf>
    <xf numFmtId="0" fontId="5" fillId="12" borderId="44" xfId="0" applyFont="1" applyFill="1" applyBorder="1" applyAlignment="1">
      <alignment vertical="center" wrapText="1"/>
    </xf>
    <xf numFmtId="164" fontId="5" fillId="12" borderId="52" xfId="0" applyNumberFormat="1" applyFont="1" applyFill="1" applyBorder="1" applyAlignment="1">
      <alignment vertical="center" wrapText="1"/>
    </xf>
    <xf numFmtId="0" fontId="5" fillId="12" borderId="46" xfId="0" applyFont="1" applyFill="1" applyBorder="1" applyAlignment="1">
      <alignment vertical="center" wrapText="1"/>
    </xf>
    <xf numFmtId="49" fontId="7" fillId="13" borderId="18" xfId="4" applyNumberFormat="1" applyFont="1" applyFill="1" applyBorder="1" applyAlignment="1">
      <alignment horizontal="center" vertical="top"/>
    </xf>
    <xf numFmtId="0" fontId="5" fillId="12" borderId="65" xfId="0" applyFont="1" applyFill="1" applyBorder="1" applyAlignment="1">
      <alignment horizontal="center" vertical="center" wrapText="1"/>
    </xf>
    <xf numFmtId="0" fontId="5" fillId="12" borderId="67" xfId="0" applyFont="1" applyFill="1" applyBorder="1" applyAlignment="1">
      <alignment vertical="center" wrapText="1"/>
    </xf>
    <xf numFmtId="49" fontId="7" fillId="15" borderId="3" xfId="4" applyNumberFormat="1" applyFont="1" applyFill="1" applyBorder="1" applyAlignment="1">
      <alignment horizontal="center" vertical="top"/>
    </xf>
    <xf numFmtId="49" fontId="7" fillId="15" borderId="2" xfId="4" applyNumberFormat="1" applyFont="1" applyFill="1" applyBorder="1" applyAlignment="1">
      <alignment horizontal="center" vertical="top"/>
    </xf>
    <xf numFmtId="49" fontId="5" fillId="0" borderId="48" xfId="8" applyNumberFormat="1" applyFont="1" applyBorder="1" applyAlignment="1">
      <alignment horizontal="center" vertical="top"/>
    </xf>
    <xf numFmtId="49" fontId="5" fillId="0" borderId="49" xfId="8" applyNumberFormat="1" applyFont="1" applyBorder="1" applyAlignment="1">
      <alignment vertical="top" wrapText="1"/>
    </xf>
    <xf numFmtId="0" fontId="5" fillId="12" borderId="59" xfId="8" applyFont="1" applyFill="1" applyBorder="1" applyAlignment="1">
      <alignment horizontal="left" vertical="top" wrapText="1"/>
    </xf>
    <xf numFmtId="49" fontId="7" fillId="15" borderId="17" xfId="4" applyNumberFormat="1" applyFont="1" applyFill="1" applyBorder="1" applyAlignment="1">
      <alignment horizontal="center" vertical="top"/>
    </xf>
    <xf numFmtId="49" fontId="7" fillId="22" borderId="2" xfId="4" applyNumberFormat="1" applyFont="1" applyFill="1" applyBorder="1" applyAlignment="1">
      <alignment vertical="top"/>
    </xf>
    <xf numFmtId="49" fontId="7" fillId="22" borderId="3" xfId="4" applyNumberFormat="1" applyFont="1" applyFill="1" applyBorder="1" applyAlignment="1">
      <alignment vertical="top"/>
    </xf>
    <xf numFmtId="49" fontId="7" fillId="22" borderId="3" xfId="4" applyNumberFormat="1" applyFont="1" applyFill="1" applyBorder="1" applyAlignment="1">
      <alignment vertical="center"/>
    </xf>
    <xf numFmtId="49" fontId="26" fillId="22" borderId="3" xfId="4" applyNumberFormat="1" applyFont="1" applyFill="1" applyBorder="1" applyAlignment="1">
      <alignment vertical="top"/>
    </xf>
    <xf numFmtId="49" fontId="7" fillId="22" borderId="4" xfId="4" applyNumberFormat="1" applyFont="1" applyFill="1" applyBorder="1" applyAlignment="1">
      <alignment vertical="top"/>
    </xf>
    <xf numFmtId="2" fontId="7" fillId="22" borderId="67" xfId="4" applyNumberFormat="1" applyFont="1" applyFill="1" applyBorder="1" applyAlignment="1">
      <alignment horizontal="center" vertical="center"/>
    </xf>
    <xf numFmtId="2" fontId="7" fillId="15" borderId="67" xfId="4" applyNumberFormat="1" applyFont="1" applyFill="1" applyBorder="1" applyAlignment="1">
      <alignment horizontal="center" vertical="top"/>
    </xf>
    <xf numFmtId="168" fontId="7" fillId="0" borderId="32" xfId="4" applyNumberFormat="1" applyFont="1" applyBorder="1" applyAlignment="1">
      <alignment horizontal="center" vertical="top"/>
    </xf>
    <xf numFmtId="0" fontId="5" fillId="0" borderId="61" xfId="0" applyFont="1" applyBorder="1" applyAlignment="1">
      <alignment vertical="top" wrapText="1"/>
    </xf>
    <xf numFmtId="164" fontId="5" fillId="0" borderId="23" xfId="0" applyNumberFormat="1" applyFont="1" applyBorder="1" applyAlignment="1">
      <alignment horizontal="center" vertical="center" wrapText="1"/>
    </xf>
    <xf numFmtId="0" fontId="5" fillId="0" borderId="38" xfId="4" applyFont="1" applyBorder="1" applyAlignment="1">
      <alignment horizontal="center" vertical="center"/>
    </xf>
    <xf numFmtId="0" fontId="5" fillId="0" borderId="34" xfId="4" applyFont="1" applyBorder="1" applyAlignment="1">
      <alignment horizontal="center" vertical="center"/>
    </xf>
    <xf numFmtId="2" fontId="7" fillId="0" borderId="4" xfId="4" applyNumberFormat="1" applyFont="1" applyBorder="1" applyAlignment="1">
      <alignment horizontal="center" vertical="top"/>
    </xf>
    <xf numFmtId="164" fontId="7" fillId="0" borderId="21" xfId="4" applyNumberFormat="1" applyFont="1" applyBorder="1" applyAlignment="1">
      <alignment horizontal="center" vertical="top"/>
    </xf>
    <xf numFmtId="0" fontId="5" fillId="0" borderId="62" xfId="4" applyFont="1" applyBorder="1" applyAlignment="1">
      <alignment horizontal="center" vertical="center"/>
    </xf>
    <xf numFmtId="0" fontId="5" fillId="0" borderId="57" xfId="4" applyFont="1" applyBorder="1" applyAlignment="1">
      <alignment horizontal="center" vertical="center"/>
    </xf>
    <xf numFmtId="0" fontId="5" fillId="0" borderId="56" xfId="4" applyFont="1" applyBorder="1" applyAlignment="1">
      <alignment horizontal="center" vertical="center"/>
    </xf>
    <xf numFmtId="0" fontId="5" fillId="0" borderId="60" xfId="0" applyFont="1" applyBorder="1" applyAlignment="1">
      <alignment vertical="center"/>
    </xf>
    <xf numFmtId="0" fontId="5" fillId="0" borderId="36" xfId="0" applyFont="1" applyBorder="1" applyAlignment="1">
      <alignment vertical="center"/>
    </xf>
    <xf numFmtId="0" fontId="5" fillId="0" borderId="28" xfId="4" applyFont="1" applyBorder="1" applyAlignment="1">
      <alignment horizontal="center" vertical="center"/>
    </xf>
    <xf numFmtId="0" fontId="5" fillId="0" borderId="71" xfId="4" applyFont="1" applyBorder="1" applyAlignment="1">
      <alignment horizontal="center" vertical="center"/>
    </xf>
    <xf numFmtId="0" fontId="5" fillId="0" borderId="62" xfId="0" applyFont="1" applyBorder="1" applyAlignment="1">
      <alignment horizontal="center" vertical="top" wrapText="1"/>
    </xf>
    <xf numFmtId="0" fontId="5" fillId="0" borderId="60" xfId="0" applyFont="1" applyBorder="1" applyAlignment="1">
      <alignment horizontal="left" vertical="center" wrapText="1"/>
    </xf>
    <xf numFmtId="0" fontId="5" fillId="13" borderId="53" xfId="0" applyFont="1" applyFill="1" applyBorder="1" applyAlignment="1">
      <alignment horizontal="center" vertical="top"/>
    </xf>
    <xf numFmtId="164" fontId="7" fillId="5" borderId="4" xfId="4" applyNumberFormat="1" applyFont="1" applyFill="1" applyBorder="1" applyAlignment="1">
      <alignment vertical="top"/>
    </xf>
    <xf numFmtId="0" fontId="7" fillId="13" borderId="1" xfId="4" applyFont="1" applyFill="1" applyBorder="1" applyAlignment="1">
      <alignment horizontal="right" wrapText="1"/>
    </xf>
    <xf numFmtId="0" fontId="69" fillId="14" borderId="5" xfId="0" applyFont="1" applyFill="1" applyBorder="1" applyAlignment="1">
      <alignment vertical="top" wrapText="1"/>
    </xf>
    <xf numFmtId="49" fontId="7" fillId="14" borderId="25" xfId="4" applyNumberFormat="1" applyFont="1" applyFill="1" applyBorder="1" applyAlignment="1">
      <alignment horizontal="center" vertical="top"/>
    </xf>
    <xf numFmtId="0" fontId="48" fillId="0" borderId="22" xfId="0" applyFont="1" applyBorder="1" applyAlignment="1">
      <alignment horizontal="center" vertical="center" wrapText="1"/>
    </xf>
    <xf numFmtId="0" fontId="48" fillId="24" borderId="23" xfId="0" applyFont="1" applyFill="1" applyBorder="1" applyAlignment="1">
      <alignment vertical="center" wrapText="1"/>
    </xf>
    <xf numFmtId="0" fontId="5" fillId="0" borderId="62" xfId="0" applyFont="1" applyBorder="1" applyAlignment="1">
      <alignment vertical="center" wrapText="1"/>
    </xf>
    <xf numFmtId="164" fontId="5" fillId="16" borderId="57" xfId="0" applyNumberFormat="1" applyFont="1" applyFill="1" applyBorder="1" applyAlignment="1">
      <alignment vertical="center" wrapText="1"/>
    </xf>
    <xf numFmtId="164" fontId="5" fillId="16" borderId="60" xfId="0" applyNumberFormat="1" applyFont="1" applyFill="1" applyBorder="1" applyAlignment="1">
      <alignment vertical="top" wrapText="1"/>
    </xf>
    <xf numFmtId="164" fontId="5" fillId="0" borderId="23" xfId="0" applyNumberFormat="1" applyFont="1" applyBorder="1" applyAlignment="1">
      <alignment vertical="center" wrapText="1"/>
    </xf>
    <xf numFmtId="164" fontId="5" fillId="0" borderId="36" xfId="0" applyNumberFormat="1" applyFont="1" applyBorder="1" applyAlignment="1">
      <alignment vertical="top" wrapText="1"/>
    </xf>
    <xf numFmtId="164" fontId="5" fillId="16" borderId="36" xfId="0" applyNumberFormat="1" applyFont="1" applyFill="1" applyBorder="1" applyAlignment="1">
      <alignment vertical="top" wrapText="1"/>
    </xf>
    <xf numFmtId="0" fontId="5" fillId="0" borderId="61" xfId="0" applyFont="1" applyBorder="1" applyAlignment="1">
      <alignment horizontal="left" vertical="top" wrapText="1"/>
    </xf>
    <xf numFmtId="0" fontId="70" fillId="0" borderId="41" xfId="0" applyFont="1" applyBorder="1" applyAlignment="1">
      <alignment horizontal="center" vertical="center"/>
    </xf>
    <xf numFmtId="0" fontId="70" fillId="0" borderId="20" xfId="0" applyFont="1" applyBorder="1" applyAlignment="1">
      <alignment horizontal="center" vertical="center"/>
    </xf>
    <xf numFmtId="164" fontId="27" fillId="0" borderId="43" xfId="0" applyNumberFormat="1" applyFont="1" applyBorder="1" applyAlignment="1">
      <alignment vertical="top" wrapText="1"/>
    </xf>
    <xf numFmtId="164" fontId="7" fillId="0" borderId="51" xfId="4" applyNumberFormat="1" applyFont="1" applyBorder="1" applyAlignment="1">
      <alignment horizontal="center" vertical="top"/>
    </xf>
    <xf numFmtId="0" fontId="5" fillId="0" borderId="48" xfId="0" applyFont="1" applyBorder="1" applyAlignment="1">
      <alignment horizontal="center" vertical="center" wrapText="1"/>
    </xf>
    <xf numFmtId="164" fontId="5" fillId="16" borderId="59" xfId="0" applyNumberFormat="1" applyFont="1" applyFill="1" applyBorder="1" applyAlignment="1">
      <alignment horizontal="center" vertical="center" wrapText="1"/>
    </xf>
    <xf numFmtId="0" fontId="5" fillId="0" borderId="57" xfId="0" applyFont="1" applyBorder="1" applyAlignment="1">
      <alignment horizontal="center" vertical="center"/>
    </xf>
    <xf numFmtId="0" fontId="5" fillId="0" borderId="60" xfId="0" applyFont="1" applyBorder="1" applyAlignment="1">
      <alignment horizontal="left" vertical="top"/>
    </xf>
    <xf numFmtId="0" fontId="5" fillId="0" borderId="62" xfId="0" applyFont="1" applyBorder="1" applyAlignment="1">
      <alignment horizontal="center" vertical="center"/>
    </xf>
    <xf numFmtId="0" fontId="5" fillId="0" borderId="36" xfId="0" applyFont="1" applyBorder="1" applyAlignment="1">
      <alignment horizontal="left" vertical="top"/>
    </xf>
    <xf numFmtId="164" fontId="6" fillId="0" borderId="4" xfId="4" applyNumberFormat="1" applyFont="1" applyBorder="1" applyAlignment="1">
      <alignment horizontal="center" vertical="top"/>
    </xf>
    <xf numFmtId="0" fontId="5" fillId="0" borderId="10" xfId="4" applyFont="1" applyBorder="1" applyAlignment="1">
      <alignment vertical="top"/>
    </xf>
    <xf numFmtId="0" fontId="5" fillId="0" borderId="12" xfId="4" applyFont="1" applyBorder="1" applyAlignment="1">
      <alignment vertical="top"/>
    </xf>
    <xf numFmtId="164" fontId="5" fillId="16" borderId="57" xfId="0" applyNumberFormat="1" applyFont="1" applyFill="1" applyBorder="1" applyAlignment="1">
      <alignment horizontal="center" vertical="center" wrapText="1"/>
    </xf>
    <xf numFmtId="164" fontId="5" fillId="16" borderId="15" xfId="0" applyNumberFormat="1" applyFont="1" applyFill="1" applyBorder="1" applyAlignment="1">
      <alignment vertical="top" wrapText="1"/>
    </xf>
    <xf numFmtId="0" fontId="5" fillId="0" borderId="22" xfId="0" applyFont="1" applyBorder="1" applyAlignment="1">
      <alignment horizontal="center" vertical="center" wrapText="1"/>
    </xf>
    <xf numFmtId="0" fontId="5" fillId="0" borderId="24" xfId="0" applyFont="1" applyBorder="1" applyAlignment="1">
      <alignment vertical="top" wrapText="1"/>
    </xf>
    <xf numFmtId="0" fontId="5" fillId="0" borderId="70" xfId="0" applyFont="1" applyBorder="1" applyAlignment="1">
      <alignment horizontal="center" vertical="center"/>
    </xf>
    <xf numFmtId="0" fontId="5" fillId="0" borderId="4" xfId="0" applyFont="1" applyBorder="1" applyAlignment="1">
      <alignment vertical="top" wrapText="1"/>
    </xf>
    <xf numFmtId="0" fontId="5" fillId="0" borderId="6" xfId="4" applyFont="1" applyBorder="1" applyAlignment="1">
      <alignment vertical="top"/>
    </xf>
    <xf numFmtId="0" fontId="5" fillId="0" borderId="8" xfId="4" applyFont="1" applyBorder="1" applyAlignment="1">
      <alignment vertical="top"/>
    </xf>
    <xf numFmtId="164" fontId="7" fillId="0" borderId="37" xfId="4" applyNumberFormat="1" applyFont="1" applyBorder="1" applyAlignment="1">
      <alignment horizontal="center" vertical="top"/>
    </xf>
    <xf numFmtId="164" fontId="6" fillId="13" borderId="32" xfId="4" applyNumberFormat="1" applyFont="1" applyFill="1" applyBorder="1" applyAlignment="1">
      <alignment horizontal="center" vertical="top"/>
    </xf>
    <xf numFmtId="49" fontId="7" fillId="13" borderId="19" xfId="4" applyNumberFormat="1" applyFont="1" applyFill="1" applyBorder="1" applyAlignment="1">
      <alignment horizontal="center" vertical="top"/>
    </xf>
    <xf numFmtId="0" fontId="5" fillId="13" borderId="25" xfId="4" applyFont="1" applyFill="1" applyBorder="1" applyAlignment="1">
      <alignment horizontal="center" vertical="top"/>
    </xf>
    <xf numFmtId="0" fontId="5" fillId="13" borderId="53" xfId="4" applyFont="1" applyFill="1" applyBorder="1" applyAlignment="1">
      <alignment horizontal="center" vertical="top"/>
    </xf>
    <xf numFmtId="0" fontId="5" fillId="0" borderId="35" xfId="4" applyFont="1" applyBorder="1" applyAlignment="1">
      <alignment vertical="top"/>
    </xf>
    <xf numFmtId="0" fontId="5" fillId="13" borderId="16" xfId="4" applyFont="1" applyFill="1" applyBorder="1" applyAlignment="1">
      <alignment horizontal="center" vertical="top"/>
    </xf>
    <xf numFmtId="0" fontId="7" fillId="5" borderId="1" xfId="4" applyFont="1" applyFill="1" applyBorder="1" applyAlignment="1">
      <alignment horizontal="center" wrapText="1"/>
    </xf>
    <xf numFmtId="49" fontId="5" fillId="0" borderId="32" xfId="0" applyNumberFormat="1" applyFont="1" applyBorder="1" applyAlignment="1">
      <alignment horizontal="left" vertical="top" wrapText="1"/>
    </xf>
    <xf numFmtId="0" fontId="7" fillId="0" borderId="25" xfId="0" applyFont="1" applyBorder="1" applyAlignment="1">
      <alignment horizontal="center" vertical="top"/>
    </xf>
    <xf numFmtId="49" fontId="5" fillId="0" borderId="51" xfId="0" applyNumberFormat="1" applyFont="1" applyBorder="1" applyAlignment="1">
      <alignment horizontal="left" vertical="top" wrapText="1"/>
    </xf>
    <xf numFmtId="0" fontId="5" fillId="0" borderId="45" xfId="4" applyFont="1" applyBorder="1" applyAlignment="1">
      <alignment vertical="top"/>
    </xf>
    <xf numFmtId="164" fontId="5" fillId="0" borderId="16" xfId="4" applyNumberFormat="1" applyFont="1" applyBorder="1" applyAlignment="1">
      <alignment horizontal="center" vertical="top"/>
    </xf>
    <xf numFmtId="49" fontId="5" fillId="0" borderId="37" xfId="0" applyNumberFormat="1" applyFont="1" applyBorder="1" applyAlignment="1">
      <alignment horizontal="left" vertical="top" wrapText="1"/>
    </xf>
    <xf numFmtId="164" fontId="7" fillId="13" borderId="1" xfId="4" applyNumberFormat="1" applyFont="1" applyFill="1" applyBorder="1" applyAlignment="1">
      <alignment horizontal="center" vertical="top"/>
    </xf>
    <xf numFmtId="0" fontId="5" fillId="13" borderId="0" xfId="0" applyFont="1" applyFill="1" applyAlignment="1">
      <alignment vertical="top" wrapText="1"/>
    </xf>
    <xf numFmtId="0" fontId="26" fillId="13" borderId="0" xfId="0" applyFont="1" applyFill="1" applyAlignment="1">
      <alignment vertical="top" wrapText="1"/>
    </xf>
    <xf numFmtId="0" fontId="5" fillId="12" borderId="34" xfId="0" applyFont="1" applyFill="1" applyBorder="1" applyAlignment="1">
      <alignment horizontal="center" vertical="top"/>
    </xf>
    <xf numFmtId="0" fontId="5" fillId="0" borderId="23" xfId="0" applyFont="1" applyBorder="1" applyAlignment="1">
      <alignment horizontal="left" vertical="top" wrapText="1"/>
    </xf>
    <xf numFmtId="0" fontId="26" fillId="13" borderId="18" xfId="0" applyFont="1" applyFill="1" applyBorder="1" applyAlignment="1">
      <alignment vertical="top" wrapText="1"/>
    </xf>
    <xf numFmtId="0" fontId="25" fillId="12" borderId="38" xfId="0" applyFont="1" applyFill="1" applyBorder="1" applyAlignment="1">
      <alignment vertical="top" wrapText="1"/>
    </xf>
    <xf numFmtId="0" fontId="5" fillId="0" borderId="56" xfId="0" applyFont="1" applyBorder="1" applyAlignment="1">
      <alignment horizontal="center" vertical="top" wrapText="1"/>
    </xf>
    <xf numFmtId="0" fontId="5" fillId="0" borderId="40" xfId="0" applyFont="1" applyBorder="1" applyAlignment="1">
      <alignment vertical="top" wrapText="1"/>
    </xf>
    <xf numFmtId="0" fontId="5" fillId="12" borderId="47" xfId="0" applyFont="1" applyFill="1" applyBorder="1" applyAlignment="1">
      <alignment horizontal="center" vertical="top" wrapText="1"/>
    </xf>
    <xf numFmtId="0" fontId="5" fillId="0" borderId="58" xfId="0" applyFont="1" applyBorder="1" applyAlignment="1">
      <alignment horizontal="center" vertical="top" wrapText="1"/>
    </xf>
    <xf numFmtId="0" fontId="26" fillId="9" borderId="2" xfId="0" applyFont="1" applyFill="1" applyBorder="1" applyAlignment="1">
      <alignment vertical="top" wrapText="1"/>
    </xf>
    <xf numFmtId="0" fontId="26" fillId="9" borderId="3" xfId="0" applyFont="1" applyFill="1" applyBorder="1" applyAlignment="1">
      <alignment vertical="top" wrapText="1"/>
    </xf>
    <xf numFmtId="0" fontId="26" fillId="9" borderId="3" xfId="0" applyFont="1" applyFill="1" applyBorder="1" applyAlignment="1">
      <alignment vertical="center" wrapText="1"/>
    </xf>
    <xf numFmtId="49" fontId="7" fillId="15" borderId="2" xfId="4" applyNumberFormat="1" applyFont="1" applyFill="1" applyBorder="1" applyAlignment="1">
      <alignment vertical="top"/>
    </xf>
    <xf numFmtId="49" fontId="7" fillId="22" borderId="1" xfId="4" applyNumberFormat="1" applyFont="1" applyFill="1" applyBorder="1" applyAlignment="1">
      <alignment vertical="top"/>
    </xf>
    <xf numFmtId="164" fontId="7" fillId="15" borderId="67" xfId="4" applyNumberFormat="1" applyFont="1" applyFill="1" applyBorder="1" applyAlignment="1">
      <alignment horizontal="center" vertical="top"/>
    </xf>
    <xf numFmtId="0" fontId="7" fillId="5" borderId="33" xfId="4" applyFont="1" applyFill="1" applyBorder="1" applyAlignment="1">
      <alignment horizontal="center" wrapText="1"/>
    </xf>
    <xf numFmtId="0" fontId="5" fillId="0" borderId="8" xfId="4" applyFont="1" applyBorder="1" applyAlignment="1">
      <alignment horizontal="center" vertical="top"/>
    </xf>
    <xf numFmtId="49" fontId="7" fillId="9" borderId="17" xfId="4" applyNumberFormat="1" applyFont="1" applyFill="1" applyBorder="1" applyAlignment="1">
      <alignment vertical="top"/>
    </xf>
    <xf numFmtId="0" fontId="27" fillId="0" borderId="55" xfId="0" applyFont="1" applyBorder="1" applyAlignment="1">
      <alignment horizontal="center" vertical="top"/>
    </xf>
    <xf numFmtId="164" fontId="27" fillId="16" borderId="56" xfId="0" applyNumberFormat="1" applyFont="1" applyFill="1" applyBorder="1" applyAlignment="1">
      <alignment horizontal="center" vertical="center" wrapText="1"/>
    </xf>
    <xf numFmtId="0" fontId="5" fillId="0" borderId="33" xfId="0" applyFont="1" applyBorder="1" applyAlignment="1">
      <alignment horizontal="left" vertical="top" wrapText="1"/>
    </xf>
    <xf numFmtId="164" fontId="5" fillId="5" borderId="21" xfId="4" applyNumberFormat="1" applyFont="1" applyFill="1" applyBorder="1" applyAlignment="1">
      <alignment horizontal="center" vertical="top"/>
    </xf>
    <xf numFmtId="0" fontId="5" fillId="0" borderId="32" xfId="4" applyFont="1" applyBorder="1" applyAlignment="1">
      <alignment horizontal="center" vertical="top"/>
    </xf>
    <xf numFmtId="49" fontId="7" fillId="9" borderId="0" xfId="4" applyNumberFormat="1" applyFont="1" applyFill="1" applyAlignment="1">
      <alignment vertical="top"/>
    </xf>
    <xf numFmtId="0" fontId="5" fillId="0" borderId="47" xfId="0" applyFont="1" applyBorder="1" applyAlignment="1">
      <alignment horizontal="left" vertical="top" wrapText="1"/>
    </xf>
    <xf numFmtId="0" fontId="5" fillId="0" borderId="51" xfId="0" applyFont="1" applyBorder="1" applyAlignment="1">
      <alignment horizontal="justify" vertical="center"/>
    </xf>
    <xf numFmtId="164" fontId="5" fillId="5" borderId="31" xfId="4" applyNumberFormat="1" applyFont="1" applyFill="1" applyBorder="1" applyAlignment="1">
      <alignment horizontal="center" vertical="top"/>
    </xf>
    <xf numFmtId="0" fontId="5" fillId="0" borderId="57" xfId="0" applyFont="1" applyBorder="1" applyAlignment="1">
      <alignment horizontal="center" vertical="center" wrapText="1"/>
    </xf>
    <xf numFmtId="0" fontId="5" fillId="0" borderId="15" xfId="0" applyFont="1" applyBorder="1" applyAlignment="1">
      <alignment wrapText="1"/>
    </xf>
    <xf numFmtId="164" fontId="7" fillId="5" borderId="31" xfId="4" applyNumberFormat="1" applyFont="1" applyFill="1" applyBorder="1" applyAlignment="1">
      <alignment horizontal="center" vertical="top"/>
    </xf>
    <xf numFmtId="0" fontId="27" fillId="0" borderId="34" xfId="0" applyFont="1" applyBorder="1" applyAlignment="1">
      <alignment horizontal="left" vertical="top" wrapText="1"/>
    </xf>
    <xf numFmtId="164" fontId="27" fillId="16" borderId="23" xfId="0" applyNumberFormat="1" applyFont="1" applyFill="1" applyBorder="1" applyAlignment="1">
      <alignment horizontal="center" vertical="center" wrapText="1"/>
    </xf>
    <xf numFmtId="0" fontId="5" fillId="0" borderId="36" xfId="0" applyFont="1" applyBorder="1" applyAlignment="1">
      <alignment horizontal="justify" vertical="center"/>
    </xf>
    <xf numFmtId="164" fontId="5" fillId="5" borderId="26" xfId="4" applyNumberFormat="1" applyFont="1" applyFill="1" applyBorder="1" applyAlignment="1">
      <alignment horizontal="center" vertical="top"/>
    </xf>
    <xf numFmtId="0" fontId="5" fillId="0" borderId="24" xfId="4" applyFont="1" applyBorder="1" applyAlignment="1">
      <alignment horizontal="center" vertical="top"/>
    </xf>
    <xf numFmtId="49" fontId="7" fillId="9" borderId="18" xfId="4" applyNumberFormat="1" applyFont="1" applyFill="1" applyBorder="1" applyAlignment="1">
      <alignment vertical="top"/>
    </xf>
    <xf numFmtId="164" fontId="5" fillId="5" borderId="1" xfId="4" applyNumberFormat="1" applyFont="1" applyFill="1" applyBorder="1" applyAlignment="1">
      <alignment horizontal="center" vertical="top"/>
    </xf>
    <xf numFmtId="49" fontId="5" fillId="0" borderId="5" xfId="4" applyNumberFormat="1" applyFont="1" applyBorder="1" applyAlignment="1">
      <alignment horizontal="center" vertical="top"/>
    </xf>
    <xf numFmtId="0" fontId="27" fillId="14" borderId="19" xfId="4" applyFont="1" applyFill="1" applyBorder="1" applyAlignment="1">
      <alignment vertical="top" wrapText="1"/>
    </xf>
    <xf numFmtId="49" fontId="7" fillId="13" borderId="72" xfId="4" applyNumberFormat="1" applyFont="1" applyFill="1" applyBorder="1" applyAlignment="1">
      <alignment vertical="top"/>
    </xf>
    <xf numFmtId="49" fontId="7" fillId="9" borderId="42" xfId="4" applyNumberFormat="1" applyFont="1" applyFill="1" applyBorder="1" applyAlignment="1">
      <alignment vertical="top"/>
    </xf>
    <xf numFmtId="164" fontId="5" fillId="0" borderId="25" xfId="4" applyNumberFormat="1" applyFont="1" applyBorder="1" applyAlignment="1">
      <alignment horizontal="center" vertical="top"/>
    </xf>
    <xf numFmtId="49" fontId="5" fillId="0" borderId="25" xfId="4" applyNumberFormat="1" applyFont="1" applyBorder="1" applyAlignment="1">
      <alignment horizontal="center" vertical="top"/>
    </xf>
    <xf numFmtId="49" fontId="7" fillId="13" borderId="74" xfId="4" applyNumberFormat="1" applyFont="1" applyFill="1" applyBorder="1" applyAlignment="1">
      <alignment vertical="top"/>
    </xf>
    <xf numFmtId="49" fontId="7" fillId="9" borderId="49" xfId="4" applyNumberFormat="1" applyFont="1" applyFill="1" applyBorder="1" applyAlignment="1">
      <alignment vertical="top"/>
    </xf>
    <xf numFmtId="164" fontId="5" fillId="0" borderId="57" xfId="0" applyNumberFormat="1" applyFont="1" applyBorder="1" applyAlignment="1">
      <alignment vertical="center" wrapText="1"/>
    </xf>
    <xf numFmtId="164" fontId="5" fillId="0" borderId="53" xfId="4" applyNumberFormat="1" applyFont="1" applyBorder="1" applyAlignment="1">
      <alignment horizontal="center" vertical="top"/>
    </xf>
    <xf numFmtId="164" fontId="27" fillId="12" borderId="23" xfId="0" applyNumberFormat="1" applyFont="1" applyFill="1" applyBorder="1" applyAlignment="1">
      <alignment vertical="center" wrapText="1"/>
    </xf>
    <xf numFmtId="0" fontId="27" fillId="12" borderId="36" xfId="0" applyFont="1" applyFill="1" applyBorder="1" applyAlignment="1">
      <alignment wrapText="1"/>
    </xf>
    <xf numFmtId="49" fontId="5" fillId="0" borderId="26" xfId="0" applyNumberFormat="1" applyFont="1" applyBorder="1" applyAlignment="1">
      <alignment vertical="top" wrapText="1"/>
    </xf>
    <xf numFmtId="49" fontId="7" fillId="13" borderId="78" xfId="4" applyNumberFormat="1" applyFont="1" applyFill="1" applyBorder="1" applyAlignment="1">
      <alignment vertical="top"/>
    </xf>
    <xf numFmtId="49" fontId="7" fillId="9" borderId="45" xfId="4" applyNumberFormat="1" applyFont="1" applyFill="1" applyBorder="1" applyAlignment="1">
      <alignment vertical="top"/>
    </xf>
    <xf numFmtId="164" fontId="27" fillId="12" borderId="56" xfId="0" applyNumberFormat="1" applyFont="1" applyFill="1" applyBorder="1" applyAlignment="1">
      <alignment vertical="center" wrapText="1"/>
    </xf>
    <xf numFmtId="0" fontId="5" fillId="12" borderId="40" xfId="0" applyFont="1" applyFill="1" applyBorder="1" applyAlignment="1">
      <alignment wrapText="1"/>
    </xf>
    <xf numFmtId="164" fontId="5" fillId="13" borderId="5" xfId="4" applyNumberFormat="1" applyFont="1" applyFill="1" applyBorder="1" applyAlignment="1">
      <alignment horizontal="center" vertical="top"/>
    </xf>
    <xf numFmtId="0" fontId="25" fillId="13" borderId="17" xfId="0" applyFont="1" applyFill="1" applyBorder="1" applyAlignment="1">
      <alignment horizontal="center" vertical="top"/>
    </xf>
    <xf numFmtId="49" fontId="5" fillId="0" borderId="5" xfId="0" applyNumberFormat="1" applyFont="1" applyBorder="1" applyAlignment="1">
      <alignment vertical="top" wrapText="1"/>
    </xf>
    <xf numFmtId="164" fontId="27" fillId="12" borderId="57" xfId="0" applyNumberFormat="1" applyFont="1" applyFill="1" applyBorder="1" applyAlignment="1">
      <alignment vertical="center" wrapText="1"/>
    </xf>
    <xf numFmtId="0" fontId="5" fillId="12" borderId="60" xfId="0" applyFont="1" applyFill="1" applyBorder="1" applyAlignment="1">
      <alignment wrapText="1"/>
    </xf>
    <xf numFmtId="164" fontId="5" fillId="5" borderId="53" xfId="4" applyNumberFormat="1" applyFont="1" applyFill="1" applyBorder="1" applyAlignment="1">
      <alignment horizontal="center" vertical="top"/>
    </xf>
    <xf numFmtId="0" fontId="5" fillId="13" borderId="8" xfId="4" applyFont="1" applyFill="1" applyBorder="1" applyAlignment="1">
      <alignment horizontal="center" vertical="top"/>
    </xf>
    <xf numFmtId="49" fontId="5" fillId="0" borderId="25" xfId="0" applyNumberFormat="1" applyFont="1" applyBorder="1" applyAlignment="1">
      <alignment vertical="top" wrapText="1"/>
    </xf>
    <xf numFmtId="0" fontId="5" fillId="0" borderId="34" xfId="0" applyFont="1" applyBorder="1" applyAlignment="1">
      <alignment horizontal="left" vertical="top" wrapText="1"/>
    </xf>
    <xf numFmtId="0" fontId="5" fillId="0" borderId="37" xfId="0" applyFont="1" applyBorder="1" applyAlignment="1">
      <alignment horizontal="left" wrapText="1"/>
    </xf>
    <xf numFmtId="164" fontId="5" fillId="5" borderId="16" xfId="4" applyNumberFormat="1" applyFont="1" applyFill="1" applyBorder="1" applyAlignment="1">
      <alignment horizontal="center" vertical="top"/>
    </xf>
    <xf numFmtId="0" fontId="5" fillId="13" borderId="24" xfId="4" applyFont="1" applyFill="1" applyBorder="1" applyAlignment="1">
      <alignment horizontal="center" vertical="top"/>
    </xf>
    <xf numFmtId="164" fontId="5" fillId="5" borderId="3" xfId="4" applyNumberFormat="1" applyFont="1" applyFill="1" applyBorder="1" applyAlignment="1">
      <alignment horizontal="center" vertical="top"/>
    </xf>
    <xf numFmtId="49" fontId="5" fillId="0" borderId="32" xfId="4" applyNumberFormat="1" applyFont="1" applyBorder="1" applyAlignment="1">
      <alignment horizontal="center" vertical="top"/>
    </xf>
    <xf numFmtId="49" fontId="7" fillId="15" borderId="42" xfId="4" applyNumberFormat="1" applyFont="1" applyFill="1" applyBorder="1" applyAlignment="1">
      <alignment vertical="top"/>
    </xf>
    <xf numFmtId="164" fontId="5" fillId="5" borderId="0" xfId="4" applyNumberFormat="1" applyFont="1" applyFill="1" applyAlignment="1">
      <alignment horizontal="center" vertical="top"/>
    </xf>
    <xf numFmtId="49" fontId="5" fillId="0" borderId="51" xfId="4" applyNumberFormat="1" applyFont="1" applyBorder="1" applyAlignment="1">
      <alignment horizontal="center" vertical="top"/>
    </xf>
    <xf numFmtId="49" fontId="7" fillId="15" borderId="49" xfId="4" applyNumberFormat="1" applyFont="1" applyFill="1" applyBorder="1" applyAlignment="1">
      <alignment vertical="top"/>
    </xf>
    <xf numFmtId="0" fontId="7" fillId="0" borderId="62" xfId="0" applyFont="1" applyBorder="1" applyAlignment="1">
      <alignment horizontal="center" vertical="center"/>
    </xf>
    <xf numFmtId="0" fontId="5" fillId="0" borderId="25" xfId="4" applyFont="1" applyBorder="1" applyAlignment="1">
      <alignment horizontal="center" vertical="top"/>
    </xf>
    <xf numFmtId="0" fontId="5" fillId="0" borderId="9" xfId="4" applyFont="1" applyBorder="1" applyAlignment="1">
      <alignment horizontal="center" vertical="top"/>
    </xf>
    <xf numFmtId="49" fontId="5" fillId="0" borderId="37" xfId="4" applyNumberFormat="1" applyFont="1" applyBorder="1" applyAlignment="1">
      <alignment horizontal="center" vertical="top"/>
    </xf>
    <xf numFmtId="49" fontId="7" fillId="15" borderId="45" xfId="4" applyNumberFormat="1" applyFont="1" applyFill="1" applyBorder="1" applyAlignment="1">
      <alignment vertical="top"/>
    </xf>
    <xf numFmtId="0" fontId="27" fillId="0" borderId="65" xfId="0" applyFont="1" applyBorder="1" applyAlignment="1">
      <alignment horizontal="center" vertical="center" wrapText="1"/>
    </xf>
    <xf numFmtId="164" fontId="27" fillId="16" borderId="70" xfId="0" applyNumberFormat="1" applyFont="1" applyFill="1" applyBorder="1" applyAlignment="1">
      <alignment horizontal="center" vertical="center" wrapText="1"/>
    </xf>
    <xf numFmtId="164" fontId="5" fillId="16" borderId="67" xfId="0" applyNumberFormat="1" applyFont="1" applyFill="1" applyBorder="1" applyAlignment="1">
      <alignment horizontal="left" vertical="center" wrapText="1"/>
    </xf>
    <xf numFmtId="164" fontId="5" fillId="13" borderId="2" xfId="4" applyNumberFormat="1" applyFont="1" applyFill="1" applyBorder="1" applyAlignment="1">
      <alignment horizontal="center" vertical="top"/>
    </xf>
    <xf numFmtId="0" fontId="25" fillId="13" borderId="1" xfId="0" applyFont="1" applyFill="1" applyBorder="1" applyAlignment="1">
      <alignment horizontal="center" vertical="top"/>
    </xf>
    <xf numFmtId="49" fontId="5" fillId="0" borderId="51" xfId="0" applyNumberFormat="1" applyFont="1" applyBorder="1" applyAlignment="1">
      <alignment horizontal="center" vertical="top" wrapText="1"/>
    </xf>
    <xf numFmtId="0" fontId="7" fillId="13" borderId="19" xfId="0" applyFont="1" applyFill="1" applyBorder="1" applyAlignment="1">
      <alignment horizontal="left" vertical="top" wrapText="1"/>
    </xf>
    <xf numFmtId="49" fontId="5" fillId="13" borderId="32" xfId="4" applyNumberFormat="1" applyFont="1" applyFill="1" applyBorder="1" applyAlignment="1">
      <alignment vertical="top"/>
    </xf>
    <xf numFmtId="0" fontId="27" fillId="0" borderId="28" xfId="0" applyFont="1" applyBorder="1" applyAlignment="1">
      <alignment horizontal="center" vertical="center" wrapText="1"/>
    </xf>
    <xf numFmtId="164" fontId="27" fillId="16" borderId="71" xfId="0" applyNumberFormat="1" applyFont="1" applyFill="1" applyBorder="1" applyAlignment="1">
      <alignment horizontal="center" vertical="center" wrapText="1"/>
    </xf>
    <xf numFmtId="164" fontId="5" fillId="16" borderId="30" xfId="0" applyNumberFormat="1" applyFont="1" applyFill="1" applyBorder="1" applyAlignment="1">
      <alignment horizontal="left" vertical="center" wrapText="1"/>
    </xf>
    <xf numFmtId="164" fontId="5" fillId="5" borderId="11" xfId="4" applyNumberFormat="1" applyFont="1" applyFill="1" applyBorder="1" applyAlignment="1">
      <alignment horizontal="center" vertical="top"/>
    </xf>
    <xf numFmtId="49" fontId="5" fillId="13" borderId="25" xfId="4" applyNumberFormat="1" applyFont="1" applyFill="1" applyBorder="1" applyAlignment="1">
      <alignment horizontal="center" vertical="top"/>
    </xf>
    <xf numFmtId="0" fontId="7" fillId="13" borderId="54" xfId="0" applyFont="1" applyFill="1" applyBorder="1" applyAlignment="1">
      <alignment horizontal="left" vertical="top" wrapText="1"/>
    </xf>
    <xf numFmtId="49" fontId="5" fillId="13" borderId="51" xfId="4" applyNumberFormat="1" applyFont="1" applyFill="1" applyBorder="1" applyAlignment="1">
      <alignment vertical="top"/>
    </xf>
    <xf numFmtId="0" fontId="27" fillId="0" borderId="62" xfId="0" applyFont="1" applyBorder="1" applyAlignment="1">
      <alignment horizontal="center" vertical="center" wrapText="1"/>
    </xf>
    <xf numFmtId="164" fontId="27" fillId="16" borderId="57" xfId="0" applyNumberFormat="1" applyFont="1" applyFill="1" applyBorder="1" applyAlignment="1">
      <alignment horizontal="center" vertical="center" wrapText="1"/>
    </xf>
    <xf numFmtId="164" fontId="5" fillId="16" borderId="60" xfId="0" applyNumberFormat="1" applyFont="1" applyFill="1" applyBorder="1" applyAlignment="1">
      <alignment horizontal="left" vertical="center" wrapText="1"/>
    </xf>
    <xf numFmtId="164" fontId="5" fillId="5" borderId="14" xfId="4" applyNumberFormat="1" applyFont="1" applyFill="1" applyBorder="1" applyAlignment="1">
      <alignment horizontal="center" vertical="top"/>
    </xf>
    <xf numFmtId="0" fontId="27" fillId="0" borderId="47" xfId="0" applyFont="1" applyBorder="1" applyAlignment="1">
      <alignment horizontal="center" vertical="center" wrapText="1"/>
    </xf>
    <xf numFmtId="164" fontId="27" fillId="16" borderId="58" xfId="0" applyNumberFormat="1" applyFont="1" applyFill="1" applyBorder="1" applyAlignment="1">
      <alignment horizontal="center" vertical="center" wrapText="1"/>
    </xf>
    <xf numFmtId="164" fontId="5" fillId="5" borderId="7" xfId="4" applyNumberFormat="1" applyFont="1" applyFill="1" applyBorder="1" applyAlignment="1">
      <alignment horizontal="center" vertical="top"/>
    </xf>
    <xf numFmtId="164" fontId="7" fillId="5" borderId="17" xfId="4" applyNumberFormat="1" applyFont="1" applyFill="1" applyBorder="1" applyAlignment="1">
      <alignment horizontal="center" vertical="top"/>
    </xf>
    <xf numFmtId="49" fontId="5" fillId="14" borderId="5" xfId="4" applyNumberFormat="1" applyFont="1" applyFill="1" applyBorder="1" applyAlignment="1">
      <alignment horizontal="center" vertical="top"/>
    </xf>
    <xf numFmtId="49" fontId="7" fillId="13" borderId="17" xfId="4" applyNumberFormat="1" applyFont="1" applyFill="1" applyBorder="1" applyAlignment="1">
      <alignment vertical="top"/>
    </xf>
    <xf numFmtId="49" fontId="5" fillId="0" borderId="26" xfId="4" applyNumberFormat="1" applyFont="1" applyBorder="1" applyAlignment="1">
      <alignment horizontal="center" vertical="top"/>
    </xf>
    <xf numFmtId="49" fontId="7" fillId="13" borderId="18" xfId="4" applyNumberFormat="1" applyFont="1" applyFill="1" applyBorder="1" applyAlignment="1">
      <alignment vertical="top"/>
    </xf>
    <xf numFmtId="49" fontId="7" fillId="15" borderId="18" xfId="4" applyNumberFormat="1" applyFont="1" applyFill="1" applyBorder="1" applyAlignment="1">
      <alignment horizontal="center" vertical="top"/>
    </xf>
    <xf numFmtId="0" fontId="5" fillId="0" borderId="62" xfId="0" applyFont="1" applyBorder="1" applyAlignment="1">
      <alignment horizontal="center" vertical="top"/>
    </xf>
    <xf numFmtId="0" fontId="5" fillId="0" borderId="57" xfId="0" applyFont="1" applyBorder="1" applyAlignment="1">
      <alignment horizontal="center" vertical="top" wrapText="1"/>
    </xf>
    <xf numFmtId="164" fontId="5" fillId="5" borderId="51" xfId="4" applyNumberFormat="1" applyFont="1" applyFill="1" applyBorder="1" applyAlignment="1">
      <alignment horizontal="center" vertical="top"/>
    </xf>
    <xf numFmtId="164" fontId="5" fillId="5" borderId="15" xfId="4" applyNumberFormat="1" applyFont="1" applyFill="1" applyBorder="1" applyAlignment="1">
      <alignment horizontal="center" vertical="top"/>
    </xf>
    <xf numFmtId="0" fontId="5" fillId="12" borderId="23" xfId="0" applyFont="1" applyFill="1" applyBorder="1" applyAlignment="1">
      <alignment horizontal="center" vertical="center" wrapText="1"/>
    </xf>
    <xf numFmtId="164" fontId="5" fillId="5" borderId="37" xfId="4" applyNumberFormat="1" applyFont="1" applyFill="1" applyBorder="1" applyAlignment="1">
      <alignment horizontal="center" vertical="top"/>
    </xf>
    <xf numFmtId="0" fontId="5" fillId="12" borderId="65" xfId="0" applyFont="1" applyFill="1" applyBorder="1" applyAlignment="1">
      <alignment horizontal="center" vertical="top" wrapText="1"/>
    </xf>
    <xf numFmtId="0" fontId="7" fillId="12" borderId="70" xfId="0" applyFont="1" applyFill="1" applyBorder="1" applyAlignment="1">
      <alignment vertical="top" wrapText="1"/>
    </xf>
    <xf numFmtId="0" fontId="5" fillId="0" borderId="67" xfId="0" applyFont="1" applyBorder="1" applyAlignment="1">
      <alignment horizontal="left" vertical="top" wrapText="1"/>
    </xf>
    <xf numFmtId="49" fontId="7" fillId="0" borderId="2" xfId="4" applyNumberFormat="1" applyFont="1" applyBorder="1" applyAlignment="1">
      <alignment vertical="top"/>
    </xf>
    <xf numFmtId="49" fontId="7" fillId="0" borderId="3" xfId="4" applyNumberFormat="1" applyFont="1" applyBorder="1" applyAlignment="1">
      <alignment vertical="top"/>
    </xf>
    <xf numFmtId="49" fontId="7" fillId="0" borderId="3" xfId="4" applyNumberFormat="1" applyFont="1" applyBorder="1" applyAlignment="1">
      <alignment vertical="center"/>
    </xf>
    <xf numFmtId="49" fontId="7" fillId="15" borderId="3" xfId="4" applyNumberFormat="1" applyFont="1" applyFill="1" applyBorder="1" applyAlignment="1">
      <alignment vertical="top"/>
    </xf>
    <xf numFmtId="49" fontId="7" fillId="15" borderId="3" xfId="4" applyNumberFormat="1" applyFont="1" applyFill="1" applyBorder="1" applyAlignment="1">
      <alignment vertical="center"/>
    </xf>
    <xf numFmtId="49" fontId="26" fillId="15" borderId="3" xfId="4" applyNumberFormat="1" applyFont="1" applyFill="1" applyBorder="1" applyAlignment="1">
      <alignment vertical="top"/>
    </xf>
    <xf numFmtId="49" fontId="26" fillId="15" borderId="4" xfId="4" applyNumberFormat="1" applyFont="1" applyFill="1" applyBorder="1" applyAlignment="1">
      <alignment vertical="top"/>
    </xf>
    <xf numFmtId="0" fontId="5" fillId="12" borderId="65" xfId="0" applyFont="1" applyFill="1" applyBorder="1" applyAlignment="1">
      <alignment horizontal="center" vertical="center"/>
    </xf>
    <xf numFmtId="0" fontId="5" fillId="0" borderId="67" xfId="0" applyFont="1" applyBorder="1" applyAlignment="1">
      <alignment vertical="top"/>
    </xf>
    <xf numFmtId="49" fontId="7" fillId="22" borderId="1" xfId="4" applyNumberFormat="1" applyFont="1" applyFill="1" applyBorder="1" applyAlignment="1">
      <alignment horizontal="center" vertical="top" wrapText="1"/>
    </xf>
    <xf numFmtId="164" fontId="7" fillId="22" borderId="67" xfId="4" applyNumberFormat="1" applyFont="1" applyFill="1" applyBorder="1" applyAlignment="1">
      <alignment horizontal="center" vertical="center"/>
    </xf>
    <xf numFmtId="0" fontId="5" fillId="0" borderId="17" xfId="4" applyFont="1" applyBorder="1" applyAlignment="1">
      <alignment vertical="top"/>
    </xf>
    <xf numFmtId="0" fontId="5" fillId="0" borderId="2" xfId="4" applyFont="1" applyBorder="1" applyAlignment="1">
      <alignment vertical="top"/>
    </xf>
    <xf numFmtId="164" fontId="5" fillId="0" borderId="4" xfId="4" applyNumberFormat="1" applyFont="1" applyBorder="1" applyAlignment="1">
      <alignment horizontal="center" vertical="top"/>
    </xf>
    <xf numFmtId="0" fontId="7" fillId="13" borderId="2" xfId="0" applyFont="1" applyFill="1" applyBorder="1" applyAlignment="1">
      <alignment horizontal="center" vertical="top"/>
    </xf>
    <xf numFmtId="0" fontId="7" fillId="13" borderId="19" xfId="0" applyFont="1" applyFill="1" applyBorder="1" applyAlignment="1">
      <alignment vertical="top" wrapText="1"/>
    </xf>
    <xf numFmtId="49" fontId="7" fillId="13" borderId="19" xfId="4" applyNumberFormat="1" applyFont="1" applyFill="1" applyBorder="1" applyAlignment="1">
      <alignment vertical="top"/>
    </xf>
    <xf numFmtId="0" fontId="27" fillId="0" borderId="62" xfId="0" applyFont="1" applyBorder="1" applyAlignment="1">
      <alignment horizontal="left" vertical="top" wrapText="1"/>
    </xf>
    <xf numFmtId="0" fontId="5" fillId="0" borderId="61" xfId="0" applyFont="1" applyBorder="1" applyAlignment="1">
      <alignment horizontal="left" vertical="top"/>
    </xf>
    <xf numFmtId="0" fontId="5" fillId="0" borderId="13" xfId="0" applyFont="1" applyBorder="1" applyAlignment="1">
      <alignment horizontal="center" vertical="top"/>
    </xf>
    <xf numFmtId="49" fontId="7" fillId="13" borderId="54" xfId="4" applyNumberFormat="1" applyFont="1" applyFill="1" applyBorder="1" applyAlignment="1">
      <alignment vertical="top"/>
    </xf>
    <xf numFmtId="0" fontId="5" fillId="0" borderId="6" xfId="0" applyFont="1" applyBorder="1" applyAlignment="1">
      <alignment horizontal="center" vertical="top"/>
    </xf>
    <xf numFmtId="49" fontId="7" fillId="14" borderId="19" xfId="4" applyNumberFormat="1" applyFont="1" applyFill="1" applyBorder="1" applyAlignment="1">
      <alignment horizontal="center" vertical="top"/>
    </xf>
    <xf numFmtId="49" fontId="7" fillId="14" borderId="54" xfId="4" applyNumberFormat="1" applyFont="1" applyFill="1" applyBorder="1" applyAlignment="1">
      <alignment horizontal="center" vertical="top"/>
    </xf>
    <xf numFmtId="49" fontId="7" fillId="13" borderId="0" xfId="4" applyNumberFormat="1" applyFont="1" applyFill="1" applyAlignment="1">
      <alignment vertical="top"/>
    </xf>
    <xf numFmtId="0" fontId="7" fillId="13" borderId="18" xfId="0" applyFont="1" applyFill="1" applyBorder="1" applyAlignment="1">
      <alignment horizontal="left" vertical="top" wrapText="1"/>
    </xf>
    <xf numFmtId="164" fontId="5" fillId="16" borderId="70" xfId="0" applyNumberFormat="1" applyFont="1" applyFill="1" applyBorder="1" applyAlignment="1">
      <alignment horizontal="center" vertical="center" wrapText="1"/>
    </xf>
    <xf numFmtId="49" fontId="5" fillId="12" borderId="65" xfId="0" applyNumberFormat="1" applyFont="1" applyFill="1" applyBorder="1" applyAlignment="1">
      <alignment horizontal="center" vertical="center" wrapText="1"/>
    </xf>
    <xf numFmtId="0" fontId="5" fillId="0" borderId="67" xfId="0" applyFont="1" applyBorder="1" applyAlignment="1">
      <alignment vertical="top" wrapText="1"/>
    </xf>
    <xf numFmtId="0" fontId="5" fillId="9" borderId="2" xfId="4" applyFont="1" applyFill="1" applyBorder="1" applyAlignment="1">
      <alignment vertical="top"/>
    </xf>
    <xf numFmtId="0" fontId="5" fillId="9" borderId="3" xfId="4" applyFont="1" applyFill="1" applyBorder="1" applyAlignment="1">
      <alignment vertical="top"/>
    </xf>
    <xf numFmtId="49" fontId="25" fillId="9" borderId="3" xfId="0" applyNumberFormat="1" applyFont="1" applyFill="1" applyBorder="1" applyAlignment="1">
      <alignment vertical="top" wrapText="1"/>
    </xf>
    <xf numFmtId="49" fontId="25" fillId="9" borderId="3" xfId="0" applyNumberFormat="1" applyFont="1" applyFill="1" applyBorder="1" applyAlignment="1">
      <alignment vertical="center" wrapText="1"/>
    </xf>
    <xf numFmtId="49" fontId="7" fillId="14" borderId="51" xfId="4" applyNumberFormat="1" applyFont="1" applyFill="1" applyBorder="1" applyAlignment="1">
      <alignment vertical="top"/>
    </xf>
    <xf numFmtId="49" fontId="7" fillId="14" borderId="37" xfId="4" applyNumberFormat="1" applyFont="1" applyFill="1" applyBorder="1" applyAlignment="1">
      <alignment vertical="top"/>
    </xf>
    <xf numFmtId="49" fontId="5" fillId="12" borderId="41" xfId="0" applyNumberFormat="1" applyFont="1" applyFill="1" applyBorder="1" applyAlignment="1">
      <alignment horizontal="center" vertical="top" wrapText="1"/>
    </xf>
    <xf numFmtId="49" fontId="5" fillId="12" borderId="38" xfId="0" applyNumberFormat="1" applyFont="1" applyFill="1" applyBorder="1" applyAlignment="1">
      <alignment horizontal="center" vertical="top" wrapText="1"/>
    </xf>
    <xf numFmtId="49" fontId="5" fillId="0" borderId="56" xfId="0" applyNumberFormat="1" applyFont="1" applyBorder="1" applyAlignment="1">
      <alignment horizontal="center" vertical="center" wrapText="1"/>
    </xf>
    <xf numFmtId="49" fontId="5" fillId="12" borderId="34" xfId="0" applyNumberFormat="1" applyFont="1" applyFill="1" applyBorder="1" applyAlignment="1">
      <alignment horizontal="center" vertical="top" wrapText="1"/>
    </xf>
    <xf numFmtId="49" fontId="25" fillId="9" borderId="2" xfId="0" applyNumberFormat="1" applyFont="1" applyFill="1" applyBorder="1" applyAlignment="1">
      <alignment vertical="top" wrapText="1"/>
    </xf>
    <xf numFmtId="49" fontId="26" fillId="9" borderId="3" xfId="0" applyNumberFormat="1" applyFont="1" applyFill="1" applyBorder="1" applyAlignment="1">
      <alignment vertical="top" wrapText="1"/>
    </xf>
    <xf numFmtId="49" fontId="26" fillId="9" borderId="3" xfId="0" applyNumberFormat="1" applyFont="1" applyFill="1" applyBorder="1" applyAlignment="1">
      <alignment vertical="center" wrapText="1"/>
    </xf>
    <xf numFmtId="0" fontId="26" fillId="9" borderId="4" xfId="0" applyFont="1" applyFill="1" applyBorder="1" applyAlignment="1">
      <alignment vertical="center"/>
    </xf>
    <xf numFmtId="49" fontId="26" fillId="15" borderId="2" xfId="0" applyNumberFormat="1" applyFont="1" applyFill="1" applyBorder="1" applyAlignment="1">
      <alignment horizontal="center" vertical="top"/>
    </xf>
    <xf numFmtId="49" fontId="26" fillId="22" borderId="1" xfId="0" applyNumberFormat="1" applyFont="1" applyFill="1" applyBorder="1" applyAlignment="1">
      <alignment horizontal="center" vertical="top"/>
    </xf>
    <xf numFmtId="0" fontId="5" fillId="0" borderId="24" xfId="4" applyFont="1" applyBorder="1" applyAlignment="1">
      <alignment horizontal="center" vertical="center"/>
    </xf>
    <xf numFmtId="0" fontId="7" fillId="13" borderId="17" xfId="0" applyFont="1" applyFill="1" applyBorder="1" applyAlignment="1">
      <alignment vertical="top" wrapText="1"/>
    </xf>
    <xf numFmtId="0" fontId="5" fillId="0" borderId="8" xfId="4" applyFont="1" applyBorder="1" applyAlignment="1">
      <alignment horizontal="center" vertical="center"/>
    </xf>
    <xf numFmtId="0" fontId="5" fillId="0" borderId="64" xfId="4" applyFont="1" applyBorder="1" applyAlignment="1">
      <alignment vertical="top"/>
    </xf>
    <xf numFmtId="0" fontId="5" fillId="0" borderId="67" xfId="0" applyFont="1" applyBorder="1" applyAlignment="1">
      <alignment horizontal="justify" vertical="center"/>
    </xf>
    <xf numFmtId="0" fontId="74" fillId="0" borderId="0" xfId="0" applyFont="1" applyAlignment="1">
      <alignment vertical="top" wrapText="1"/>
    </xf>
    <xf numFmtId="0" fontId="74" fillId="9" borderId="2" xfId="0" applyFont="1" applyFill="1" applyBorder="1" applyAlignment="1">
      <alignment vertical="top" wrapText="1"/>
    </xf>
    <xf numFmtId="0" fontId="74" fillId="9" borderId="3" xfId="0" applyFont="1" applyFill="1" applyBorder="1" applyAlignment="1">
      <alignment vertical="top" wrapText="1"/>
    </xf>
    <xf numFmtId="0" fontId="45" fillId="9" borderId="3" xfId="0" applyFont="1" applyFill="1" applyBorder="1" applyAlignment="1">
      <alignment vertical="top" wrapText="1"/>
    </xf>
    <xf numFmtId="0" fontId="45" fillId="9" borderId="3" xfId="0" applyFont="1" applyFill="1" applyBorder="1" applyAlignment="1">
      <alignment vertical="center" wrapText="1"/>
    </xf>
    <xf numFmtId="0" fontId="5" fillId="0" borderId="18" xfId="4" applyFont="1" applyBorder="1" applyAlignment="1">
      <alignment vertical="top"/>
    </xf>
    <xf numFmtId="164" fontId="7" fillId="13" borderId="26" xfId="4" applyNumberFormat="1" applyFont="1" applyFill="1" applyBorder="1" applyAlignment="1">
      <alignment horizontal="center" vertical="top"/>
    </xf>
    <xf numFmtId="0" fontId="25" fillId="13" borderId="26" xfId="0" applyFont="1" applyFill="1" applyBorder="1" applyAlignment="1">
      <alignment horizontal="center" vertical="top"/>
    </xf>
    <xf numFmtId="49" fontId="7" fillId="14" borderId="54" xfId="4" applyNumberFormat="1" applyFont="1" applyFill="1" applyBorder="1" applyAlignment="1">
      <alignment vertical="top"/>
    </xf>
    <xf numFmtId="0" fontId="5" fillId="0" borderId="37" xfId="4" applyFont="1" applyBorder="1" applyAlignment="1">
      <alignment horizontal="center" vertical="center"/>
    </xf>
    <xf numFmtId="49" fontId="7" fillId="14" borderId="27" xfId="4" applyNumberFormat="1" applyFont="1" applyFill="1" applyBorder="1" applyAlignment="1">
      <alignment vertical="top"/>
    </xf>
    <xf numFmtId="0" fontId="7" fillId="13" borderId="5" xfId="0" applyFont="1" applyFill="1" applyBorder="1" applyAlignment="1">
      <alignment vertical="top" wrapText="1"/>
    </xf>
    <xf numFmtId="0" fontId="27" fillId="0" borderId="41" xfId="0" applyFont="1" applyBorder="1" applyAlignment="1">
      <alignment horizontal="center" vertical="top"/>
    </xf>
    <xf numFmtId="164" fontId="5" fillId="16" borderId="56" xfId="0" applyNumberFormat="1" applyFont="1" applyFill="1" applyBorder="1" applyAlignment="1">
      <alignment horizontal="center" vertical="top" wrapText="1"/>
    </xf>
    <xf numFmtId="164" fontId="5" fillId="5" borderId="12" xfId="4" applyNumberFormat="1" applyFont="1" applyFill="1" applyBorder="1" applyAlignment="1">
      <alignment horizontal="center" vertical="top"/>
    </xf>
    <xf numFmtId="0" fontId="7" fillId="13" borderId="25" xfId="0" applyFont="1" applyFill="1" applyBorder="1" applyAlignment="1">
      <alignment vertical="top" wrapText="1"/>
    </xf>
    <xf numFmtId="0" fontId="27" fillId="0" borderId="47" xfId="0" applyFont="1" applyBorder="1" applyAlignment="1">
      <alignment horizontal="left" vertical="top" wrapText="1"/>
    </xf>
    <xf numFmtId="164" fontId="5" fillId="16" borderId="58" xfId="0" applyNumberFormat="1" applyFont="1" applyFill="1" applyBorder="1" applyAlignment="1">
      <alignment horizontal="center" vertical="top" wrapText="1"/>
    </xf>
    <xf numFmtId="0" fontId="5" fillId="0" borderId="8" xfId="0" applyFont="1" applyBorder="1" applyAlignment="1">
      <alignment horizontal="justify" vertical="center"/>
    </xf>
    <xf numFmtId="0" fontId="27" fillId="0" borderId="65" xfId="0" applyFont="1" applyBorder="1" applyAlignment="1">
      <alignment horizontal="left" vertical="top" wrapText="1"/>
    </xf>
    <xf numFmtId="164" fontId="5" fillId="16" borderId="70" xfId="0" applyNumberFormat="1" applyFont="1" applyFill="1" applyBorder="1" applyAlignment="1">
      <alignment horizontal="center" vertical="top" wrapText="1"/>
    </xf>
    <xf numFmtId="0" fontId="5" fillId="0" borderId="4" xfId="0" applyFont="1" applyBorder="1" applyAlignment="1">
      <alignment horizontal="justify" vertical="center"/>
    </xf>
    <xf numFmtId="164" fontId="5" fillId="5" borderId="4" xfId="4" applyNumberFormat="1" applyFont="1" applyFill="1" applyBorder="1" applyAlignment="1">
      <alignment horizontal="center" vertical="top"/>
    </xf>
    <xf numFmtId="0" fontId="7" fillId="13" borderId="26" xfId="0" applyFont="1" applyFill="1" applyBorder="1" applyAlignment="1">
      <alignment vertical="top" wrapText="1"/>
    </xf>
    <xf numFmtId="49" fontId="7" fillId="13" borderId="32" xfId="4" applyNumberFormat="1" applyFont="1" applyFill="1" applyBorder="1" applyAlignment="1">
      <alignment vertical="top"/>
    </xf>
    <xf numFmtId="49" fontId="7" fillId="9" borderId="19" xfId="4" applyNumberFormat="1" applyFont="1" applyFill="1" applyBorder="1" applyAlignment="1">
      <alignment vertical="top"/>
    </xf>
    <xf numFmtId="0" fontId="7" fillId="13" borderId="4" xfId="0" applyFont="1" applyFill="1" applyBorder="1" applyAlignment="1">
      <alignment horizontal="center" vertical="top"/>
    </xf>
    <xf numFmtId="49" fontId="7" fillId="13" borderId="51" xfId="4" applyNumberFormat="1" applyFont="1" applyFill="1" applyBorder="1" applyAlignment="1">
      <alignment vertical="top"/>
    </xf>
    <xf numFmtId="49" fontId="7" fillId="9" borderId="54" xfId="4" applyNumberFormat="1" applyFont="1" applyFill="1" applyBorder="1" applyAlignment="1">
      <alignment vertical="top"/>
    </xf>
    <xf numFmtId="164" fontId="6" fillId="13" borderId="1" xfId="4" applyNumberFormat="1" applyFont="1" applyFill="1" applyBorder="1" applyAlignment="1">
      <alignment horizontal="center" vertical="top"/>
    </xf>
    <xf numFmtId="0" fontId="25" fillId="5" borderId="4" xfId="0" applyFont="1" applyFill="1" applyBorder="1" applyAlignment="1">
      <alignment horizontal="center" vertical="top"/>
    </xf>
    <xf numFmtId="164" fontId="5" fillId="0" borderId="5" xfId="4" applyNumberFormat="1" applyFont="1" applyBorder="1" applyAlignment="1">
      <alignment horizontal="center" vertical="top"/>
    </xf>
    <xf numFmtId="164" fontId="5" fillId="0" borderId="9" xfId="4" applyNumberFormat="1" applyFont="1" applyBorder="1" applyAlignment="1">
      <alignment horizontal="center" vertical="top"/>
    </xf>
    <xf numFmtId="0" fontId="5" fillId="0" borderId="7" xfId="4" applyFont="1" applyBorder="1" applyAlignment="1">
      <alignment horizontal="center" vertical="top"/>
    </xf>
    <xf numFmtId="49" fontId="6" fillId="14" borderId="25" xfId="4" applyNumberFormat="1" applyFont="1" applyFill="1" applyBorder="1" applyAlignment="1">
      <alignment vertical="top"/>
    </xf>
    <xf numFmtId="164" fontId="5" fillId="0" borderId="51" xfId="4" applyNumberFormat="1" applyFont="1" applyBorder="1" applyAlignment="1">
      <alignment horizontal="center" vertical="top"/>
    </xf>
    <xf numFmtId="49" fontId="7" fillId="13" borderId="37" xfId="4" applyNumberFormat="1" applyFont="1" applyFill="1" applyBorder="1" applyAlignment="1">
      <alignment vertical="top"/>
    </xf>
    <xf numFmtId="49" fontId="7" fillId="9" borderId="27" xfId="4" applyNumberFormat="1" applyFont="1" applyFill="1" applyBorder="1" applyAlignment="1">
      <alignment vertical="top"/>
    </xf>
    <xf numFmtId="49" fontId="5" fillId="0" borderId="51" xfId="4" applyNumberFormat="1" applyFont="1" applyBorder="1" applyAlignment="1">
      <alignment vertical="top"/>
    </xf>
    <xf numFmtId="0" fontId="5" fillId="14" borderId="54" xfId="0" applyFont="1" applyFill="1" applyBorder="1" applyAlignment="1">
      <alignment vertical="top" wrapText="1"/>
    </xf>
    <xf numFmtId="49" fontId="5" fillId="0" borderId="53" xfId="4" applyNumberFormat="1" applyFont="1" applyBorder="1" applyAlignment="1">
      <alignment vertical="top"/>
    </xf>
    <xf numFmtId="0" fontId="5" fillId="0" borderId="64" xfId="4" applyFont="1" applyBorder="1" applyAlignment="1">
      <alignment horizontal="center" vertical="top"/>
    </xf>
    <xf numFmtId="0" fontId="5" fillId="14" borderId="27" xfId="0" applyFont="1" applyFill="1" applyBorder="1" applyAlignment="1">
      <alignment vertical="top" wrapText="1"/>
    </xf>
    <xf numFmtId="0" fontId="27" fillId="14" borderId="5" xfId="0" applyFont="1" applyFill="1" applyBorder="1" applyAlignment="1">
      <alignment vertical="top" wrapText="1"/>
    </xf>
    <xf numFmtId="2" fontId="5" fillId="0" borderId="37" xfId="4" applyNumberFormat="1" applyFont="1" applyBorder="1" applyAlignment="1">
      <alignment horizontal="center" vertical="top"/>
    </xf>
    <xf numFmtId="0" fontId="5" fillId="0" borderId="37" xfId="4" applyFont="1" applyBorder="1" applyAlignment="1">
      <alignment horizontal="center" vertical="top"/>
    </xf>
    <xf numFmtId="0" fontId="27" fillId="14" borderId="25" xfId="0" applyFont="1" applyFill="1" applyBorder="1" applyAlignment="1">
      <alignment vertical="top" wrapText="1"/>
    </xf>
    <xf numFmtId="164" fontId="5" fillId="0" borderId="24" xfId="4" applyNumberFormat="1" applyFont="1" applyBorder="1" applyAlignment="1">
      <alignment horizontal="center" vertical="top"/>
    </xf>
    <xf numFmtId="49" fontId="7" fillId="0" borderId="19" xfId="4" applyNumberFormat="1" applyFont="1" applyBorder="1" applyAlignment="1">
      <alignment vertical="top"/>
    </xf>
    <xf numFmtId="0" fontId="11" fillId="0" borderId="33" xfId="4" applyFont="1" applyBorder="1" applyAlignment="1">
      <alignment horizontal="left" vertical="top"/>
    </xf>
    <xf numFmtId="0" fontId="5" fillId="12" borderId="47" xfId="3" applyFont="1" applyFill="1" applyBorder="1" applyAlignment="1">
      <alignment horizontal="center" vertical="top"/>
    </xf>
    <xf numFmtId="0" fontId="5" fillId="12" borderId="58" xfId="3" applyFont="1" applyFill="1" applyBorder="1" applyAlignment="1">
      <alignment horizontal="center" vertical="top"/>
    </xf>
    <xf numFmtId="0" fontId="5" fillId="12" borderId="61" xfId="3" applyFont="1" applyFill="1" applyBorder="1" applyAlignment="1">
      <alignment vertical="top" wrapText="1"/>
    </xf>
    <xf numFmtId="0" fontId="5" fillId="0" borderId="47" xfId="0" applyFont="1" applyBorder="1" applyAlignment="1">
      <alignment horizontal="center" vertical="top"/>
    </xf>
    <xf numFmtId="164" fontId="11" fillId="5" borderId="1" xfId="4" applyNumberFormat="1" applyFont="1" applyFill="1" applyBorder="1" applyAlignment="1">
      <alignment horizontal="center" vertical="top"/>
    </xf>
    <xf numFmtId="0" fontId="5" fillId="0" borderId="15" xfId="4" applyFont="1" applyBorder="1" applyAlignment="1">
      <alignment horizontal="center" vertical="top"/>
    </xf>
    <xf numFmtId="0" fontId="5" fillId="0" borderId="54" xfId="0" applyFont="1" applyBorder="1" applyAlignment="1">
      <alignment horizontal="center" vertical="top"/>
    </xf>
    <xf numFmtId="0" fontId="5" fillId="0" borderId="51" xfId="0" applyFont="1" applyBorder="1" applyAlignment="1">
      <alignment vertical="top" wrapText="1"/>
    </xf>
    <xf numFmtId="164" fontId="5" fillId="5" borderId="53" xfId="4" applyNumberFormat="1" applyFont="1" applyFill="1" applyBorder="1" applyAlignment="1">
      <alignment horizontal="center"/>
    </xf>
    <xf numFmtId="0" fontId="5" fillId="0" borderId="15" xfId="0" applyFont="1" applyBorder="1" applyAlignment="1">
      <alignment vertical="top" wrapText="1"/>
    </xf>
    <xf numFmtId="164" fontId="5" fillId="0" borderId="9" xfId="4" applyNumberFormat="1" applyFont="1" applyBorder="1" applyAlignment="1">
      <alignment horizontal="center"/>
    </xf>
    <xf numFmtId="0" fontId="6" fillId="0" borderId="0" xfId="4" applyFont="1" applyAlignment="1">
      <alignment vertical="top"/>
    </xf>
    <xf numFmtId="164" fontId="5" fillId="0" borderId="16" xfId="4" applyNumberFormat="1" applyFont="1" applyBorder="1" applyAlignment="1">
      <alignment horizontal="center"/>
    </xf>
    <xf numFmtId="0" fontId="5" fillId="0" borderId="34" xfId="0" applyFont="1" applyBorder="1" applyAlignment="1">
      <alignment horizontal="center" vertical="top"/>
    </xf>
    <xf numFmtId="0" fontId="5" fillId="0" borderId="23" xfId="0" applyFont="1" applyBorder="1" applyAlignment="1">
      <alignment horizontal="center" vertical="top" wrapText="1"/>
    </xf>
    <xf numFmtId="164" fontId="5" fillId="0" borderId="16" xfId="4" applyNumberFormat="1" applyFont="1" applyBorder="1" applyAlignment="1">
      <alignment vertical="top"/>
    </xf>
    <xf numFmtId="49" fontId="7" fillId="13" borderId="2" xfId="4" applyNumberFormat="1" applyFont="1" applyFill="1" applyBorder="1" applyAlignment="1">
      <alignment vertical="top" wrapText="1"/>
    </xf>
    <xf numFmtId="49" fontId="7" fillId="13" borderId="3" xfId="4" applyNumberFormat="1" applyFont="1" applyFill="1" applyBorder="1" applyAlignment="1">
      <alignment vertical="top" wrapText="1"/>
    </xf>
    <xf numFmtId="49" fontId="7" fillId="13" borderId="4" xfId="4" applyNumberFormat="1" applyFont="1" applyFill="1" applyBorder="1" applyAlignment="1">
      <alignment vertical="top" wrapText="1"/>
    </xf>
    <xf numFmtId="49" fontId="7" fillId="0" borderId="32" xfId="4" applyNumberFormat="1" applyFont="1" applyBorder="1" applyAlignment="1">
      <alignment vertical="top"/>
    </xf>
    <xf numFmtId="0" fontId="5" fillId="0" borderId="65" xfId="0" applyFont="1" applyBorder="1" applyAlignment="1">
      <alignment horizontal="center" vertical="top" wrapText="1"/>
    </xf>
    <xf numFmtId="0" fontId="5" fillId="0" borderId="70" xfId="0" applyFont="1" applyBorder="1" applyAlignment="1">
      <alignment horizontal="center" vertical="top" wrapText="1"/>
    </xf>
    <xf numFmtId="49" fontId="7" fillId="0" borderId="27" xfId="4" applyNumberFormat="1" applyFont="1" applyBorder="1" applyAlignment="1">
      <alignment vertical="top"/>
    </xf>
    <xf numFmtId="49" fontId="7" fillId="0" borderId="18" xfId="4" applyNumberFormat="1" applyFont="1" applyBorder="1" applyAlignment="1">
      <alignment vertical="top"/>
    </xf>
    <xf numFmtId="49" fontId="7" fillId="0" borderId="37" xfId="4" applyNumberFormat="1" applyFont="1" applyBorder="1" applyAlignment="1">
      <alignment vertical="top"/>
    </xf>
    <xf numFmtId="0" fontId="7" fillId="13" borderId="4" xfId="4" applyFont="1" applyFill="1" applyBorder="1" applyAlignment="1">
      <alignment horizontal="right" wrapText="1"/>
    </xf>
    <xf numFmtId="49" fontId="5" fillId="13" borderId="19" xfId="4" applyNumberFormat="1" applyFont="1" applyFill="1" applyBorder="1" applyAlignment="1">
      <alignment horizontal="center" vertical="top"/>
    </xf>
    <xf numFmtId="49" fontId="5" fillId="13" borderId="17" xfId="4" applyNumberFormat="1" applyFont="1" applyFill="1" applyBorder="1" applyAlignment="1">
      <alignment horizontal="center" vertical="center" textRotation="90"/>
    </xf>
    <xf numFmtId="0" fontId="9" fillId="13" borderId="17" xfId="4" applyFont="1" applyFill="1" applyBorder="1" applyAlignment="1">
      <alignment horizontal="center" vertical="center" textRotation="90" wrapText="1"/>
    </xf>
    <xf numFmtId="0" fontId="5" fillId="13" borderId="17" xfId="0" applyFont="1" applyFill="1" applyBorder="1" applyAlignment="1">
      <alignment horizontal="left" vertical="top" wrapText="1"/>
    </xf>
    <xf numFmtId="43" fontId="7" fillId="13" borderId="1" xfId="1" applyFont="1" applyFill="1" applyBorder="1" applyAlignment="1">
      <alignment horizontal="center" vertical="top"/>
    </xf>
    <xf numFmtId="49" fontId="5" fillId="13" borderId="27" xfId="4" applyNumberFormat="1" applyFont="1" applyFill="1" applyBorder="1" applyAlignment="1">
      <alignment horizontal="center" vertical="top"/>
    </xf>
    <xf numFmtId="49" fontId="5" fillId="13" borderId="18" xfId="4" applyNumberFormat="1" applyFont="1" applyFill="1" applyBorder="1" applyAlignment="1">
      <alignment horizontal="center" vertical="center" textRotation="90"/>
    </xf>
    <xf numFmtId="0" fontId="9" fillId="13" borderId="18" xfId="4" applyFont="1" applyFill="1" applyBorder="1" applyAlignment="1">
      <alignment horizontal="center" vertical="center" textRotation="90" wrapText="1"/>
    </xf>
    <xf numFmtId="0" fontId="5" fillId="13" borderId="18" xfId="0" applyFont="1" applyFill="1" applyBorder="1" applyAlignment="1">
      <alignment horizontal="left" vertical="top" wrapText="1"/>
    </xf>
    <xf numFmtId="49" fontId="5" fillId="0" borderId="19" xfId="4" applyNumberFormat="1" applyFont="1" applyBorder="1" applyAlignment="1">
      <alignment horizontal="center" vertical="top"/>
    </xf>
    <xf numFmtId="49" fontId="5" fillId="0" borderId="54" xfId="4" applyNumberFormat="1" applyFont="1" applyBorder="1" applyAlignment="1">
      <alignment horizontal="center" vertical="top"/>
    </xf>
    <xf numFmtId="0" fontId="5" fillId="0" borderId="43" xfId="4" applyFont="1" applyBorder="1" applyAlignment="1">
      <alignment vertical="top" wrapText="1"/>
    </xf>
    <xf numFmtId="0" fontId="5" fillId="0" borderId="0" xfId="4" applyFont="1" applyFill="1" applyAlignment="1">
      <alignment horizontal="center" vertical="top" wrapText="1"/>
    </xf>
    <xf numFmtId="0" fontId="5" fillId="0" borderId="36" xfId="4" applyFont="1" applyBorder="1" applyAlignment="1">
      <alignment vertical="top" wrapText="1"/>
    </xf>
    <xf numFmtId="0" fontId="5" fillId="0" borderId="65" xfId="4" applyFont="1" applyBorder="1" applyAlignment="1">
      <alignment horizontal="center" vertical="top"/>
    </xf>
    <xf numFmtId="164" fontId="6" fillId="0" borderId="1" xfId="4" applyNumberFormat="1" applyFont="1" applyFill="1" applyBorder="1" applyAlignment="1">
      <alignment horizontal="center" vertical="top"/>
    </xf>
    <xf numFmtId="0" fontId="5" fillId="0" borderId="24" xfId="4" applyFont="1" applyBorder="1" applyAlignment="1">
      <alignment vertical="top" wrapText="1"/>
    </xf>
    <xf numFmtId="164" fontId="7" fillId="0" borderId="1" xfId="4" applyNumberFormat="1" applyFont="1" applyBorder="1" applyAlignment="1">
      <alignment horizontal="center" vertical="top"/>
    </xf>
    <xf numFmtId="2" fontId="11" fillId="0" borderId="51" xfId="4" applyNumberFormat="1" applyFont="1" applyBorder="1" applyAlignment="1">
      <alignment horizontal="center" vertical="top"/>
    </xf>
    <xf numFmtId="0" fontId="5" fillId="0" borderId="47" xfId="0" applyFont="1" applyBorder="1" applyAlignment="1">
      <alignment horizontal="center" vertical="center"/>
    </xf>
    <xf numFmtId="164" fontId="5" fillId="0" borderId="8" xfId="4" applyNumberFormat="1" applyFont="1" applyBorder="1" applyAlignment="1">
      <alignment horizontal="center" vertical="top"/>
    </xf>
    <xf numFmtId="0" fontId="5" fillId="0" borderId="47" xfId="0" applyFont="1" applyBorder="1" applyAlignment="1">
      <alignment vertical="center" wrapText="1"/>
    </xf>
    <xf numFmtId="164" fontId="5" fillId="0" borderId="58" xfId="0" applyNumberFormat="1" applyFont="1" applyBorder="1" applyAlignment="1">
      <alignment vertical="center" wrapText="1"/>
    </xf>
    <xf numFmtId="0" fontId="5" fillId="0" borderId="0" xfId="4" quotePrefix="1" applyFont="1" applyFill="1" applyAlignment="1">
      <alignment horizontal="center" vertical="top"/>
    </xf>
    <xf numFmtId="0" fontId="5" fillId="0" borderId="28" xfId="0" applyFont="1" applyBorder="1" applyAlignment="1">
      <alignment horizontal="center" vertical="center" wrapText="1"/>
    </xf>
    <xf numFmtId="164" fontId="5" fillId="0" borderId="71" xfId="0" applyNumberFormat="1" applyFont="1" applyBorder="1" applyAlignment="1">
      <alignment horizontal="center" vertical="center" wrapText="1"/>
    </xf>
    <xf numFmtId="0" fontId="5" fillId="0" borderId="15" xfId="4" applyFont="1" applyBorder="1" applyAlignment="1">
      <alignment vertical="top" wrapText="1"/>
    </xf>
    <xf numFmtId="164" fontId="11" fillId="0" borderId="8" xfId="4" applyNumberFormat="1" applyFont="1" applyBorder="1" applyAlignment="1">
      <alignment horizontal="center" vertical="top"/>
    </xf>
    <xf numFmtId="164" fontId="5" fillId="0" borderId="24" xfId="4" applyNumberFormat="1" applyFont="1" applyBorder="1" applyAlignment="1">
      <alignment vertical="top"/>
    </xf>
    <xf numFmtId="0" fontId="5" fillId="12" borderId="41" xfId="0" applyFont="1" applyFill="1" applyBorder="1" applyAlignment="1">
      <alignment horizontal="center" vertical="center" wrapText="1"/>
    </xf>
    <xf numFmtId="0" fontId="5" fillId="0" borderId="20" xfId="0" applyFont="1" applyBorder="1" applyAlignment="1">
      <alignment horizontal="center" vertical="center" wrapText="1"/>
    </xf>
    <xf numFmtId="0" fontId="5" fillId="0" borderId="32" xfId="0" applyFont="1" applyBorder="1" applyAlignment="1">
      <alignment vertical="center" wrapText="1"/>
    </xf>
    <xf numFmtId="0" fontId="5" fillId="0" borderId="3" xfId="0" applyFont="1" applyBorder="1" applyAlignment="1">
      <alignment horizontal="center" vertical="center"/>
    </xf>
    <xf numFmtId="0" fontId="5" fillId="0" borderId="66" xfId="0" applyFont="1" applyBorder="1" applyAlignment="1">
      <alignment vertical="center" wrapText="1"/>
    </xf>
    <xf numFmtId="49" fontId="7" fillId="22" borderId="5" xfId="4" applyNumberFormat="1" applyFont="1" applyFill="1" applyBorder="1" applyAlignment="1">
      <alignment horizontal="center" vertical="top" wrapText="1"/>
    </xf>
    <xf numFmtId="0" fontId="5" fillId="0" borderId="54" xfId="4" applyFont="1" applyBorder="1" applyAlignment="1">
      <alignment horizontal="center" vertical="center" textRotation="90"/>
    </xf>
    <xf numFmtId="0" fontId="5" fillId="0" borderId="5" xfId="4" applyFont="1" applyBorder="1" applyAlignment="1">
      <alignment horizontal="center" vertical="center" textRotation="90"/>
    </xf>
    <xf numFmtId="0" fontId="5" fillId="0" borderId="0" xfId="4" applyFont="1" applyAlignment="1">
      <alignment horizontal="center" vertical="center"/>
    </xf>
    <xf numFmtId="0" fontId="5" fillId="0" borderId="0" xfId="4" applyFont="1" applyAlignment="1">
      <alignment vertical="center"/>
    </xf>
    <xf numFmtId="0" fontId="75" fillId="0" borderId="0" xfId="4" applyFont="1" applyAlignment="1">
      <alignment vertical="top"/>
    </xf>
    <xf numFmtId="0" fontId="4" fillId="0" borderId="0" xfId="6" applyAlignment="1">
      <alignment horizontal="center" vertical="center"/>
    </xf>
    <xf numFmtId="0" fontId="4" fillId="0" borderId="0" xfId="6" applyAlignment="1">
      <alignment textRotation="90"/>
    </xf>
    <xf numFmtId="2" fontId="55" fillId="0" borderId="16" xfId="6" applyNumberFormat="1" applyFont="1" applyBorder="1" applyAlignment="1">
      <alignment vertical="top" wrapText="1"/>
    </xf>
    <xf numFmtId="0" fontId="17" fillId="0" borderId="0" xfId="6" applyFont="1" applyAlignment="1">
      <alignment vertical="top"/>
    </xf>
    <xf numFmtId="0" fontId="75" fillId="0" borderId="0" xfId="6" applyFont="1" applyAlignment="1">
      <alignment horizontal="center" vertical="center"/>
    </xf>
    <xf numFmtId="2" fontId="55" fillId="0" borderId="31" xfId="6" applyNumberFormat="1" applyFont="1" applyBorder="1" applyAlignment="1">
      <alignment vertical="top" wrapText="1"/>
    </xf>
    <xf numFmtId="0" fontId="76" fillId="0" borderId="0" xfId="6" applyFont="1" applyAlignment="1">
      <alignment vertical="top"/>
    </xf>
    <xf numFmtId="0" fontId="16" fillId="0" borderId="0" xfId="6" applyFont="1" applyAlignment="1">
      <alignment horizontal="center" vertical="center" wrapText="1"/>
    </xf>
    <xf numFmtId="2" fontId="55" fillId="0" borderId="9" xfId="6" applyNumberFormat="1" applyFont="1" applyBorder="1" applyAlignment="1">
      <alignment vertical="top" wrapText="1"/>
    </xf>
    <xf numFmtId="0" fontId="10" fillId="0" borderId="0" xfId="6" applyFont="1"/>
    <xf numFmtId="0" fontId="10" fillId="0" borderId="0" xfId="6" applyFont="1" applyAlignment="1">
      <alignment textRotation="90"/>
    </xf>
    <xf numFmtId="0" fontId="60" fillId="0" borderId="9" xfId="5" applyFont="1" applyBorder="1" applyAlignment="1">
      <alignment vertical="top" wrapText="1"/>
    </xf>
    <xf numFmtId="2" fontId="17" fillId="0" borderId="0" xfId="6" applyNumberFormat="1" applyFont="1" applyAlignment="1">
      <alignment vertical="top"/>
    </xf>
    <xf numFmtId="164" fontId="17" fillId="0" borderId="0" xfId="6" applyNumberFormat="1" applyFont="1" applyAlignment="1">
      <alignment vertical="top"/>
    </xf>
    <xf numFmtId="0" fontId="7" fillId="0" borderId="1" xfId="12" applyFont="1" applyBorder="1" applyAlignment="1">
      <alignment horizontal="center" vertical="center" wrapText="1"/>
    </xf>
    <xf numFmtId="0" fontId="13" fillId="0" borderId="3" xfId="6" applyFont="1" applyBorder="1" applyAlignment="1">
      <alignment vertical="center" wrapText="1"/>
    </xf>
    <xf numFmtId="0" fontId="13" fillId="0" borderId="3" xfId="6" applyFont="1" applyBorder="1" applyAlignment="1">
      <alignment vertical="center" textRotation="90" wrapText="1"/>
    </xf>
    <xf numFmtId="0" fontId="13" fillId="0" borderId="4" xfId="6" applyFont="1" applyBorder="1" applyAlignment="1">
      <alignment vertical="center" wrapText="1"/>
    </xf>
    <xf numFmtId="49" fontId="61" fillId="0" borderId="0" xfId="6" applyNumberFormat="1" applyFont="1" applyAlignment="1">
      <alignment vertical="top" wrapText="1"/>
    </xf>
    <xf numFmtId="0" fontId="15" fillId="0" borderId="0" xfId="6" applyFont="1" applyAlignment="1">
      <alignment horizontal="center" vertical="center"/>
    </xf>
    <xf numFmtId="49" fontId="12" fillId="0" borderId="0" xfId="6" applyNumberFormat="1" applyFont="1" applyAlignment="1">
      <alignment vertical="top" textRotation="90"/>
    </xf>
    <xf numFmtId="49" fontId="12" fillId="0" borderId="18" xfId="6" applyNumberFormat="1" applyFont="1" applyBorder="1" applyAlignment="1">
      <alignment vertical="top" textRotation="90"/>
    </xf>
    <xf numFmtId="0" fontId="14" fillId="4" borderId="2" xfId="6" applyFont="1" applyFill="1" applyBorder="1" applyAlignment="1">
      <alignment horizontal="center" vertical="center"/>
    </xf>
    <xf numFmtId="0" fontId="14" fillId="4" borderId="3" xfId="6" applyFont="1" applyFill="1" applyBorder="1" applyAlignment="1">
      <alignment vertical="top"/>
    </xf>
    <xf numFmtId="0" fontId="14" fillId="4" borderId="4" xfId="6" applyFont="1" applyFill="1" applyBorder="1" applyAlignment="1">
      <alignment vertical="top"/>
    </xf>
    <xf numFmtId="2" fontId="26" fillId="4" borderId="1" xfId="6" applyNumberFormat="1" applyFont="1" applyFill="1" applyBorder="1" applyAlignment="1">
      <alignment horizontal="center" vertical="top"/>
    </xf>
    <xf numFmtId="0" fontId="33" fillId="11" borderId="19" xfId="6" applyFont="1" applyFill="1" applyBorder="1" applyAlignment="1">
      <alignment horizontal="center" vertical="center"/>
    </xf>
    <xf numFmtId="0" fontId="33" fillId="11" borderId="17" xfId="6" applyFont="1" applyFill="1" applyBorder="1" applyAlignment="1">
      <alignment horizontal="center" vertical="top"/>
    </xf>
    <xf numFmtId="2" fontId="26" fillId="11" borderId="5" xfId="6" applyNumberFormat="1" applyFont="1" applyFill="1" applyBorder="1" applyAlignment="1">
      <alignment horizontal="center" vertical="top"/>
    </xf>
    <xf numFmtId="0" fontId="26" fillId="11" borderId="5" xfId="6" applyFont="1" applyFill="1" applyBorder="1" applyAlignment="1">
      <alignment horizontal="center" vertical="top"/>
    </xf>
    <xf numFmtId="0" fontId="26" fillId="9" borderId="19" xfId="6" applyFont="1" applyFill="1" applyBorder="1" applyAlignment="1">
      <alignment horizontal="center" vertical="center" wrapText="1"/>
    </xf>
    <xf numFmtId="0" fontId="26" fillId="9" borderId="17" xfId="6" applyFont="1" applyFill="1" applyBorder="1" applyAlignment="1">
      <alignment horizontal="left" vertical="top" wrapText="1"/>
    </xf>
    <xf numFmtId="0" fontId="26" fillId="9" borderId="5" xfId="6" applyFont="1" applyFill="1" applyBorder="1" applyAlignment="1">
      <alignment horizontal="center" vertical="top"/>
    </xf>
    <xf numFmtId="43" fontId="5" fillId="0" borderId="19" xfId="1" applyFont="1" applyBorder="1" applyAlignment="1">
      <alignment horizontal="center" vertical="center"/>
    </xf>
    <xf numFmtId="43" fontId="5" fillId="0" borderId="56" xfId="1" applyFont="1" applyBorder="1" applyAlignment="1">
      <alignment horizontal="left" vertical="top"/>
    </xf>
    <xf numFmtId="43" fontId="5" fillId="0" borderId="17" xfId="1" applyFont="1" applyBorder="1" applyAlignment="1">
      <alignment horizontal="left" vertical="top"/>
    </xf>
    <xf numFmtId="164" fontId="26" fillId="23" borderId="5" xfId="6" applyNumberFormat="1" applyFont="1" applyFill="1" applyBorder="1" applyAlignment="1">
      <alignment horizontal="center" vertical="top"/>
    </xf>
    <xf numFmtId="0" fontId="26" fillId="23" borderId="1" xfId="6" applyFont="1" applyFill="1" applyBorder="1" applyAlignment="1">
      <alignment horizontal="center" vertical="top"/>
    </xf>
    <xf numFmtId="43" fontId="5" fillId="0" borderId="62" xfId="1" applyFont="1" applyBorder="1" applyAlignment="1">
      <alignment horizontal="center" vertical="center"/>
    </xf>
    <xf numFmtId="43" fontId="5" fillId="0" borderId="57" xfId="1" applyFont="1" applyBorder="1" applyAlignment="1">
      <alignment horizontal="left" vertical="top"/>
    </xf>
    <xf numFmtId="43" fontId="5" fillId="0" borderId="69" xfId="1" applyFont="1" applyBorder="1" applyAlignment="1">
      <alignment horizontal="left" vertical="top"/>
    </xf>
    <xf numFmtId="0" fontId="4" fillId="0" borderId="25" xfId="6" applyBorder="1"/>
    <xf numFmtId="0" fontId="5" fillId="0" borderId="28" xfId="1" applyNumberFormat="1" applyFont="1" applyFill="1" applyBorder="1" applyAlignment="1">
      <alignment horizontal="center" vertical="center" wrapText="1"/>
    </xf>
    <xf numFmtId="43" fontId="5" fillId="0" borderId="29" xfId="1" applyFont="1" applyFill="1" applyBorder="1" applyAlignment="1">
      <alignment horizontal="center" vertical="center" wrapText="1"/>
    </xf>
    <xf numFmtId="43" fontId="5" fillId="0" borderId="29" xfId="1" applyFont="1" applyFill="1" applyBorder="1" applyAlignment="1">
      <alignment horizontal="left" vertical="top" wrapText="1"/>
    </xf>
    <xf numFmtId="164" fontId="14" fillId="0" borderId="16" xfId="6" applyNumberFormat="1" applyFont="1" applyBorder="1" applyAlignment="1">
      <alignment horizontal="center" vertical="top"/>
    </xf>
    <xf numFmtId="0" fontId="14" fillId="0" borderId="16" xfId="6" applyFont="1" applyBorder="1" applyAlignment="1">
      <alignment horizontal="center" vertical="top"/>
    </xf>
    <xf numFmtId="43" fontId="5" fillId="0" borderId="68" xfId="1" applyFont="1" applyBorder="1" applyAlignment="1">
      <alignment wrapText="1"/>
    </xf>
    <xf numFmtId="43" fontId="5" fillId="12" borderId="62" xfId="1" applyFont="1" applyFill="1" applyBorder="1" applyAlignment="1">
      <alignment horizontal="center" vertical="center" wrapText="1"/>
    </xf>
    <xf numFmtId="43" fontId="5" fillId="16" borderId="58" xfId="13" applyFont="1" applyFill="1" applyBorder="1" applyAlignment="1">
      <alignment horizontal="center" vertical="center" wrapText="1"/>
    </xf>
    <xf numFmtId="43" fontId="5" fillId="0" borderId="60" xfId="13" applyFont="1" applyFill="1" applyBorder="1" applyAlignment="1">
      <alignment vertical="top" wrapText="1"/>
    </xf>
    <xf numFmtId="43" fontId="5" fillId="0" borderId="47" xfId="1" applyFont="1" applyBorder="1" applyAlignment="1">
      <alignment horizontal="center" vertical="center"/>
    </xf>
    <xf numFmtId="43" fontId="5" fillId="0" borderId="58" xfId="1" applyFont="1" applyBorder="1" applyAlignment="1">
      <alignment horizontal="left" vertical="top"/>
    </xf>
    <xf numFmtId="43" fontId="5" fillId="0" borderId="68" xfId="1" applyFont="1" applyBorder="1" applyAlignment="1">
      <alignment horizontal="left" vertical="top"/>
    </xf>
    <xf numFmtId="0" fontId="26" fillId="23" borderId="5" xfId="6" applyFont="1" applyFill="1" applyBorder="1" applyAlignment="1">
      <alignment horizontal="center" vertical="top"/>
    </xf>
    <xf numFmtId="0" fontId="4" fillId="0" borderId="53" xfId="6" applyBorder="1"/>
    <xf numFmtId="0" fontId="5" fillId="12" borderId="34" xfId="1" applyNumberFormat="1" applyFont="1" applyFill="1" applyBorder="1" applyAlignment="1">
      <alignment horizontal="center" vertical="center" wrapText="1"/>
    </xf>
    <xf numFmtId="43" fontId="5" fillId="16" borderId="23" xfId="1" applyFont="1" applyFill="1" applyBorder="1" applyAlignment="1">
      <alignment horizontal="center" vertical="center" wrapText="1"/>
    </xf>
    <xf numFmtId="43" fontId="5" fillId="0" borderId="35" xfId="1" applyFont="1" applyBorder="1" applyAlignment="1">
      <alignment vertical="center" wrapText="1"/>
    </xf>
    <xf numFmtId="0" fontId="5" fillId="0" borderId="65" xfId="1" applyNumberFormat="1" applyFont="1" applyBorder="1" applyAlignment="1">
      <alignment horizontal="center" vertical="center"/>
    </xf>
    <xf numFmtId="43" fontId="5" fillId="0" borderId="66" xfId="1" applyFont="1" applyBorder="1" applyAlignment="1">
      <alignment horizontal="left" vertical="top"/>
    </xf>
    <xf numFmtId="43" fontId="5" fillId="0" borderId="67" xfId="1" applyFont="1" applyBorder="1" applyAlignment="1">
      <alignment horizontal="left" vertical="top"/>
    </xf>
    <xf numFmtId="164" fontId="26" fillId="13" borderId="1" xfId="6" applyNumberFormat="1" applyFont="1" applyFill="1" applyBorder="1" applyAlignment="1">
      <alignment horizontal="center" vertical="top"/>
    </xf>
    <xf numFmtId="0" fontId="26" fillId="13" borderId="1" xfId="6" applyFont="1" applyFill="1" applyBorder="1" applyAlignment="1">
      <alignment horizontal="center" vertical="top"/>
    </xf>
    <xf numFmtId="49" fontId="14" fillId="0" borderId="32" xfId="6" applyNumberFormat="1" applyFont="1" applyBorder="1" applyAlignment="1">
      <alignment horizontal="center" vertical="top"/>
    </xf>
    <xf numFmtId="0" fontId="5" fillId="0" borderId="28" xfId="1" applyNumberFormat="1" applyFont="1" applyBorder="1" applyAlignment="1">
      <alignment horizontal="center" vertical="center" wrapText="1"/>
    </xf>
    <xf numFmtId="43" fontId="5" fillId="16" borderId="29" xfId="1" applyFont="1" applyFill="1" applyBorder="1" applyAlignment="1">
      <alignment horizontal="left" vertical="center" wrapText="1"/>
    </xf>
    <xf numFmtId="43" fontId="5" fillId="16" borderId="30" xfId="1" applyFont="1" applyFill="1" applyBorder="1" applyAlignment="1">
      <alignment horizontal="left" vertical="top" wrapText="1"/>
    </xf>
    <xf numFmtId="0" fontId="14" fillId="13" borderId="31" xfId="6" applyFont="1" applyFill="1" applyBorder="1" applyAlignment="1">
      <alignment horizontal="center" vertical="top"/>
    </xf>
    <xf numFmtId="49" fontId="14" fillId="0" borderId="51" xfId="6" applyNumberFormat="1" applyFont="1" applyBorder="1" applyAlignment="1">
      <alignment horizontal="center" vertical="top"/>
    </xf>
    <xf numFmtId="0" fontId="5" fillId="12" borderId="62" xfId="1" applyNumberFormat="1" applyFont="1" applyFill="1" applyBorder="1" applyAlignment="1">
      <alignment horizontal="center" vertical="center" wrapText="1"/>
    </xf>
    <xf numFmtId="43" fontId="5" fillId="16" borderId="58" xfId="1" applyFont="1" applyFill="1" applyBorder="1" applyAlignment="1">
      <alignment horizontal="center" vertical="center" wrapText="1"/>
    </xf>
    <xf numFmtId="43" fontId="5" fillId="0" borderId="0" xfId="1" applyFont="1" applyBorder="1" applyAlignment="1">
      <alignment wrapText="1"/>
    </xf>
    <xf numFmtId="0" fontId="14" fillId="13" borderId="9" xfId="6" applyFont="1" applyFill="1" applyBorder="1" applyAlignment="1">
      <alignment horizontal="center" vertical="top"/>
    </xf>
    <xf numFmtId="43" fontId="5" fillId="0" borderId="36" xfId="1" applyFont="1" applyBorder="1" applyAlignment="1">
      <alignment vertical="center" wrapText="1"/>
    </xf>
    <xf numFmtId="0" fontId="14" fillId="13" borderId="16" xfId="6" applyFont="1" applyFill="1" applyBorder="1" applyAlignment="1">
      <alignment horizontal="center" vertical="top"/>
    </xf>
    <xf numFmtId="0" fontId="14" fillId="0" borderId="26" xfId="11" applyFont="1" applyBorder="1" applyAlignment="1">
      <alignment vertical="top" wrapText="1"/>
    </xf>
    <xf numFmtId="0" fontId="5" fillId="0" borderId="41" xfId="1" applyNumberFormat="1" applyFont="1" applyBorder="1" applyAlignment="1">
      <alignment horizontal="center" vertical="center"/>
    </xf>
    <xf numFmtId="43" fontId="5" fillId="0" borderId="42" xfId="1" applyFont="1" applyBorder="1" applyAlignment="1">
      <alignment horizontal="left" vertical="top"/>
    </xf>
    <xf numFmtId="43" fontId="0" fillId="0" borderId="43" xfId="1" applyFont="1" applyBorder="1" applyAlignment="1">
      <alignment vertical="top" wrapText="1"/>
    </xf>
    <xf numFmtId="164" fontId="26" fillId="23" borderId="1" xfId="6" applyNumberFormat="1" applyFont="1" applyFill="1" applyBorder="1" applyAlignment="1">
      <alignment horizontal="center" vertical="top"/>
    </xf>
    <xf numFmtId="49" fontId="14" fillId="0" borderId="17" xfId="6" applyNumberFormat="1" applyFont="1" applyBorder="1" applyAlignment="1">
      <alignment horizontal="center" vertical="top"/>
    </xf>
    <xf numFmtId="49" fontId="14" fillId="0" borderId="5" xfId="6" applyNumberFormat="1" applyFont="1" applyBorder="1" applyAlignment="1">
      <alignment horizontal="center" vertical="top"/>
    </xf>
    <xf numFmtId="49" fontId="10" fillId="0" borderId="5" xfId="6" applyNumberFormat="1" applyFont="1" applyBorder="1" applyAlignment="1">
      <alignment horizontal="center" vertical="top" textRotation="90"/>
    </xf>
    <xf numFmtId="49" fontId="26" fillId="15" borderId="5" xfId="6" applyNumberFormat="1" applyFont="1" applyFill="1" applyBorder="1" applyAlignment="1">
      <alignment horizontal="center" vertical="top"/>
    </xf>
    <xf numFmtId="49" fontId="26" fillId="10" borderId="32" xfId="6" applyNumberFormat="1" applyFont="1" applyFill="1" applyBorder="1" applyAlignment="1">
      <alignment horizontal="center" vertical="top"/>
    </xf>
    <xf numFmtId="0" fontId="5" fillId="0" borderId="48" xfId="1" applyNumberFormat="1" applyFont="1" applyBorder="1" applyAlignment="1">
      <alignment horizontal="center" vertical="center"/>
    </xf>
    <xf numFmtId="43" fontId="5" fillId="0" borderId="49" xfId="1" applyFont="1" applyBorder="1" applyAlignment="1">
      <alignment horizontal="left" vertical="top"/>
    </xf>
    <xf numFmtId="43" fontId="0" fillId="0" borderId="50" xfId="1" applyFont="1" applyBorder="1" applyAlignment="1">
      <alignment vertical="top" wrapText="1"/>
    </xf>
    <xf numFmtId="164" fontId="14" fillId="0" borderId="25" xfId="6" applyNumberFormat="1" applyFont="1" applyBorder="1" applyAlignment="1">
      <alignment horizontal="center" vertical="top"/>
    </xf>
    <xf numFmtId="0" fontId="14" fillId="0" borderId="25" xfId="6" applyFont="1" applyBorder="1" applyAlignment="1">
      <alignment horizontal="center" vertical="top"/>
    </xf>
    <xf numFmtId="49" fontId="14" fillId="0" borderId="0" xfId="6" applyNumberFormat="1" applyFont="1" applyBorder="1" applyAlignment="1">
      <alignment horizontal="center" vertical="top"/>
    </xf>
    <xf numFmtId="49" fontId="14" fillId="0" borderId="25" xfId="6" applyNumberFormat="1" applyFont="1" applyBorder="1" applyAlignment="1">
      <alignment horizontal="center" vertical="top"/>
    </xf>
    <xf numFmtId="49" fontId="10" fillId="0" borderId="25" xfId="6" applyNumberFormat="1" applyFont="1" applyBorder="1" applyAlignment="1">
      <alignment horizontal="center" vertical="top" textRotation="90"/>
    </xf>
    <xf numFmtId="49" fontId="26" fillId="10" borderId="51" xfId="6" applyNumberFormat="1" applyFont="1" applyFill="1" applyBorder="1" applyAlignment="1">
      <alignment horizontal="center" vertical="top"/>
    </xf>
    <xf numFmtId="164" fontId="14" fillId="0" borderId="53" xfId="6" applyNumberFormat="1" applyFont="1" applyBorder="1" applyAlignment="1">
      <alignment horizontal="center" vertical="top"/>
    </xf>
    <xf numFmtId="0" fontId="14" fillId="0" borderId="53" xfId="6" applyFont="1" applyBorder="1" applyAlignment="1">
      <alignment horizontal="center" vertical="top"/>
    </xf>
    <xf numFmtId="0" fontId="31" fillId="12" borderId="26" xfId="6" applyFont="1" applyFill="1" applyBorder="1" applyAlignment="1">
      <alignment horizontal="center" vertical="top" wrapText="1"/>
    </xf>
    <xf numFmtId="0" fontId="5" fillId="0" borderId="38" xfId="1" applyNumberFormat="1" applyFont="1" applyBorder="1" applyAlignment="1">
      <alignment horizontal="center" vertical="center"/>
    </xf>
    <xf numFmtId="43" fontId="5" fillId="0" borderId="39" xfId="1" applyFont="1" applyBorder="1" applyAlignment="1">
      <alignment horizontal="left" vertical="top"/>
    </xf>
    <xf numFmtId="164" fontId="26" fillId="13" borderId="21" xfId="6" applyNumberFormat="1" applyFont="1" applyFill="1" applyBorder="1" applyAlignment="1">
      <alignment horizontal="center" vertical="top"/>
    </xf>
    <xf numFmtId="0" fontId="26" fillId="13" borderId="21" xfId="6" applyFont="1" applyFill="1" applyBorder="1" applyAlignment="1">
      <alignment horizontal="center" vertical="top"/>
    </xf>
    <xf numFmtId="0" fontId="5" fillId="12" borderId="48" xfId="1" applyNumberFormat="1" applyFont="1" applyFill="1" applyBorder="1" applyAlignment="1">
      <alignment vertical="center" wrapText="1"/>
    </xf>
    <xf numFmtId="43" fontId="5" fillId="16" borderId="49" xfId="1" applyFont="1" applyFill="1" applyBorder="1" applyAlignment="1">
      <alignment horizontal="center" vertical="center" wrapText="1"/>
    </xf>
    <xf numFmtId="0" fontId="14" fillId="0" borderId="0" xfId="11" applyFont="1" applyBorder="1" applyAlignment="1">
      <alignment vertical="top" wrapText="1"/>
    </xf>
    <xf numFmtId="0" fontId="14" fillId="0" borderId="27" xfId="11" applyFont="1" applyBorder="1" applyAlignment="1">
      <alignment vertical="top" wrapText="1"/>
    </xf>
    <xf numFmtId="43" fontId="5" fillId="0" borderId="41" xfId="1" applyFont="1" applyBorder="1" applyAlignment="1">
      <alignment horizontal="center" vertical="center"/>
    </xf>
    <xf numFmtId="43" fontId="5" fillId="0" borderId="20" xfId="1" applyFont="1" applyBorder="1" applyAlignment="1">
      <alignment horizontal="left" vertical="top"/>
    </xf>
    <xf numFmtId="43" fontId="5" fillId="0" borderId="32" xfId="1" applyFont="1" applyBorder="1" applyAlignment="1">
      <alignment horizontal="left" vertical="top" wrapText="1"/>
    </xf>
    <xf numFmtId="0" fontId="14" fillId="0" borderId="5" xfId="11" applyFont="1" applyBorder="1" applyAlignment="1">
      <alignment vertical="top" wrapText="1"/>
    </xf>
    <xf numFmtId="49" fontId="14" fillId="0" borderId="5" xfId="6" applyNumberFormat="1" applyFont="1" applyBorder="1" applyAlignment="1">
      <alignment vertical="top"/>
    </xf>
    <xf numFmtId="49" fontId="10" fillId="0" borderId="5" xfId="6" applyNumberFormat="1" applyFont="1" applyBorder="1" applyAlignment="1">
      <alignment vertical="center" textRotation="90"/>
    </xf>
    <xf numFmtId="49" fontId="26" fillId="14" borderId="5" xfId="6" applyNumberFormat="1" applyFont="1" applyFill="1" applyBorder="1" applyAlignment="1">
      <alignment vertical="top"/>
    </xf>
    <xf numFmtId="43" fontId="5" fillId="0" borderId="48" xfId="1" applyFont="1" applyBorder="1" applyAlignment="1">
      <alignment horizontal="center" vertical="center"/>
    </xf>
    <xf numFmtId="43" fontId="5" fillId="0" borderId="59" xfId="1" applyFont="1" applyBorder="1" applyAlignment="1">
      <alignment horizontal="left" vertical="top"/>
    </xf>
    <xf numFmtId="43" fontId="5" fillId="0" borderId="51" xfId="1" applyFont="1" applyBorder="1" applyAlignment="1">
      <alignment horizontal="left" vertical="top" wrapText="1"/>
    </xf>
    <xf numFmtId="0" fontId="14" fillId="0" borderId="25" xfId="11" applyFont="1" applyBorder="1" applyAlignment="1">
      <alignment vertical="top" wrapText="1"/>
    </xf>
    <xf numFmtId="49" fontId="14" fillId="0" borderId="25" xfId="6" applyNumberFormat="1" applyFont="1" applyBorder="1" applyAlignment="1">
      <alignment vertical="top"/>
    </xf>
    <xf numFmtId="49" fontId="10" fillId="0" borderId="25" xfId="6" applyNumberFormat="1" applyFont="1" applyBorder="1" applyAlignment="1">
      <alignment vertical="center" textRotation="90"/>
    </xf>
    <xf numFmtId="0" fontId="31" fillId="12" borderId="0" xfId="6" applyFont="1" applyFill="1" applyBorder="1" applyAlignment="1">
      <alignment horizontal="center" vertical="top" wrapText="1"/>
    </xf>
    <xf numFmtId="49" fontId="26" fillId="14" borderId="25" xfId="6" applyNumberFormat="1" applyFont="1" applyFill="1" applyBorder="1" applyAlignment="1">
      <alignment vertical="top"/>
    </xf>
    <xf numFmtId="43" fontId="5" fillId="0" borderId="44" xfId="1" applyFont="1" applyBorder="1" applyAlignment="1">
      <alignment horizontal="center" vertical="center"/>
    </xf>
    <xf numFmtId="43" fontId="5" fillId="0" borderId="52" xfId="1" applyFont="1" applyBorder="1" applyAlignment="1">
      <alignment horizontal="left" vertical="top"/>
    </xf>
    <xf numFmtId="43" fontId="5" fillId="0" borderId="37" xfId="1" applyFont="1" applyBorder="1" applyAlignment="1">
      <alignment horizontal="left" vertical="top" wrapText="1"/>
    </xf>
    <xf numFmtId="49" fontId="14" fillId="0" borderId="26" xfId="6" applyNumberFormat="1" applyFont="1" applyBorder="1" applyAlignment="1">
      <alignment vertical="top"/>
    </xf>
    <xf numFmtId="49" fontId="10" fillId="0" borderId="26" xfId="6" applyNumberFormat="1" applyFont="1" applyBorder="1" applyAlignment="1">
      <alignment vertical="center" textRotation="90"/>
    </xf>
    <xf numFmtId="0" fontId="31" fillId="12" borderId="18" xfId="6" applyFont="1" applyFill="1" applyBorder="1" applyAlignment="1">
      <alignment horizontal="center" vertical="top" wrapText="1"/>
    </xf>
    <xf numFmtId="49" fontId="26" fillId="14" borderId="26" xfId="6" applyNumberFormat="1" applyFont="1" applyFill="1" applyBorder="1" applyAlignment="1">
      <alignment vertical="top"/>
    </xf>
    <xf numFmtId="43" fontId="5" fillId="0" borderId="28" xfId="1" applyFont="1" applyBorder="1" applyAlignment="1">
      <alignment horizontal="center" vertical="center"/>
    </xf>
    <xf numFmtId="43" fontId="5" fillId="0" borderId="71" xfId="1" applyFont="1" applyBorder="1" applyAlignment="1">
      <alignment horizontal="left" vertical="top"/>
    </xf>
    <xf numFmtId="43" fontId="5" fillId="0" borderId="12" xfId="1" applyFont="1" applyBorder="1" applyAlignment="1">
      <alignment horizontal="left" vertical="top" wrapText="1"/>
    </xf>
    <xf numFmtId="43" fontId="5" fillId="0" borderId="57" xfId="1" applyFont="1" applyBorder="1" applyAlignment="1">
      <alignment wrapText="1"/>
    </xf>
    <xf numFmtId="43" fontId="5" fillId="12" borderId="34" xfId="1" applyFont="1" applyFill="1" applyBorder="1" applyAlignment="1">
      <alignment horizontal="center" vertical="center" wrapText="1"/>
    </xf>
    <xf numFmtId="43" fontId="5" fillId="0" borderId="65" xfId="1" applyFont="1" applyBorder="1" applyAlignment="1">
      <alignment horizontal="center" vertical="center" wrapText="1"/>
    </xf>
    <xf numFmtId="43" fontId="5" fillId="0" borderId="70" xfId="1" applyFont="1" applyBorder="1" applyAlignment="1">
      <alignment horizontal="center" vertical="center" wrapText="1"/>
    </xf>
    <xf numFmtId="43" fontId="5" fillId="0" borderId="4" xfId="1" applyFont="1" applyBorder="1" applyAlignment="1">
      <alignment vertical="top" wrapText="1"/>
    </xf>
    <xf numFmtId="0" fontId="45" fillId="0" borderId="3" xfId="6" applyFont="1" applyBorder="1" applyAlignment="1">
      <alignment vertical="top" wrapText="1"/>
    </xf>
    <xf numFmtId="0" fontId="45" fillId="0" borderId="3" xfId="6" applyFont="1" applyBorder="1" applyAlignment="1">
      <alignment vertical="top" textRotation="90" wrapText="1"/>
    </xf>
    <xf numFmtId="49" fontId="26" fillId="0" borderId="3" xfId="6" applyNumberFormat="1" applyFont="1" applyBorder="1" applyAlignment="1">
      <alignment vertical="top" wrapText="1"/>
    </xf>
    <xf numFmtId="0" fontId="26" fillId="0" borderId="3" xfId="6" applyFont="1" applyBorder="1"/>
    <xf numFmtId="0" fontId="26" fillId="0" borderId="4" xfId="6" applyFont="1" applyBorder="1"/>
    <xf numFmtId="43" fontId="77" fillId="9" borderId="2" xfId="1" applyFont="1" applyFill="1" applyBorder="1" applyAlignment="1">
      <alignment horizontal="center" vertical="center" wrapText="1"/>
    </xf>
    <xf numFmtId="43" fontId="62" fillId="9" borderId="3" xfId="1" applyFont="1" applyFill="1" applyBorder="1" applyAlignment="1">
      <alignment vertical="top" wrapText="1"/>
    </xf>
    <xf numFmtId="0" fontId="45" fillId="9" borderId="3" xfId="6" applyFont="1" applyFill="1" applyBorder="1" applyAlignment="1">
      <alignment vertical="top" wrapText="1"/>
    </xf>
    <xf numFmtId="0" fontId="45" fillId="9" borderId="3" xfId="6" applyFont="1" applyFill="1" applyBorder="1" applyAlignment="1">
      <alignment vertical="top" textRotation="90" wrapText="1"/>
    </xf>
    <xf numFmtId="49" fontId="26" fillId="9" borderId="3" xfId="6" applyNumberFormat="1" applyFont="1" applyFill="1" applyBorder="1" applyAlignment="1">
      <alignment vertical="top" wrapText="1"/>
    </xf>
    <xf numFmtId="0" fontId="26" fillId="9" borderId="3" xfId="6" applyFont="1" applyFill="1" applyBorder="1"/>
    <xf numFmtId="49" fontId="26" fillId="15" borderId="1" xfId="6" applyNumberFormat="1" applyFont="1" applyFill="1" applyBorder="1" applyAlignment="1">
      <alignment horizontal="center" vertical="top"/>
    </xf>
    <xf numFmtId="43" fontId="11" fillId="9" borderId="2" xfId="1" applyFont="1" applyFill="1" applyBorder="1" applyAlignment="1">
      <alignment horizontal="center" vertical="center"/>
    </xf>
    <xf numFmtId="43" fontId="5" fillId="9" borderId="3" xfId="1" applyFont="1" applyFill="1" applyBorder="1" applyAlignment="1">
      <alignment vertical="top"/>
    </xf>
    <xf numFmtId="43" fontId="5" fillId="9" borderId="4" xfId="1" applyFont="1" applyFill="1" applyBorder="1" applyAlignment="1">
      <alignment vertical="top"/>
    </xf>
    <xf numFmtId="164" fontId="26" fillId="9" borderId="1" xfId="6" applyNumberFormat="1" applyFont="1" applyFill="1" applyBorder="1" applyAlignment="1">
      <alignment horizontal="center" vertical="top"/>
    </xf>
    <xf numFmtId="0" fontId="26" fillId="9" borderId="1" xfId="6" applyFont="1" applyFill="1" applyBorder="1" applyAlignment="1">
      <alignment horizontal="center" vertical="top"/>
    </xf>
    <xf numFmtId="43" fontId="11" fillId="0" borderId="19" xfId="1" applyFont="1" applyBorder="1" applyAlignment="1">
      <alignment horizontal="center" vertical="center"/>
    </xf>
    <xf numFmtId="43" fontId="5" fillId="0" borderId="20" xfId="1" applyFont="1" applyBorder="1" applyAlignment="1">
      <alignment horizontal="center" vertical="top"/>
    </xf>
    <xf numFmtId="43" fontId="5" fillId="0" borderId="32" xfId="1" applyFont="1" applyBorder="1" applyAlignment="1">
      <alignment horizontal="left" vertical="top"/>
    </xf>
    <xf numFmtId="164" fontId="26" fillId="0" borderId="5" xfId="6" applyNumberFormat="1" applyFont="1" applyFill="1" applyBorder="1" applyAlignment="1">
      <alignment horizontal="center" vertical="top"/>
    </xf>
    <xf numFmtId="0" fontId="14" fillId="0" borderId="26" xfId="6" applyFont="1" applyBorder="1" applyAlignment="1">
      <alignment horizontal="center" vertical="top"/>
    </xf>
    <xf numFmtId="43" fontId="11" fillId="0" borderId="13" xfId="1" applyFont="1" applyBorder="1" applyAlignment="1">
      <alignment horizontal="center" vertical="center"/>
    </xf>
    <xf numFmtId="43" fontId="5" fillId="0" borderId="57" xfId="1" applyFont="1" applyBorder="1" applyAlignment="1">
      <alignment horizontal="center" vertical="top"/>
    </xf>
    <xf numFmtId="43" fontId="5" fillId="0" borderId="15" xfId="1" applyFont="1" applyBorder="1" applyAlignment="1">
      <alignment horizontal="left" vertical="top"/>
    </xf>
    <xf numFmtId="0" fontId="5" fillId="12" borderId="22" xfId="1" applyNumberFormat="1" applyFont="1" applyFill="1" applyBorder="1" applyAlignment="1">
      <alignment horizontal="center" vertical="center" wrapText="1"/>
    </xf>
    <xf numFmtId="43" fontId="5" fillId="0" borderId="0" xfId="1" applyFont="1" applyBorder="1" applyAlignment="1">
      <alignment vertical="top" wrapText="1"/>
    </xf>
    <xf numFmtId="0" fontId="5" fillId="0" borderId="19" xfId="1" applyNumberFormat="1" applyFont="1" applyBorder="1" applyAlignment="1">
      <alignment horizontal="center" vertical="center"/>
    </xf>
    <xf numFmtId="164" fontId="26" fillId="23" borderId="19" xfId="6" applyNumberFormat="1" applyFont="1" applyFill="1" applyBorder="1" applyAlignment="1">
      <alignment horizontal="center" vertical="top"/>
    </xf>
    <xf numFmtId="0" fontId="5" fillId="12" borderId="6" xfId="1" applyNumberFormat="1" applyFont="1" applyFill="1" applyBorder="1" applyAlignment="1">
      <alignment horizontal="center" vertical="center"/>
    </xf>
    <xf numFmtId="43" fontId="5" fillId="0" borderId="58" xfId="1" applyFont="1" applyBorder="1" applyAlignment="1">
      <alignment horizontal="center" vertical="center" wrapText="1"/>
    </xf>
    <xf numFmtId="43" fontId="5" fillId="0" borderId="8" xfId="1" applyFont="1" applyBorder="1" applyAlignment="1">
      <alignment horizontal="left" vertical="top" wrapText="1"/>
    </xf>
    <xf numFmtId="164" fontId="14" fillId="12" borderId="19" xfId="6" applyNumberFormat="1" applyFont="1" applyFill="1" applyBorder="1" applyAlignment="1">
      <alignment horizontal="center" vertical="top"/>
    </xf>
    <xf numFmtId="0" fontId="14" fillId="0" borderId="27" xfId="6" applyFont="1" applyBorder="1" applyAlignment="1">
      <alignment horizontal="center" vertical="top"/>
    </xf>
    <xf numFmtId="0" fontId="5" fillId="0" borderId="13" xfId="1" applyNumberFormat="1" applyFont="1" applyBorder="1" applyAlignment="1">
      <alignment horizontal="center" vertical="center"/>
    </xf>
    <xf numFmtId="0" fontId="4" fillId="0" borderId="13" xfId="1" applyNumberFormat="1" applyFont="1" applyBorder="1" applyAlignment="1">
      <alignment horizontal="center" vertical="center"/>
    </xf>
    <xf numFmtId="43" fontId="5" fillId="0" borderId="57" xfId="1" applyFont="1" applyBorder="1" applyAlignment="1">
      <alignment horizontal="center" vertical="center" wrapText="1"/>
    </xf>
    <xf numFmtId="43" fontId="0" fillId="0" borderId="8" xfId="1" applyFont="1" applyBorder="1"/>
    <xf numFmtId="0" fontId="26" fillId="13" borderId="33" xfId="6" applyFont="1" applyFill="1" applyBorder="1" applyAlignment="1">
      <alignment horizontal="center" vertical="top"/>
    </xf>
    <xf numFmtId="0" fontId="5" fillId="12" borderId="13" xfId="1" applyNumberFormat="1" applyFont="1" applyFill="1" applyBorder="1" applyAlignment="1">
      <alignment horizontal="center" vertical="center"/>
    </xf>
    <xf numFmtId="43" fontId="5" fillId="0" borderId="15" xfId="1" applyFont="1" applyBorder="1" applyAlignment="1">
      <alignment horizontal="left" vertical="top" wrapText="1"/>
    </xf>
    <xf numFmtId="0" fontId="14" fillId="12" borderId="0" xfId="6" applyFont="1" applyFill="1" applyBorder="1" applyAlignment="1">
      <alignment horizontal="center" vertical="top"/>
    </xf>
    <xf numFmtId="0" fontId="5" fillId="12" borderId="22" xfId="1" applyNumberFormat="1" applyFont="1" applyFill="1" applyBorder="1" applyAlignment="1">
      <alignment horizontal="center" vertical="center"/>
    </xf>
    <xf numFmtId="43" fontId="5" fillId="0" borderId="23" xfId="1" applyFont="1" applyBorder="1" applyAlignment="1">
      <alignment horizontal="center" vertical="center" wrapText="1"/>
    </xf>
    <xf numFmtId="0" fontId="14" fillId="0" borderId="54" xfId="11" applyFont="1" applyBorder="1" applyAlignment="1">
      <alignment vertical="top" wrapText="1"/>
    </xf>
    <xf numFmtId="0" fontId="5" fillId="0" borderId="65" xfId="1" applyNumberFormat="1" applyFont="1" applyBorder="1" applyAlignment="1">
      <alignment horizontal="center" vertical="center" wrapText="1"/>
    </xf>
    <xf numFmtId="43" fontId="5" fillId="0" borderId="70" xfId="1" applyFont="1" applyBorder="1" applyAlignment="1">
      <alignment horizontal="center" vertical="center"/>
    </xf>
    <xf numFmtId="43" fontId="5" fillId="0" borderId="4" xfId="1" applyFont="1" applyBorder="1" applyAlignment="1">
      <alignment wrapText="1"/>
    </xf>
    <xf numFmtId="0" fontId="26" fillId="0" borderId="3" xfId="6" applyFont="1" applyBorder="1" applyAlignment="1">
      <alignment vertical="top"/>
    </xf>
    <xf numFmtId="43" fontId="77" fillId="9" borderId="27" xfId="1" applyFont="1" applyFill="1" applyBorder="1" applyAlignment="1">
      <alignment horizontal="center" vertical="center" wrapText="1"/>
    </xf>
    <xf numFmtId="43" fontId="62" fillId="9" borderId="18" xfId="1" applyFont="1" applyFill="1" applyBorder="1" applyAlignment="1">
      <alignment vertical="top" wrapText="1"/>
    </xf>
    <xf numFmtId="0" fontId="81" fillId="9" borderId="3" xfId="6" applyFont="1" applyFill="1" applyBorder="1" applyAlignment="1">
      <alignment vertical="top"/>
    </xf>
    <xf numFmtId="0" fontId="81" fillId="9" borderId="4" xfId="6" applyFont="1" applyFill="1" applyBorder="1" applyAlignment="1">
      <alignment vertical="top"/>
    </xf>
    <xf numFmtId="43" fontId="11" fillId="9" borderId="19" xfId="1" applyFont="1" applyFill="1" applyBorder="1" applyAlignment="1">
      <alignment horizontal="center" vertical="center"/>
    </xf>
    <xf numFmtId="43" fontId="5" fillId="9" borderId="17" xfId="1" applyFont="1" applyFill="1" applyBorder="1" applyAlignment="1">
      <alignment horizontal="left" vertical="top"/>
    </xf>
    <xf numFmtId="43" fontId="5" fillId="9" borderId="32" xfId="1" applyFont="1" applyFill="1" applyBorder="1" applyAlignment="1">
      <alignment horizontal="center" vertical="top"/>
    </xf>
    <xf numFmtId="164" fontId="26" fillId="9" borderId="5" xfId="6" applyNumberFormat="1" applyFont="1" applyFill="1" applyBorder="1" applyAlignment="1">
      <alignment horizontal="center" vertical="top"/>
    </xf>
    <xf numFmtId="0" fontId="31" fillId="9" borderId="17" xfId="6" applyFont="1" applyFill="1" applyBorder="1" applyAlignment="1">
      <alignment horizontal="center" vertical="top" wrapText="1"/>
    </xf>
    <xf numFmtId="0" fontId="31" fillId="9" borderId="32" xfId="6" applyFont="1" applyFill="1" applyBorder="1" applyAlignment="1">
      <alignment horizontal="center" vertical="top" wrapText="1"/>
    </xf>
    <xf numFmtId="0" fontId="26" fillId="23" borderId="19" xfId="6" applyFont="1" applyFill="1" applyBorder="1" applyAlignment="1">
      <alignment horizontal="center" vertical="top"/>
    </xf>
    <xf numFmtId="43" fontId="5" fillId="12" borderId="13" xfId="1" applyFont="1" applyFill="1" applyBorder="1" applyAlignment="1">
      <alignment horizontal="center" vertical="center" wrapText="1"/>
    </xf>
    <xf numFmtId="43" fontId="5" fillId="16" borderId="57" xfId="1" applyFont="1" applyFill="1" applyBorder="1" applyAlignment="1">
      <alignment horizontal="center" vertical="center" wrapText="1"/>
    </xf>
    <xf numFmtId="43" fontId="5" fillId="0" borderId="14" xfId="1" applyFont="1" applyBorder="1" applyAlignment="1">
      <alignment vertical="top" wrapText="1"/>
    </xf>
    <xf numFmtId="164" fontId="33" fillId="12" borderId="19" xfId="6" applyNumberFormat="1" applyFont="1" applyFill="1" applyBorder="1" applyAlignment="1">
      <alignment horizontal="center" vertical="top"/>
    </xf>
    <xf numFmtId="0" fontId="14" fillId="0" borderId="22" xfId="6" applyFont="1" applyBorder="1" applyAlignment="1">
      <alignment horizontal="center" vertical="top"/>
    </xf>
    <xf numFmtId="49" fontId="14" fillId="0" borderId="55" xfId="6" applyNumberFormat="1" applyFont="1" applyBorder="1" applyAlignment="1">
      <alignment horizontal="center" vertical="top"/>
    </xf>
    <xf numFmtId="43" fontId="5" fillId="0" borderId="64" xfId="1" applyFont="1" applyBorder="1" applyAlignment="1">
      <alignment wrapText="1"/>
    </xf>
    <xf numFmtId="164" fontId="33" fillId="12" borderId="2" xfId="6" applyNumberFormat="1" applyFont="1" applyFill="1" applyBorder="1" applyAlignment="1">
      <alignment horizontal="center" vertical="top"/>
    </xf>
    <xf numFmtId="43" fontId="11" fillId="0" borderId="38" xfId="1" applyFont="1" applyBorder="1" applyAlignment="1">
      <alignment horizontal="center" vertical="center"/>
    </xf>
    <xf numFmtId="43" fontId="5" fillId="0" borderId="40" xfId="1" applyFont="1" applyBorder="1" applyAlignment="1">
      <alignment horizontal="left" vertical="top"/>
    </xf>
    <xf numFmtId="164" fontId="26" fillId="13" borderId="19" xfId="6" applyNumberFormat="1" applyFont="1" applyFill="1" applyBorder="1" applyAlignment="1">
      <alignment horizontal="center" vertical="top"/>
    </xf>
    <xf numFmtId="0" fontId="26" fillId="13" borderId="5" xfId="6" applyFont="1" applyFill="1" applyBorder="1" applyAlignment="1">
      <alignment horizontal="center" vertical="top"/>
    </xf>
    <xf numFmtId="0" fontId="31" fillId="13" borderId="17" xfId="6" applyFont="1" applyFill="1" applyBorder="1" applyAlignment="1">
      <alignment vertical="top" wrapText="1"/>
    </xf>
    <xf numFmtId="43" fontId="11" fillId="12" borderId="62" xfId="1" applyFont="1" applyFill="1" applyBorder="1" applyAlignment="1">
      <alignment horizontal="center" vertical="center" wrapText="1"/>
    </xf>
    <xf numFmtId="43" fontId="5" fillId="0" borderId="60" xfId="1" applyFont="1" applyBorder="1" applyAlignment="1">
      <alignment wrapText="1"/>
    </xf>
    <xf numFmtId="164" fontId="14" fillId="13" borderId="6" xfId="6" applyNumberFormat="1" applyFont="1" applyFill="1" applyBorder="1" applyAlignment="1">
      <alignment horizontal="center" vertical="top"/>
    </xf>
    <xf numFmtId="43" fontId="11" fillId="12" borderId="34" xfId="1" applyFont="1" applyFill="1" applyBorder="1" applyAlignment="1">
      <alignment horizontal="center" vertical="center" wrapText="1"/>
    </xf>
    <xf numFmtId="164" fontId="14" fillId="13" borderId="22" xfId="6" applyNumberFormat="1" applyFont="1" applyFill="1" applyBorder="1" applyAlignment="1">
      <alignment horizontal="center" vertical="top"/>
    </xf>
    <xf numFmtId="43" fontId="11" fillId="0" borderId="48" xfId="1" applyFont="1" applyBorder="1" applyAlignment="1">
      <alignment horizontal="center" vertical="center"/>
    </xf>
    <xf numFmtId="164" fontId="26" fillId="23" borderId="54" xfId="6" applyNumberFormat="1" applyFont="1" applyFill="1" applyBorder="1" applyAlignment="1">
      <alignment horizontal="center" vertical="top"/>
    </xf>
    <xf numFmtId="0" fontId="7" fillId="13" borderId="25" xfId="6" applyFont="1" applyFill="1" applyBorder="1" applyAlignment="1">
      <alignment horizontal="center" textRotation="90" wrapText="1"/>
    </xf>
    <xf numFmtId="0" fontId="31" fillId="12" borderId="51" xfId="6" applyFont="1" applyFill="1" applyBorder="1" applyAlignment="1">
      <alignment horizontal="center" vertical="top" wrapText="1"/>
    </xf>
    <xf numFmtId="43" fontId="11" fillId="0" borderId="62" xfId="1" applyFont="1" applyBorder="1" applyAlignment="1">
      <alignment horizontal="center" vertical="center"/>
    </xf>
    <xf numFmtId="43" fontId="5" fillId="0" borderId="60" xfId="1" applyFont="1" applyBorder="1" applyAlignment="1">
      <alignment horizontal="left" vertical="top"/>
    </xf>
    <xf numFmtId="164" fontId="14" fillId="0" borderId="22" xfId="6" applyNumberFormat="1" applyFont="1" applyBorder="1" applyAlignment="1">
      <alignment horizontal="center" vertical="top"/>
    </xf>
    <xf numFmtId="0" fontId="5" fillId="16" borderId="34" xfId="1" applyNumberFormat="1" applyFont="1" applyFill="1" applyBorder="1" applyAlignment="1">
      <alignment horizontal="center" vertical="center" wrapText="1"/>
    </xf>
    <xf numFmtId="43" fontId="5" fillId="0" borderId="35" xfId="1" applyFont="1" applyBorder="1" applyAlignment="1">
      <alignment horizontal="left" vertical="top" wrapText="1"/>
    </xf>
    <xf numFmtId="0" fontId="5" fillId="12" borderId="47" xfId="1" applyNumberFormat="1" applyFont="1" applyFill="1" applyBorder="1" applyAlignment="1">
      <alignment horizontal="center" vertical="center" wrapText="1"/>
    </xf>
    <xf numFmtId="43" fontId="4" fillId="9" borderId="2" xfId="1" applyFont="1" applyFill="1" applyBorder="1" applyAlignment="1">
      <alignment horizontal="center" vertical="top" wrapText="1"/>
    </xf>
    <xf numFmtId="43" fontId="0" fillId="9" borderId="3" xfId="1" applyFont="1" applyFill="1" applyBorder="1" applyAlignment="1">
      <alignment vertical="top" wrapText="1"/>
    </xf>
    <xf numFmtId="0" fontId="31" fillId="9" borderId="3" xfId="6" applyFont="1" applyFill="1" applyBorder="1" applyAlignment="1">
      <alignment vertical="top" wrapText="1"/>
    </xf>
    <xf numFmtId="0" fontId="31" fillId="9" borderId="3" xfId="6" applyFont="1" applyFill="1" applyBorder="1" applyAlignment="1">
      <alignment vertical="top" textRotation="90" wrapText="1"/>
    </xf>
    <xf numFmtId="0" fontId="14" fillId="9" borderId="3" xfId="6" applyFont="1" applyFill="1" applyBorder="1" applyAlignment="1">
      <alignment vertical="top" wrapText="1"/>
    </xf>
    <xf numFmtId="43" fontId="5" fillId="0" borderId="38" xfId="1" applyFont="1" applyBorder="1" applyAlignment="1">
      <alignment horizontal="center" vertical="center"/>
    </xf>
    <xf numFmtId="43" fontId="5" fillId="0" borderId="39" xfId="1" applyFont="1" applyBorder="1" applyAlignment="1">
      <alignment horizontal="center" vertical="center" wrapText="1"/>
    </xf>
    <xf numFmtId="43" fontId="5" fillId="0" borderId="21" xfId="1" applyFont="1" applyBorder="1" applyAlignment="1">
      <alignment vertical="top" wrapText="1"/>
    </xf>
    <xf numFmtId="0" fontId="26" fillId="0" borderId="17" xfId="6" applyFont="1" applyBorder="1" applyAlignment="1">
      <alignment horizontal="left" vertical="top"/>
    </xf>
    <xf numFmtId="0" fontId="26" fillId="0" borderId="17" xfId="6" applyFont="1" applyBorder="1" applyAlignment="1">
      <alignment horizontal="left" vertical="top" textRotation="90"/>
    </xf>
    <xf numFmtId="0" fontId="14" fillId="0" borderId="17" xfId="6" applyFont="1" applyBorder="1" applyAlignment="1">
      <alignment horizontal="left" vertical="top"/>
    </xf>
    <xf numFmtId="0" fontId="26" fillId="0" borderId="32" xfId="6" applyFont="1" applyBorder="1" applyAlignment="1">
      <alignment vertical="top"/>
    </xf>
    <xf numFmtId="0" fontId="5" fillId="0" borderId="47" xfId="1" applyNumberFormat="1" applyFont="1" applyBorder="1" applyAlignment="1">
      <alignment horizontal="center" vertical="center"/>
    </xf>
    <xf numFmtId="43" fontId="5" fillId="0" borderId="68" xfId="1" applyFont="1" applyBorder="1" applyAlignment="1">
      <alignment horizontal="center" vertical="center"/>
    </xf>
    <xf numFmtId="43" fontId="5" fillId="0" borderId="16" xfId="1" applyFont="1" applyBorder="1" applyAlignment="1">
      <alignment vertical="top" wrapText="1"/>
    </xf>
    <xf numFmtId="0" fontId="26" fillId="0" borderId="18" xfId="6" applyFont="1" applyBorder="1" applyAlignment="1">
      <alignment horizontal="left" vertical="top"/>
    </xf>
    <xf numFmtId="0" fontId="26" fillId="0" borderId="18" xfId="6" applyFont="1" applyBorder="1" applyAlignment="1">
      <alignment horizontal="left" vertical="top" textRotation="90"/>
    </xf>
    <xf numFmtId="0" fontId="14" fillId="0" borderId="18" xfId="6" applyFont="1" applyBorder="1" applyAlignment="1">
      <alignment horizontal="left" vertical="top"/>
    </xf>
    <xf numFmtId="0" fontId="26" fillId="0" borderId="37" xfId="6" applyFont="1" applyBorder="1" applyAlignment="1">
      <alignment vertical="top"/>
    </xf>
    <xf numFmtId="0" fontId="26" fillId="10" borderId="2" xfId="6" applyFont="1" applyFill="1" applyBorder="1" applyAlignment="1">
      <alignment horizontal="center" vertical="center"/>
    </xf>
    <xf numFmtId="0" fontId="31" fillId="11" borderId="3" xfId="6" applyFont="1" applyFill="1" applyBorder="1"/>
    <xf numFmtId="0" fontId="26" fillId="10" borderId="3" xfId="6" applyFont="1" applyFill="1" applyBorder="1" applyAlignment="1">
      <alignment horizontal="left" vertical="top" textRotation="90"/>
    </xf>
    <xf numFmtId="0" fontId="81" fillId="11" borderId="3" xfId="6" applyFont="1" applyFill="1" applyBorder="1" applyAlignment="1">
      <alignment vertical="center"/>
    </xf>
    <xf numFmtId="0" fontId="27" fillId="0" borderId="0" xfId="12" applyFont="1" applyAlignment="1">
      <alignment vertical="top" wrapText="1"/>
    </xf>
    <xf numFmtId="0" fontId="4" fillId="0" borderId="0" xfId="6" applyAlignment="1">
      <alignment horizontal="center" vertical="top"/>
    </xf>
    <xf numFmtId="0" fontId="62" fillId="0" borderId="0" xfId="6" applyFont="1"/>
    <xf numFmtId="2" fontId="77" fillId="3" borderId="1" xfId="6" applyNumberFormat="1" applyFont="1" applyFill="1" applyBorder="1" applyAlignment="1">
      <alignment horizontal="center"/>
    </xf>
    <xf numFmtId="2" fontId="55" fillId="0" borderId="26" xfId="6" applyNumberFormat="1" applyFont="1" applyBorder="1" applyAlignment="1">
      <alignment horizontal="center" vertical="top" wrapText="1"/>
    </xf>
    <xf numFmtId="0" fontId="75" fillId="0" borderId="0" xfId="6" applyFont="1" applyAlignment="1">
      <alignment vertical="top"/>
    </xf>
    <xf numFmtId="0" fontId="16" fillId="0" borderId="0" xfId="6" applyFont="1" applyAlignment="1">
      <alignment horizontal="right" vertical="top" wrapText="1"/>
    </xf>
    <xf numFmtId="0" fontId="10" fillId="0" borderId="0" xfId="6" applyFont="1" applyAlignment="1">
      <alignment horizontal="center" vertical="top"/>
    </xf>
    <xf numFmtId="0" fontId="8" fillId="0" borderId="9" xfId="5" applyFont="1" applyBorder="1" applyAlignment="1">
      <alignment horizontal="center" vertical="top" wrapText="1"/>
    </xf>
    <xf numFmtId="2" fontId="57" fillId="0" borderId="16" xfId="6" applyNumberFormat="1" applyFont="1" applyBorder="1" applyAlignment="1">
      <alignment horizontal="center" vertical="top" wrapText="1"/>
    </xf>
    <xf numFmtId="2" fontId="84" fillId="7" borderId="1" xfId="6" applyNumberFormat="1" applyFont="1" applyFill="1" applyBorder="1" applyAlignment="1">
      <alignment horizontal="center" vertical="top" wrapText="1"/>
    </xf>
    <xf numFmtId="0" fontId="13" fillId="0" borderId="3" xfId="6" applyFont="1" applyBorder="1" applyAlignment="1">
      <alignment horizontal="center" vertical="top" wrapText="1"/>
    </xf>
    <xf numFmtId="49" fontId="12" fillId="0" borderId="0" xfId="6" applyNumberFormat="1" applyFont="1" applyAlignment="1">
      <alignment horizontal="center" vertical="top"/>
    </xf>
    <xf numFmtId="0" fontId="5" fillId="0" borderId="0" xfId="6" applyFont="1" applyAlignment="1">
      <alignment horizontal="center" vertical="top"/>
    </xf>
    <xf numFmtId="49" fontId="5" fillId="0" borderId="0" xfId="6" applyNumberFormat="1" applyFont="1" applyAlignment="1">
      <alignment vertical="top"/>
    </xf>
    <xf numFmtId="49" fontId="5" fillId="0" borderId="18" xfId="6" applyNumberFormat="1" applyFont="1" applyBorder="1" applyAlignment="1">
      <alignment vertical="top"/>
    </xf>
    <xf numFmtId="49" fontId="5" fillId="0" borderId="18" xfId="6" applyNumberFormat="1" applyFont="1" applyBorder="1" applyAlignment="1">
      <alignment horizontal="center" vertical="top"/>
    </xf>
    <xf numFmtId="49" fontId="5" fillId="0" borderId="18" xfId="6" applyNumberFormat="1" applyFont="1" applyBorder="1" applyAlignment="1">
      <alignment vertical="top" textRotation="90"/>
    </xf>
    <xf numFmtId="0" fontId="5" fillId="4" borderId="2" xfId="6" applyFont="1" applyFill="1" applyBorder="1" applyAlignment="1">
      <alignment vertical="top"/>
    </xf>
    <xf numFmtId="0" fontId="5" fillId="4" borderId="3" xfId="6" applyFont="1" applyFill="1" applyBorder="1" applyAlignment="1">
      <alignment vertical="top"/>
    </xf>
    <xf numFmtId="0" fontId="5" fillId="4" borderId="4" xfId="6" applyFont="1" applyFill="1" applyBorder="1" applyAlignment="1">
      <alignment vertical="top"/>
    </xf>
    <xf numFmtId="2" fontId="6" fillId="4" borderId="1" xfId="6" applyNumberFormat="1" applyFont="1" applyFill="1" applyBorder="1" applyAlignment="1">
      <alignment horizontal="center" vertical="top"/>
    </xf>
    <xf numFmtId="49" fontId="7" fillId="11" borderId="2" xfId="8" applyNumberFormat="1" applyFont="1" applyFill="1" applyBorder="1" applyAlignment="1">
      <alignment vertical="top"/>
    </xf>
    <xf numFmtId="49" fontId="7" fillId="11" borderId="3" xfId="8" applyNumberFormat="1" applyFont="1" applyFill="1" applyBorder="1" applyAlignment="1">
      <alignment vertical="top"/>
    </xf>
    <xf numFmtId="49" fontId="7" fillId="11" borderId="4" xfId="8" applyNumberFormat="1" applyFont="1" applyFill="1" applyBorder="1" applyAlignment="1">
      <alignment vertical="top"/>
    </xf>
    <xf numFmtId="164" fontId="7" fillId="11" borderId="1" xfId="8" applyNumberFormat="1" applyFont="1" applyFill="1" applyBorder="1" applyAlignment="1">
      <alignment horizontal="center" vertical="top"/>
    </xf>
    <xf numFmtId="49" fontId="9" fillId="10" borderId="67" xfId="6" applyNumberFormat="1" applyFont="1" applyFill="1" applyBorder="1" applyAlignment="1">
      <alignment horizontal="center" vertical="top" wrapText="1"/>
    </xf>
    <xf numFmtId="0" fontId="5" fillId="9" borderId="2" xfId="6" applyFont="1" applyFill="1" applyBorder="1" applyAlignment="1">
      <alignment vertical="top" wrapText="1"/>
    </xf>
    <xf numFmtId="0" fontId="5" fillId="9" borderId="3" xfId="6" applyFont="1" applyFill="1" applyBorder="1" applyAlignment="1">
      <alignment vertical="top" wrapText="1"/>
    </xf>
    <xf numFmtId="0" fontId="5" fillId="9" borderId="4" xfId="6" applyFont="1" applyFill="1" applyBorder="1" applyAlignment="1">
      <alignment vertical="top" wrapText="1"/>
    </xf>
    <xf numFmtId="164" fontId="7" fillId="9" borderId="5" xfId="6" applyNumberFormat="1" applyFont="1" applyFill="1" applyBorder="1" applyAlignment="1">
      <alignment horizontal="center" vertical="top"/>
    </xf>
    <xf numFmtId="0" fontId="7" fillId="9" borderId="5" xfId="6" applyFont="1" applyFill="1" applyBorder="1" applyAlignment="1">
      <alignment horizontal="center" vertical="top"/>
    </xf>
    <xf numFmtId="49" fontId="7" fillId="9" borderId="5" xfId="6" applyNumberFormat="1" applyFont="1" applyFill="1" applyBorder="1" applyAlignment="1">
      <alignment horizontal="center" vertical="top"/>
    </xf>
    <xf numFmtId="49" fontId="9" fillId="10" borderId="5" xfId="6" applyNumberFormat="1" applyFont="1" applyFill="1" applyBorder="1" applyAlignment="1">
      <alignment horizontal="center" vertical="top"/>
    </xf>
    <xf numFmtId="9" fontId="5" fillId="0" borderId="38" xfId="6" applyNumberFormat="1" applyFont="1" applyBorder="1" applyAlignment="1">
      <alignment horizontal="center" vertical="top" wrapText="1"/>
    </xf>
    <xf numFmtId="0" fontId="5" fillId="0" borderId="56" xfId="6" applyFont="1" applyBorder="1" applyAlignment="1">
      <alignment horizontal="center" vertical="top" wrapText="1"/>
    </xf>
    <xf numFmtId="0" fontId="5" fillId="0" borderId="33" xfId="6" applyFont="1" applyBorder="1" applyAlignment="1">
      <alignment horizontal="left" vertical="top" wrapText="1"/>
    </xf>
    <xf numFmtId="164" fontId="7" fillId="23" borderId="21" xfId="6" applyNumberFormat="1" applyFont="1" applyFill="1" applyBorder="1" applyAlignment="1">
      <alignment horizontal="center" vertical="top"/>
    </xf>
    <xf numFmtId="0" fontId="7" fillId="23" borderId="1" xfId="6" applyFont="1" applyFill="1" applyBorder="1" applyAlignment="1">
      <alignment horizontal="center" vertical="top"/>
    </xf>
    <xf numFmtId="49" fontId="5" fillId="0" borderId="5" xfId="6" applyNumberFormat="1" applyFont="1" applyBorder="1" applyAlignment="1">
      <alignment horizontal="center" vertical="top"/>
    </xf>
    <xf numFmtId="0" fontId="4" fillId="12" borderId="5" xfId="6" applyFill="1" applyBorder="1" applyAlignment="1">
      <alignment horizontal="center" vertical="top" wrapText="1"/>
    </xf>
    <xf numFmtId="0" fontId="4" fillId="14" borderId="17" xfId="6" applyFill="1" applyBorder="1" applyAlignment="1">
      <alignment horizontal="center" vertical="top" wrapText="1"/>
    </xf>
    <xf numFmtId="0" fontId="4" fillId="13" borderId="5" xfId="6" applyFill="1" applyBorder="1" applyAlignment="1">
      <alignment vertical="top" wrapText="1"/>
    </xf>
    <xf numFmtId="0" fontId="5" fillId="0" borderId="28" xfId="6" applyFont="1" applyBorder="1" applyAlignment="1">
      <alignment horizontal="center" vertical="top" wrapText="1"/>
    </xf>
    <xf numFmtId="0" fontId="5" fillId="0" borderId="71" xfId="6" applyFont="1" applyBorder="1" applyAlignment="1">
      <alignment horizontal="center" vertical="center" wrapText="1"/>
    </xf>
    <xf numFmtId="0" fontId="5" fillId="0" borderId="51" xfId="6" applyFont="1" applyBorder="1" applyAlignment="1">
      <alignment vertical="top" wrapText="1"/>
    </xf>
    <xf numFmtId="164" fontId="5" fillId="0" borderId="25" xfId="6" applyNumberFormat="1" applyFont="1" applyBorder="1" applyAlignment="1">
      <alignment horizontal="center" vertical="top"/>
    </xf>
    <xf numFmtId="0" fontId="7" fillId="0" borderId="5" xfId="6" applyFont="1" applyBorder="1" applyAlignment="1">
      <alignment horizontal="center" vertical="top"/>
    </xf>
    <xf numFmtId="49" fontId="5" fillId="0" borderId="25" xfId="6" applyNumberFormat="1" applyFont="1" applyBorder="1" applyAlignment="1">
      <alignment horizontal="center" vertical="top"/>
    </xf>
    <xf numFmtId="49" fontId="7" fillId="12" borderId="25" xfId="6" applyNumberFormat="1" applyFont="1" applyFill="1" applyBorder="1" applyAlignment="1">
      <alignment horizontal="center" vertical="top" wrapText="1"/>
    </xf>
    <xf numFmtId="49" fontId="7" fillId="14" borderId="0" xfId="6" applyNumberFormat="1" applyFont="1" applyFill="1" applyAlignment="1">
      <alignment horizontal="center" vertical="top" wrapText="1"/>
    </xf>
    <xf numFmtId="49" fontId="7" fillId="13" borderId="25" xfId="6" applyNumberFormat="1" applyFont="1" applyFill="1" applyBorder="1" applyAlignment="1">
      <alignment vertical="top" wrapText="1"/>
    </xf>
    <xf numFmtId="0" fontId="5" fillId="0" borderId="62" xfId="6" applyFont="1" applyBorder="1" applyAlignment="1">
      <alignment horizontal="center" vertical="top" wrapText="1"/>
    </xf>
    <xf numFmtId="0" fontId="5" fillId="0" borderId="57" xfId="6" applyFont="1" applyBorder="1" applyAlignment="1">
      <alignment horizontal="center" vertical="center" wrapText="1"/>
    </xf>
    <xf numFmtId="0" fontId="5" fillId="0" borderId="15" xfId="6" applyFont="1" applyBorder="1" applyAlignment="1">
      <alignment vertical="top" wrapText="1"/>
    </xf>
    <xf numFmtId="164" fontId="5" fillId="13" borderId="1" xfId="6" applyNumberFormat="1" applyFont="1" applyFill="1" applyBorder="1" applyAlignment="1">
      <alignment horizontal="center" vertical="top"/>
    </xf>
    <xf numFmtId="0" fontId="7" fillId="13" borderId="1" xfId="6" applyFont="1" applyFill="1" applyBorder="1" applyAlignment="1">
      <alignment horizontal="center" vertical="top"/>
    </xf>
    <xf numFmtId="49" fontId="7" fillId="13" borderId="26" xfId="6" applyNumberFormat="1" applyFont="1" applyFill="1" applyBorder="1" applyAlignment="1">
      <alignment vertical="top" wrapText="1"/>
    </xf>
    <xf numFmtId="0" fontId="5" fillId="0" borderId="60" xfId="6" applyFont="1" applyBorder="1" applyAlignment="1">
      <alignment vertical="top" wrapText="1"/>
    </xf>
    <xf numFmtId="0" fontId="5" fillId="13" borderId="1" xfId="6" applyFont="1" applyFill="1" applyBorder="1" applyAlignment="1">
      <alignment horizontal="center" vertical="top"/>
    </xf>
    <xf numFmtId="49" fontId="7" fillId="14" borderId="32" xfId="6" applyNumberFormat="1" applyFont="1" applyFill="1" applyBorder="1" applyAlignment="1">
      <alignment horizontal="center" vertical="top" wrapText="1"/>
    </xf>
    <xf numFmtId="0" fontId="5" fillId="0" borderId="22" xfId="6" applyFont="1" applyBorder="1" applyAlignment="1">
      <alignment vertical="top" wrapText="1"/>
    </xf>
    <xf numFmtId="0" fontId="5" fillId="0" borderId="23" xfId="6" applyFont="1" applyBorder="1" applyAlignment="1">
      <alignment horizontal="center" vertical="top" wrapText="1"/>
    </xf>
    <xf numFmtId="0" fontId="5" fillId="0" borderId="36" xfId="6" applyFont="1" applyBorder="1" applyAlignment="1">
      <alignment vertical="top" wrapText="1"/>
    </xf>
    <xf numFmtId="164" fontId="5" fillId="13" borderId="26" xfId="6" applyNumberFormat="1" applyFont="1" applyFill="1" applyBorder="1" applyAlignment="1">
      <alignment horizontal="center" vertical="top"/>
    </xf>
    <xf numFmtId="0" fontId="7" fillId="13" borderId="25" xfId="6" applyFont="1" applyFill="1" applyBorder="1" applyAlignment="1">
      <alignment horizontal="center" vertical="top"/>
    </xf>
    <xf numFmtId="49" fontId="7" fillId="12" borderId="26" xfId="6" applyNumberFormat="1" applyFont="1" applyFill="1" applyBorder="1" applyAlignment="1">
      <alignment horizontal="center" vertical="top" wrapText="1"/>
    </xf>
    <xf numFmtId="49" fontId="7" fillId="14" borderId="37" xfId="6" applyNumberFormat="1" applyFont="1" applyFill="1" applyBorder="1" applyAlignment="1">
      <alignment horizontal="center" vertical="top" wrapText="1"/>
    </xf>
    <xf numFmtId="9" fontId="5" fillId="0" borderId="54" xfId="6" applyNumberFormat="1" applyFont="1" applyBorder="1" applyAlignment="1">
      <alignment horizontal="center" vertical="top" wrapText="1"/>
    </xf>
    <xf numFmtId="0" fontId="5" fillId="0" borderId="49" xfId="6" applyFont="1" applyBorder="1" applyAlignment="1">
      <alignment horizontal="center" vertical="top" wrapText="1"/>
    </xf>
    <xf numFmtId="0" fontId="5" fillId="0" borderId="50" xfId="6" applyFont="1" applyBorder="1" applyAlignment="1">
      <alignment horizontal="left" vertical="top" wrapText="1"/>
    </xf>
    <xf numFmtId="164" fontId="7" fillId="23" borderId="1" xfId="6" applyNumberFormat="1" applyFont="1" applyFill="1" applyBorder="1" applyAlignment="1">
      <alignment horizontal="center" vertical="top"/>
    </xf>
    <xf numFmtId="0" fontId="7" fillId="23" borderId="21" xfId="6" applyFont="1" applyFill="1" applyBorder="1" applyAlignment="1">
      <alignment horizontal="center" vertical="top"/>
    </xf>
    <xf numFmtId="0" fontId="4" fillId="12" borderId="25" xfId="6" applyFill="1" applyBorder="1" applyAlignment="1">
      <alignment horizontal="center" vertical="top" wrapText="1"/>
    </xf>
    <xf numFmtId="0" fontId="4" fillId="13" borderId="25" xfId="6" applyFill="1" applyBorder="1" applyAlignment="1">
      <alignment horizontal="center" vertical="top" wrapText="1"/>
    </xf>
    <xf numFmtId="164" fontId="7" fillId="0" borderId="25" xfId="6" applyNumberFormat="1" applyFont="1" applyBorder="1" applyAlignment="1">
      <alignment horizontal="center" vertical="top"/>
    </xf>
    <xf numFmtId="164" fontId="7" fillId="0" borderId="1" xfId="6" applyNumberFormat="1" applyFont="1" applyBorder="1" applyAlignment="1">
      <alignment horizontal="center" vertical="top"/>
    </xf>
    <xf numFmtId="0" fontId="5" fillId="0" borderId="39" xfId="6" applyFont="1" applyBorder="1" applyAlignment="1">
      <alignment horizontal="center" vertical="top" wrapText="1"/>
    </xf>
    <xf numFmtId="0" fontId="5" fillId="0" borderId="40" xfId="6" applyFont="1" applyBorder="1" applyAlignment="1">
      <alignment horizontal="left" vertical="top" wrapText="1"/>
    </xf>
    <xf numFmtId="164" fontId="7" fillId="13" borderId="5" xfId="6" applyNumberFormat="1" applyFont="1" applyFill="1" applyBorder="1" applyAlignment="1">
      <alignment horizontal="center" vertical="top"/>
    </xf>
    <xf numFmtId="0" fontId="7" fillId="13" borderId="5" xfId="6" applyFont="1" applyFill="1" applyBorder="1" applyAlignment="1">
      <alignment horizontal="center" vertical="top"/>
    </xf>
    <xf numFmtId="0" fontId="4" fillId="14" borderId="32" xfId="6" applyFill="1" applyBorder="1" applyAlignment="1">
      <alignment horizontal="center" vertical="top" wrapText="1"/>
    </xf>
    <xf numFmtId="0" fontId="5" fillId="0" borderId="47" xfId="6" applyFont="1" applyBorder="1" applyAlignment="1">
      <alignment horizontal="center" vertical="top" wrapText="1"/>
    </xf>
    <xf numFmtId="0" fontId="5" fillId="0" borderId="58" xfId="6" applyFont="1" applyBorder="1" applyAlignment="1">
      <alignment horizontal="center" vertical="top" wrapText="1"/>
    </xf>
    <xf numFmtId="49" fontId="7" fillId="14" borderId="51" xfId="6" applyNumberFormat="1" applyFont="1" applyFill="1" applyBorder="1" applyAlignment="1">
      <alignment horizontal="center" vertical="top" wrapText="1"/>
    </xf>
    <xf numFmtId="0" fontId="5" fillId="0" borderId="34" xfId="6" applyFont="1" applyBorder="1" applyAlignment="1">
      <alignment horizontal="center" vertical="top" wrapText="1"/>
    </xf>
    <xf numFmtId="0" fontId="5" fillId="0" borderId="65" xfId="6" applyFont="1" applyBorder="1" applyAlignment="1">
      <alignment horizontal="center" vertical="top" wrapText="1"/>
    </xf>
    <xf numFmtId="0" fontId="10" fillId="0" borderId="70" xfId="6" applyFont="1" applyBorder="1" applyAlignment="1">
      <alignment vertical="center" wrapText="1"/>
    </xf>
    <xf numFmtId="0" fontId="5" fillId="0" borderId="67" xfId="6" applyFont="1" applyBorder="1" applyAlignment="1">
      <alignment vertical="top" wrapText="1"/>
    </xf>
    <xf numFmtId="0" fontId="7" fillId="0" borderId="3" xfId="6" applyFont="1" applyBorder="1" applyAlignment="1">
      <alignment vertical="top" wrapText="1"/>
    </xf>
    <xf numFmtId="0" fontId="7" fillId="0" borderId="3" xfId="6" applyFont="1" applyBorder="1" applyAlignment="1">
      <alignment horizontal="center" vertical="top" wrapText="1"/>
    </xf>
    <xf numFmtId="0" fontId="7" fillId="0" borderId="3" xfId="6" applyFont="1" applyBorder="1" applyAlignment="1">
      <alignment vertical="top" textRotation="90" wrapText="1"/>
    </xf>
    <xf numFmtId="0" fontId="7" fillId="0" borderId="3" xfId="6" applyFont="1" applyBorder="1" applyAlignment="1">
      <alignment vertical="top"/>
    </xf>
    <xf numFmtId="0" fontId="7" fillId="0" borderId="4" xfId="6" applyFont="1" applyBorder="1" applyAlignment="1">
      <alignment vertical="top"/>
    </xf>
    <xf numFmtId="49" fontId="9" fillId="9" borderId="1" xfId="6" applyNumberFormat="1" applyFont="1" applyFill="1" applyBorder="1" applyAlignment="1">
      <alignment horizontal="center" vertical="top"/>
    </xf>
    <xf numFmtId="49" fontId="9" fillId="10" borderId="4" xfId="6" applyNumberFormat="1" applyFont="1" applyFill="1" applyBorder="1" applyAlignment="1">
      <alignment horizontal="center" vertical="top"/>
    </xf>
    <xf numFmtId="0" fontId="7" fillId="9" borderId="2" xfId="6" applyFont="1" applyFill="1" applyBorder="1" applyAlignment="1">
      <alignment vertical="top" wrapText="1"/>
    </xf>
    <xf numFmtId="0" fontId="7" fillId="9" borderId="3" xfId="6" applyFont="1" applyFill="1" applyBorder="1" applyAlignment="1">
      <alignment vertical="top" wrapText="1"/>
    </xf>
    <xf numFmtId="0" fontId="7" fillId="9" borderId="3" xfId="6" applyFont="1" applyFill="1" applyBorder="1" applyAlignment="1">
      <alignment horizontal="center" vertical="top" wrapText="1"/>
    </xf>
    <xf numFmtId="0" fontId="7" fillId="9" borderId="3" xfId="6" applyFont="1" applyFill="1" applyBorder="1" applyAlignment="1">
      <alignment vertical="top" textRotation="90" wrapText="1"/>
    </xf>
    <xf numFmtId="49" fontId="9" fillId="9" borderId="32" xfId="6" applyNumberFormat="1" applyFont="1" applyFill="1" applyBorder="1" applyAlignment="1">
      <alignment horizontal="center" vertical="top"/>
    </xf>
    <xf numFmtId="49" fontId="9" fillId="10" borderId="37" xfId="6" applyNumberFormat="1" applyFont="1" applyFill="1" applyBorder="1" applyAlignment="1">
      <alignment horizontal="center" vertical="top"/>
    </xf>
    <xf numFmtId="164" fontId="5" fillId="0" borderId="65" xfId="6" applyNumberFormat="1" applyFont="1" applyBorder="1" applyAlignment="1">
      <alignment horizontal="center" vertical="center"/>
    </xf>
    <xf numFmtId="0" fontId="5" fillId="0" borderId="70" xfId="6" applyFont="1" applyBorder="1" applyAlignment="1">
      <alignment horizontal="center" vertical="center"/>
    </xf>
    <xf numFmtId="0" fontId="5" fillId="0" borderId="3" xfId="6" applyFont="1" applyBorder="1" applyAlignment="1">
      <alignment vertical="top" wrapText="1"/>
    </xf>
    <xf numFmtId="0" fontId="26" fillId="11" borderId="2" xfId="6" applyFont="1" applyFill="1" applyBorder="1" applyAlignment="1">
      <alignment vertical="top"/>
    </xf>
    <xf numFmtId="0" fontId="26" fillId="11" borderId="3" xfId="6" applyFont="1" applyFill="1" applyBorder="1" applyAlignment="1">
      <alignment horizontal="center" vertical="top"/>
    </xf>
    <xf numFmtId="0" fontId="26" fillId="11" borderId="3" xfId="6" applyFont="1" applyFill="1" applyBorder="1" applyAlignment="1">
      <alignment vertical="top" textRotation="90"/>
    </xf>
    <xf numFmtId="0" fontId="7" fillId="11" borderId="3" xfId="6" applyFont="1" applyFill="1" applyBorder="1" applyAlignment="1">
      <alignment vertical="top"/>
    </xf>
    <xf numFmtId="0" fontId="62" fillId="11" borderId="3" xfId="6" applyFont="1" applyFill="1" applyBorder="1" applyAlignment="1">
      <alignment vertical="top"/>
    </xf>
    <xf numFmtId="0" fontId="26" fillId="11" borderId="4" xfId="6" applyFont="1" applyFill="1" applyBorder="1" applyAlignment="1">
      <alignment vertical="top"/>
    </xf>
    <xf numFmtId="49" fontId="9" fillId="11" borderId="4" xfId="6" applyNumberFormat="1" applyFont="1" applyFill="1" applyBorder="1" applyAlignment="1">
      <alignment horizontal="center" vertical="top"/>
    </xf>
    <xf numFmtId="164" fontId="6" fillId="11" borderId="1" xfId="8" applyNumberFormat="1" applyFont="1" applyFill="1" applyBorder="1" applyAlignment="1">
      <alignment horizontal="center" vertical="top"/>
    </xf>
    <xf numFmtId="49" fontId="9" fillId="10" borderId="1" xfId="6" applyNumberFormat="1" applyFont="1" applyFill="1" applyBorder="1" applyAlignment="1">
      <alignment horizontal="center" vertical="top" wrapText="1"/>
    </xf>
    <xf numFmtId="0" fontId="5" fillId="9" borderId="2" xfId="6" applyFont="1" applyFill="1" applyBorder="1" applyAlignment="1">
      <alignment vertical="top"/>
    </xf>
    <xf numFmtId="0" fontId="5" fillId="9" borderId="3" xfId="6" applyFont="1" applyFill="1" applyBorder="1" applyAlignment="1">
      <alignment vertical="top"/>
    </xf>
    <xf numFmtId="0" fontId="5" fillId="9" borderId="4" xfId="6" applyFont="1" applyFill="1" applyBorder="1" applyAlignment="1">
      <alignment vertical="top"/>
    </xf>
    <xf numFmtId="164" fontId="6" fillId="9" borderId="1" xfId="6" applyNumberFormat="1" applyFont="1" applyFill="1" applyBorder="1" applyAlignment="1">
      <alignment horizontal="center" vertical="top"/>
    </xf>
    <xf numFmtId="49" fontId="7" fillId="15" borderId="1" xfId="6" applyNumberFormat="1" applyFont="1" applyFill="1" applyBorder="1" applyAlignment="1">
      <alignment horizontal="center" vertical="top"/>
    </xf>
    <xf numFmtId="9" fontId="5" fillId="0" borderId="19" xfId="6" applyNumberFormat="1" applyFont="1" applyBorder="1" applyAlignment="1">
      <alignment horizontal="center" vertical="top"/>
    </xf>
    <xf numFmtId="0" fontId="5" fillId="0" borderId="42" xfId="6" applyFont="1" applyBorder="1" applyAlignment="1">
      <alignment horizontal="center" vertical="top"/>
    </xf>
    <xf numFmtId="0" fontId="5" fillId="0" borderId="43" xfId="6" applyFont="1" applyBorder="1" applyAlignment="1">
      <alignment horizontal="left" vertical="top" wrapText="1"/>
    </xf>
    <xf numFmtId="164" fontId="7" fillId="5" borderId="1" xfId="6" applyNumberFormat="1" applyFont="1" applyFill="1" applyBorder="1" applyAlignment="1">
      <alignment horizontal="center" vertical="top"/>
    </xf>
    <xf numFmtId="0" fontId="5" fillId="14" borderId="5" xfId="6" applyFont="1" applyFill="1" applyBorder="1" applyAlignment="1">
      <alignment horizontal="left" vertical="top"/>
    </xf>
    <xf numFmtId="0" fontId="4" fillId="14" borderId="5" xfId="6" applyFill="1" applyBorder="1" applyAlignment="1">
      <alignment horizontal="center" vertical="top" wrapText="1"/>
    </xf>
    <xf numFmtId="0" fontId="4" fillId="13" borderId="0" xfId="6" applyFill="1" applyAlignment="1">
      <alignment horizontal="center" vertical="top" wrapText="1"/>
    </xf>
    <xf numFmtId="1" fontId="5" fillId="0" borderId="27" xfId="6" applyNumberFormat="1" applyFont="1" applyBorder="1" applyAlignment="1">
      <alignment horizontal="center" vertical="top"/>
    </xf>
    <xf numFmtId="0" fontId="5" fillId="0" borderId="45" xfId="6" applyFont="1" applyBorder="1" applyAlignment="1">
      <alignment horizontal="center" vertical="top"/>
    </xf>
    <xf numFmtId="0" fontId="5" fillId="0" borderId="46" xfId="6" applyFont="1" applyBorder="1" applyAlignment="1">
      <alignment horizontal="left" vertical="top" wrapText="1"/>
    </xf>
    <xf numFmtId="0" fontId="5" fillId="14" borderId="26" xfId="6" applyFont="1" applyFill="1" applyBorder="1" applyAlignment="1">
      <alignment vertical="top"/>
    </xf>
    <xf numFmtId="49" fontId="7" fillId="14" borderId="26" xfId="6" applyNumberFormat="1" applyFont="1" applyFill="1" applyBorder="1" applyAlignment="1">
      <alignment vertical="top" wrapText="1"/>
    </xf>
    <xf numFmtId="49" fontId="7" fillId="13" borderId="37" xfId="6" applyNumberFormat="1" applyFont="1" applyFill="1" applyBorder="1" applyAlignment="1">
      <alignment vertical="top" wrapText="1"/>
    </xf>
    <xf numFmtId="0" fontId="5" fillId="0" borderId="20" xfId="6" applyFont="1" applyBorder="1" applyAlignment="1">
      <alignment horizontal="center" vertical="top"/>
    </xf>
    <xf numFmtId="0" fontId="5" fillId="0" borderId="32" xfId="6" applyFont="1" applyBorder="1" applyAlignment="1">
      <alignment horizontal="left" vertical="top" wrapText="1"/>
    </xf>
    <xf numFmtId="164" fontId="7" fillId="25" borderId="1" xfId="6" applyNumberFormat="1" applyFont="1" applyFill="1" applyBorder="1" applyAlignment="1">
      <alignment horizontal="center" vertical="top"/>
    </xf>
    <xf numFmtId="0" fontId="4" fillId="13" borderId="17" xfId="6" applyFill="1" applyBorder="1" applyAlignment="1">
      <alignment horizontal="center" vertical="top" wrapText="1"/>
    </xf>
    <xf numFmtId="1" fontId="5" fillId="0" borderId="22" xfId="6" applyNumberFormat="1" applyFont="1" applyBorder="1" applyAlignment="1">
      <alignment horizontal="center" vertical="top"/>
    </xf>
    <xf numFmtId="0" fontId="5" fillId="0" borderId="23" xfId="6" applyFont="1" applyBorder="1" applyAlignment="1">
      <alignment horizontal="center" vertical="top"/>
    </xf>
    <xf numFmtId="0" fontId="5" fillId="0" borderId="24" xfId="6" applyFont="1" applyBorder="1" applyAlignment="1">
      <alignment horizontal="left" vertical="top" wrapText="1"/>
    </xf>
    <xf numFmtId="164" fontId="7" fillId="0" borderId="18" xfId="6" applyNumberFormat="1" applyFont="1" applyBorder="1" applyAlignment="1">
      <alignment horizontal="center" vertical="top"/>
    </xf>
    <xf numFmtId="0" fontId="7" fillId="0" borderId="1" xfId="6" applyFont="1" applyBorder="1" applyAlignment="1">
      <alignment horizontal="center" vertical="top"/>
    </xf>
    <xf numFmtId="0" fontId="4" fillId="12" borderId="26" xfId="6" applyFill="1" applyBorder="1" applyAlignment="1">
      <alignment horizontal="center" vertical="top" wrapText="1"/>
    </xf>
    <xf numFmtId="0" fontId="5" fillId="14" borderId="5" xfId="6" applyFont="1" applyFill="1" applyBorder="1" applyAlignment="1">
      <alignment horizontal="left" vertical="top" wrapText="1"/>
    </xf>
    <xf numFmtId="9" fontId="5" fillId="0" borderId="13" xfId="6" applyNumberFormat="1" applyFont="1" applyBorder="1" applyAlignment="1">
      <alignment horizontal="center" vertical="top"/>
    </xf>
    <xf numFmtId="0" fontId="5" fillId="0" borderId="57" xfId="6" applyFont="1" applyBorder="1" applyAlignment="1">
      <alignment horizontal="center" vertical="top"/>
    </xf>
    <xf numFmtId="0" fontId="5" fillId="0" borderId="15" xfId="6" applyFont="1" applyBorder="1" applyAlignment="1">
      <alignment horizontal="left" vertical="top" wrapText="1"/>
    </xf>
    <xf numFmtId="164" fontId="7" fillId="0" borderId="0" xfId="6" applyNumberFormat="1" applyFont="1" applyAlignment="1">
      <alignment horizontal="center" vertical="top"/>
    </xf>
    <xf numFmtId="0" fontId="5" fillId="14" borderId="25" xfId="11" applyFont="1" applyFill="1" applyBorder="1" applyAlignment="1">
      <alignment vertical="top" wrapText="1"/>
    </xf>
    <xf numFmtId="49" fontId="7" fillId="14" borderId="25" xfId="6" applyNumberFormat="1" applyFont="1" applyFill="1" applyBorder="1" applyAlignment="1">
      <alignment vertical="top" wrapText="1"/>
    </xf>
    <xf numFmtId="49" fontId="7" fillId="13" borderId="0" xfId="6" applyNumberFormat="1" applyFont="1" applyFill="1" applyAlignment="1">
      <alignment vertical="top" wrapText="1"/>
    </xf>
    <xf numFmtId="0" fontId="5" fillId="14" borderId="26" xfId="11" applyFont="1" applyFill="1" applyBorder="1" applyAlignment="1">
      <alignment vertical="top" wrapText="1"/>
    </xf>
    <xf numFmtId="49" fontId="22" fillId="0" borderId="0" xfId="6" applyNumberFormat="1" applyFont="1" applyAlignment="1">
      <alignment horizontal="center" vertical="center" textRotation="90"/>
    </xf>
    <xf numFmtId="0" fontId="5" fillId="14" borderId="19" xfId="6" applyFont="1" applyFill="1" applyBorder="1" applyAlignment="1">
      <alignment horizontal="left" vertical="top" wrapText="1"/>
    </xf>
    <xf numFmtId="0" fontId="10" fillId="0" borderId="36" xfId="14" applyFont="1" applyBorder="1" applyAlignment="1">
      <alignment horizontal="left" vertical="top" wrapText="1"/>
    </xf>
    <xf numFmtId="0" fontId="5" fillId="14" borderId="27" xfId="6" applyFont="1" applyFill="1" applyBorder="1" applyAlignment="1">
      <alignment vertical="top" wrapText="1"/>
    </xf>
    <xf numFmtId="9" fontId="5" fillId="0" borderId="55" xfId="6" applyNumberFormat="1" applyFont="1" applyBorder="1" applyAlignment="1">
      <alignment horizontal="center" vertical="top"/>
    </xf>
    <xf numFmtId="0" fontId="5" fillId="0" borderId="56" xfId="6" applyFont="1" applyBorder="1" applyAlignment="1">
      <alignment horizontal="center" vertical="top"/>
    </xf>
    <xf numFmtId="49" fontId="5" fillId="0" borderId="21" xfId="6" applyNumberFormat="1" applyFont="1" applyBorder="1" applyAlignment="1">
      <alignment horizontal="center" vertical="top"/>
    </xf>
    <xf numFmtId="0" fontId="5" fillId="0" borderId="16" xfId="6" applyFont="1" applyBorder="1" applyAlignment="1">
      <alignment horizontal="center" vertical="top"/>
    </xf>
    <xf numFmtId="9" fontId="5" fillId="0" borderId="38" xfId="6" applyNumberFormat="1" applyFont="1" applyBorder="1" applyAlignment="1">
      <alignment horizontal="center" vertical="top"/>
    </xf>
    <xf numFmtId="164" fontId="7" fillId="23" borderId="73" xfId="6" applyNumberFormat="1" applyFont="1" applyFill="1" applyBorder="1" applyAlignment="1">
      <alignment horizontal="center" vertical="top"/>
    </xf>
    <xf numFmtId="0" fontId="7" fillId="23" borderId="33" xfId="6" applyFont="1" applyFill="1" applyBorder="1" applyAlignment="1">
      <alignment horizontal="center" vertical="top"/>
    </xf>
    <xf numFmtId="1" fontId="5" fillId="12" borderId="34" xfId="6" applyNumberFormat="1" applyFont="1" applyFill="1" applyBorder="1" applyAlignment="1">
      <alignment horizontal="center" vertical="top"/>
    </xf>
    <xf numFmtId="0" fontId="5" fillId="0" borderId="36" xfId="6" applyFont="1" applyBorder="1" applyAlignment="1">
      <alignment horizontal="left" vertical="top" wrapText="1"/>
    </xf>
    <xf numFmtId="164" fontId="7" fillId="0" borderId="80" xfId="6" applyNumberFormat="1" applyFont="1" applyBorder="1" applyAlignment="1">
      <alignment horizontal="center" vertical="top"/>
    </xf>
    <xf numFmtId="0" fontId="5" fillId="0" borderId="56" xfId="6" applyFont="1" applyBorder="1" applyAlignment="1">
      <alignment horizontal="left" vertical="top"/>
    </xf>
    <xf numFmtId="0" fontId="5" fillId="0" borderId="24" xfId="6" applyFont="1" applyBorder="1" applyAlignment="1">
      <alignment vertical="top" wrapText="1"/>
    </xf>
    <xf numFmtId="164" fontId="6" fillId="0" borderId="80" xfId="6" applyNumberFormat="1" applyFont="1" applyBorder="1" applyAlignment="1">
      <alignment horizontal="center" vertical="top"/>
    </xf>
    <xf numFmtId="9" fontId="5" fillId="0" borderId="62" xfId="6" applyNumberFormat="1" applyFont="1" applyBorder="1" applyAlignment="1">
      <alignment horizontal="center" vertical="top"/>
    </xf>
    <xf numFmtId="0" fontId="5" fillId="0" borderId="57" xfId="6" applyFont="1" applyBorder="1" applyAlignment="1">
      <alignment horizontal="left" vertical="top"/>
    </xf>
    <xf numFmtId="164" fontId="7" fillId="0" borderId="76" xfId="6" applyNumberFormat="1" applyFont="1" applyBorder="1" applyAlignment="1">
      <alignment horizontal="center" vertical="top"/>
    </xf>
    <xf numFmtId="0" fontId="5" fillId="0" borderId="9" xfId="6" applyFont="1" applyBorder="1" applyAlignment="1">
      <alignment horizontal="center" vertical="top"/>
    </xf>
    <xf numFmtId="0" fontId="5" fillId="0" borderId="60" xfId="6" applyFont="1" applyBorder="1" applyAlignment="1">
      <alignment horizontal="left" vertical="top" wrapText="1"/>
    </xf>
    <xf numFmtId="0" fontId="4" fillId="0" borderId="0" xfId="6" applyAlignment="1">
      <alignment vertical="top"/>
    </xf>
    <xf numFmtId="164" fontId="7" fillId="5" borderId="65" xfId="6" applyNumberFormat="1" applyFont="1" applyFill="1" applyBorder="1" applyAlignment="1">
      <alignment horizontal="center" vertical="top"/>
    </xf>
    <xf numFmtId="0" fontId="7" fillId="23" borderId="4" xfId="6" applyFont="1" applyFill="1" applyBorder="1" applyAlignment="1">
      <alignment horizontal="center" vertical="top"/>
    </xf>
    <xf numFmtId="164" fontId="7" fillId="0" borderId="78" xfId="6" applyNumberFormat="1" applyFont="1" applyBorder="1" applyAlignment="1">
      <alignment horizontal="center" vertical="top"/>
    </xf>
    <xf numFmtId="0" fontId="5" fillId="0" borderId="26" xfId="6" applyFont="1" applyBorder="1" applyAlignment="1">
      <alignment horizontal="center" vertical="top"/>
    </xf>
    <xf numFmtId="164" fontId="7" fillId="5" borderId="73" xfId="6" applyNumberFormat="1" applyFont="1" applyFill="1" applyBorder="1" applyAlignment="1">
      <alignment horizontal="center" vertical="top"/>
    </xf>
    <xf numFmtId="2" fontId="7" fillId="0" borderId="80" xfId="6" applyNumberFormat="1" applyFont="1" applyBorder="1" applyAlignment="1">
      <alignment horizontal="center" vertical="top"/>
    </xf>
    <xf numFmtId="2" fontId="7" fillId="0" borderId="78" xfId="6" applyNumberFormat="1" applyFont="1" applyBorder="1" applyAlignment="1">
      <alignment horizontal="center" vertical="top"/>
    </xf>
    <xf numFmtId="0" fontId="5" fillId="0" borderId="53" xfId="6" applyFont="1" applyBorder="1" applyAlignment="1">
      <alignment horizontal="center" vertical="top"/>
    </xf>
    <xf numFmtId="0" fontId="5" fillId="0" borderId="23" xfId="6" applyFont="1" applyBorder="1" applyAlignment="1">
      <alignment horizontal="center" vertical="center" wrapText="1"/>
    </xf>
    <xf numFmtId="0" fontId="5" fillId="0" borderId="24" xfId="6" applyFont="1" applyBorder="1" applyAlignment="1">
      <alignment wrapText="1"/>
    </xf>
    <xf numFmtId="49" fontId="5" fillId="0" borderId="26" xfId="6" applyNumberFormat="1" applyFont="1" applyBorder="1" applyAlignment="1">
      <alignment horizontal="center" vertical="top"/>
    </xf>
    <xf numFmtId="9" fontId="5" fillId="0" borderId="41" xfId="6" applyNumberFormat="1" applyFont="1" applyBorder="1" applyAlignment="1">
      <alignment horizontal="center" vertical="top"/>
    </xf>
    <xf numFmtId="0" fontId="5" fillId="0" borderId="42" xfId="6" applyFont="1" applyBorder="1" applyAlignment="1">
      <alignment horizontal="left" vertical="top"/>
    </xf>
    <xf numFmtId="164" fontId="6" fillId="13" borderId="21" xfId="6" applyNumberFormat="1" applyFont="1" applyFill="1" applyBorder="1" applyAlignment="1">
      <alignment horizontal="center" vertical="top"/>
    </xf>
    <xf numFmtId="0" fontId="7" fillId="13" borderId="33" xfId="6" applyFont="1" applyFill="1" applyBorder="1" applyAlignment="1">
      <alignment horizontal="center" vertical="top"/>
    </xf>
    <xf numFmtId="0" fontId="5" fillId="0" borderId="13" xfId="6" applyFont="1" applyBorder="1" applyAlignment="1">
      <alignment horizontal="center" vertical="top"/>
    </xf>
    <xf numFmtId="0" fontId="5" fillId="0" borderId="15" xfId="6" applyFont="1" applyBorder="1" applyAlignment="1">
      <alignment wrapText="1"/>
    </xf>
    <xf numFmtId="164" fontId="5" fillId="13" borderId="9" xfId="6" applyNumberFormat="1" applyFont="1" applyFill="1" applyBorder="1" applyAlignment="1">
      <alignment horizontal="center" vertical="top"/>
    </xf>
    <xf numFmtId="0" fontId="5" fillId="13" borderId="9" xfId="6" applyFont="1" applyFill="1" applyBorder="1" applyAlignment="1">
      <alignment horizontal="center" vertical="top"/>
    </xf>
    <xf numFmtId="0" fontId="4" fillId="0" borderId="54" xfId="6" applyBorder="1"/>
    <xf numFmtId="0" fontId="4" fillId="0" borderId="59" xfId="6" applyBorder="1"/>
    <xf numFmtId="0" fontId="4" fillId="0" borderId="51" xfId="6" applyBorder="1"/>
    <xf numFmtId="0" fontId="5" fillId="0" borderId="22" xfId="6" applyFont="1" applyBorder="1" applyAlignment="1">
      <alignment horizontal="center" vertical="top"/>
    </xf>
    <xf numFmtId="164" fontId="6" fillId="13" borderId="16" xfId="6" applyNumberFormat="1" applyFont="1" applyFill="1" applyBorder="1" applyAlignment="1">
      <alignment horizontal="center" vertical="top"/>
    </xf>
    <xf numFmtId="0" fontId="5" fillId="13" borderId="16" xfId="6" applyFont="1" applyFill="1" applyBorder="1" applyAlignment="1">
      <alignment horizontal="center" vertical="top"/>
    </xf>
    <xf numFmtId="0" fontId="4" fillId="0" borderId="48" xfId="6" applyBorder="1" applyAlignment="1">
      <alignment horizontal="center" vertical="top" wrapText="1"/>
    </xf>
    <xf numFmtId="0" fontId="10" fillId="0" borderId="59" xfId="6" applyFont="1" applyBorder="1" applyAlignment="1">
      <alignment horizontal="center" vertical="top" wrapText="1"/>
    </xf>
    <xf numFmtId="0" fontId="4" fillId="0" borderId="34" xfId="6" applyBorder="1" applyAlignment="1">
      <alignment horizontal="center" vertical="top" wrapText="1"/>
    </xf>
    <xf numFmtId="0" fontId="10" fillId="0" borderId="23" xfId="6" applyFont="1" applyBorder="1" applyAlignment="1">
      <alignment horizontal="center" vertical="top" wrapText="1"/>
    </xf>
    <xf numFmtId="0" fontId="5" fillId="0" borderId="36" xfId="6" applyFont="1" applyBorder="1" applyAlignment="1">
      <alignment wrapText="1"/>
    </xf>
    <xf numFmtId="0" fontId="62" fillId="9" borderId="2" xfId="6" applyFont="1" applyFill="1" applyBorder="1" applyAlignment="1">
      <alignment vertical="top" wrapText="1"/>
    </xf>
    <xf numFmtId="0" fontId="62" fillId="9" borderId="3" xfId="6" applyFont="1" applyFill="1" applyBorder="1" applyAlignment="1">
      <alignment vertical="top" wrapText="1"/>
    </xf>
    <xf numFmtId="0" fontId="62" fillId="9" borderId="3" xfId="6" applyFont="1" applyFill="1" applyBorder="1" applyAlignment="1">
      <alignment horizontal="center" vertical="top" wrapText="1"/>
    </xf>
    <xf numFmtId="0" fontId="62" fillId="9" borderId="3" xfId="6" applyFont="1" applyFill="1" applyBorder="1" applyAlignment="1">
      <alignment vertical="top" textRotation="90" wrapText="1"/>
    </xf>
    <xf numFmtId="49" fontId="7" fillId="9" borderId="3" xfId="6" applyNumberFormat="1" applyFont="1" applyFill="1" applyBorder="1" applyAlignment="1">
      <alignment vertical="top" wrapText="1"/>
    </xf>
    <xf numFmtId="9" fontId="5" fillId="9" borderId="2" xfId="6" applyNumberFormat="1" applyFont="1" applyFill="1" applyBorder="1" applyAlignment="1">
      <alignment horizontal="center" vertical="top"/>
    </xf>
    <xf numFmtId="0" fontId="5" fillId="9" borderId="3" xfId="6" applyFont="1" applyFill="1" applyBorder="1" applyAlignment="1">
      <alignment horizontal="left" vertical="top"/>
    </xf>
    <xf numFmtId="0" fontId="5" fillId="9" borderId="4" xfId="6" applyFont="1" applyFill="1" applyBorder="1" applyAlignment="1">
      <alignment horizontal="left" vertical="top"/>
    </xf>
    <xf numFmtId="0" fontId="87" fillId="0" borderId="40" xfId="6" applyFont="1" applyBorder="1" applyAlignment="1">
      <alignment horizontal="left" vertical="top" wrapText="1"/>
    </xf>
    <xf numFmtId="0" fontId="7" fillId="23" borderId="55" xfId="6" applyFont="1" applyFill="1" applyBorder="1" applyAlignment="1">
      <alignment horizontal="center" vertical="top"/>
    </xf>
    <xf numFmtId="0" fontId="5" fillId="14" borderId="5" xfId="11" applyFont="1" applyFill="1" applyBorder="1" applyAlignment="1">
      <alignment vertical="top" wrapText="1"/>
    </xf>
    <xf numFmtId="0" fontId="87" fillId="0" borderId="60" xfId="6" applyFont="1" applyBorder="1" applyAlignment="1">
      <alignment horizontal="left" vertical="top" wrapText="1"/>
    </xf>
    <xf numFmtId="0" fontId="5" fillId="0" borderId="6" xfId="6" applyFont="1" applyBorder="1" applyAlignment="1">
      <alignment horizontal="center" vertical="top"/>
    </xf>
    <xf numFmtId="0" fontId="10" fillId="0" borderId="57" xfId="6" applyFont="1" applyBorder="1" applyAlignment="1">
      <alignment horizontal="center" vertical="top" wrapText="1"/>
    </xf>
    <xf numFmtId="0" fontId="5" fillId="0" borderId="15" xfId="6" applyFont="1" applyBorder="1" applyAlignment="1">
      <alignment vertical="center" wrapText="1"/>
    </xf>
    <xf numFmtId="164" fontId="13" fillId="0" borderId="0" xfId="6" applyNumberFormat="1" applyFont="1" applyAlignment="1">
      <alignment horizontal="center" vertical="top"/>
    </xf>
    <xf numFmtId="0" fontId="13" fillId="0" borderId="0" xfId="6" applyFont="1" applyAlignment="1">
      <alignment horizontal="center" vertical="top"/>
    </xf>
    <xf numFmtId="0" fontId="87" fillId="0" borderId="33" xfId="6" applyFont="1" applyBorder="1" applyAlignment="1">
      <alignment horizontal="left" vertical="top" wrapText="1"/>
    </xf>
    <xf numFmtId="164" fontId="7" fillId="13" borderId="21" xfId="6" applyNumberFormat="1" applyFont="1" applyFill="1" applyBorder="1" applyAlignment="1">
      <alignment horizontal="center" vertical="top"/>
    </xf>
    <xf numFmtId="2" fontId="12" fillId="0" borderId="0" xfId="6" applyNumberFormat="1" applyFont="1" applyAlignment="1">
      <alignment horizontal="center" vertical="top"/>
    </xf>
    <xf numFmtId="0" fontId="12" fillId="0" borderId="0" xfId="6" applyFont="1" applyAlignment="1">
      <alignment horizontal="center" vertical="top"/>
    </xf>
    <xf numFmtId="0" fontId="5" fillId="0" borderId="8" xfId="6" applyFont="1" applyBorder="1" applyAlignment="1">
      <alignment vertical="center" wrapText="1"/>
    </xf>
    <xf numFmtId="2" fontId="5" fillId="13" borderId="53" xfId="6" applyNumberFormat="1" applyFont="1" applyFill="1" applyBorder="1" applyAlignment="1">
      <alignment horizontal="center" vertical="top"/>
    </xf>
    <xf numFmtId="0" fontId="5" fillId="13" borderId="53" xfId="6" applyFont="1" applyFill="1" applyBorder="1" applyAlignment="1">
      <alignment horizontal="center" vertical="top"/>
    </xf>
    <xf numFmtId="2" fontId="5" fillId="13" borderId="9" xfId="6" applyNumberFormat="1" applyFont="1" applyFill="1" applyBorder="1" applyAlignment="1">
      <alignment horizontal="center" vertical="top"/>
    </xf>
    <xf numFmtId="164" fontId="12" fillId="0" borderId="0" xfId="6" applyNumberFormat="1" applyFont="1" applyAlignment="1">
      <alignment horizontal="center" vertical="top"/>
    </xf>
    <xf numFmtId="0" fontId="4" fillId="14" borderId="19" xfId="6" applyFill="1" applyBorder="1" applyAlignment="1">
      <alignment horizontal="center" vertical="top" wrapText="1"/>
    </xf>
    <xf numFmtId="49" fontId="7" fillId="13" borderId="5" xfId="6" applyNumberFormat="1" applyFont="1" applyFill="1" applyBorder="1" applyAlignment="1">
      <alignment vertical="top" wrapText="1"/>
    </xf>
    <xf numFmtId="49" fontId="7" fillId="15" borderId="5" xfId="6" applyNumberFormat="1" applyFont="1" applyFill="1" applyBorder="1" applyAlignment="1">
      <alignment horizontal="center" vertical="top"/>
    </xf>
    <xf numFmtId="49" fontId="9" fillId="10" borderId="32" xfId="6" applyNumberFormat="1" applyFont="1" applyFill="1" applyBorder="1" applyAlignment="1">
      <alignment horizontal="center" vertical="top"/>
    </xf>
    <xf numFmtId="9" fontId="5" fillId="0" borderId="48" xfId="6" applyNumberFormat="1" applyFont="1" applyBorder="1" applyAlignment="1">
      <alignment horizontal="center" vertical="top"/>
    </xf>
    <xf numFmtId="0" fontId="5" fillId="0" borderId="49" xfId="6" applyFont="1" applyBorder="1" applyAlignment="1">
      <alignment horizontal="left" vertical="top"/>
    </xf>
    <xf numFmtId="0" fontId="5" fillId="0" borderId="25" xfId="6" applyFont="1" applyBorder="1" applyAlignment="1">
      <alignment horizontal="center" vertical="top"/>
    </xf>
    <xf numFmtId="49" fontId="7" fillId="14" borderId="54" xfId="6" applyNumberFormat="1" applyFont="1" applyFill="1" applyBorder="1" applyAlignment="1">
      <alignment vertical="top"/>
    </xf>
    <xf numFmtId="49" fontId="7" fillId="15" borderId="25" xfId="6" applyNumberFormat="1" applyFont="1" applyFill="1" applyBorder="1" applyAlignment="1">
      <alignment horizontal="center" vertical="top"/>
    </xf>
    <xf numFmtId="49" fontId="9" fillId="10" borderId="51" xfId="6" applyNumberFormat="1" applyFont="1" applyFill="1" applyBorder="1" applyAlignment="1">
      <alignment horizontal="center" vertical="top"/>
    </xf>
    <xf numFmtId="164" fontId="7" fillId="0" borderId="16" xfId="6" applyNumberFormat="1" applyFont="1" applyBorder="1" applyAlignment="1">
      <alignment horizontal="center" vertical="top"/>
    </xf>
    <xf numFmtId="49" fontId="7" fillId="14" borderId="26" xfId="6" applyNumberFormat="1" applyFont="1" applyFill="1" applyBorder="1" applyAlignment="1">
      <alignment vertical="top"/>
    </xf>
    <xf numFmtId="49" fontId="7" fillId="15" borderId="26" xfId="6" applyNumberFormat="1" applyFont="1" applyFill="1" applyBorder="1" applyAlignment="1">
      <alignment horizontal="center" vertical="top"/>
    </xf>
    <xf numFmtId="0" fontId="5" fillId="0" borderId="69" xfId="6" applyFont="1" applyBorder="1" applyAlignment="1">
      <alignment horizontal="left" vertical="top"/>
    </xf>
    <xf numFmtId="0" fontId="4" fillId="14" borderId="0" xfId="6" applyFill="1" applyAlignment="1">
      <alignment horizontal="center" vertical="top" wrapText="1"/>
    </xf>
    <xf numFmtId="0" fontId="5" fillId="0" borderId="62" xfId="6" applyFont="1" applyBorder="1" applyAlignment="1">
      <alignment horizontal="left" vertical="top" wrapText="1"/>
    </xf>
    <xf numFmtId="0" fontId="5" fillId="0" borderId="47" xfId="6" applyFont="1" applyBorder="1" applyAlignment="1">
      <alignment horizontal="left" vertical="top" wrapText="1"/>
    </xf>
    <xf numFmtId="0" fontId="5" fillId="0" borderId="58" xfId="6" applyFont="1" applyBorder="1" applyAlignment="1">
      <alignment horizontal="center" vertical="center" wrapText="1"/>
    </xf>
    <xf numFmtId="0" fontId="5" fillId="0" borderId="34" xfId="6" applyFont="1" applyBorder="1" applyAlignment="1">
      <alignment horizontal="left" vertical="top" wrapText="1"/>
    </xf>
    <xf numFmtId="49" fontId="7" fillId="14" borderId="18" xfId="6" applyNumberFormat="1" applyFont="1" applyFill="1" applyBorder="1" applyAlignment="1">
      <alignment horizontal="center" vertical="top" wrapText="1"/>
    </xf>
    <xf numFmtId="49" fontId="5" fillId="16" borderId="41" xfId="6" applyNumberFormat="1" applyFont="1" applyFill="1" applyBorder="1" applyAlignment="1">
      <alignment vertical="center" wrapText="1"/>
    </xf>
    <xf numFmtId="0" fontId="5" fillId="0" borderId="20" xfId="6" applyFont="1" applyBorder="1" applyAlignment="1">
      <alignment horizontal="center" vertical="top" wrapText="1"/>
    </xf>
    <xf numFmtId="0" fontId="5" fillId="0" borderId="32" xfId="6" applyFont="1" applyBorder="1" applyAlignment="1">
      <alignment vertical="center" wrapText="1"/>
    </xf>
    <xf numFmtId="164" fontId="7" fillId="23" borderId="5" xfId="6" applyNumberFormat="1" applyFont="1" applyFill="1" applyBorder="1" applyAlignment="1">
      <alignment horizontal="center" vertical="top"/>
    </xf>
    <xf numFmtId="0" fontId="7" fillId="23" borderId="25" xfId="6" applyFont="1" applyFill="1" applyBorder="1" applyAlignment="1">
      <alignment horizontal="center" vertical="top"/>
    </xf>
    <xf numFmtId="0" fontId="45" fillId="14" borderId="5" xfId="6" applyFont="1" applyFill="1" applyBorder="1" applyAlignment="1">
      <alignment vertical="top" wrapText="1"/>
    </xf>
    <xf numFmtId="0" fontId="4" fillId="13" borderId="5" xfId="6" applyFill="1" applyBorder="1" applyAlignment="1">
      <alignment horizontal="center" vertical="top" wrapText="1"/>
    </xf>
    <xf numFmtId="49" fontId="5" fillId="16" borderId="48" xfId="6" applyNumberFormat="1" applyFont="1" applyFill="1" applyBorder="1" applyAlignment="1">
      <alignment vertical="center" wrapText="1"/>
    </xf>
    <xf numFmtId="164" fontId="7" fillId="0" borderId="53" xfId="6" applyNumberFormat="1" applyFont="1" applyBorder="1" applyAlignment="1">
      <alignment horizontal="center" vertical="top"/>
    </xf>
    <xf numFmtId="0" fontId="45" fillId="14" borderId="25" xfId="6" applyFont="1" applyFill="1" applyBorder="1" applyAlignment="1">
      <alignment vertical="top" wrapText="1"/>
    </xf>
    <xf numFmtId="49" fontId="7" fillId="14" borderId="0" xfId="6" applyNumberFormat="1" applyFont="1" applyFill="1" applyAlignment="1">
      <alignment vertical="top" wrapText="1"/>
    </xf>
    <xf numFmtId="0" fontId="5" fillId="0" borderId="60" xfId="6" applyFont="1" applyBorder="1" applyAlignment="1">
      <alignment vertical="center" wrapText="1"/>
    </xf>
    <xf numFmtId="0" fontId="5" fillId="0" borderId="54" xfId="11" applyFont="1" applyBorder="1" applyAlignment="1">
      <alignment vertical="top" wrapText="1"/>
    </xf>
    <xf numFmtId="49" fontId="5" fillId="16" borderId="44" xfId="6" applyNumberFormat="1" applyFont="1" applyFill="1" applyBorder="1" applyAlignment="1">
      <alignment vertical="center" wrapText="1"/>
    </xf>
    <xf numFmtId="0" fontId="5" fillId="0" borderId="24" xfId="6" applyFont="1" applyBorder="1" applyAlignment="1">
      <alignment vertical="center" wrapText="1"/>
    </xf>
    <xf numFmtId="0" fontId="7" fillId="23" borderId="5" xfId="6" applyFont="1" applyFill="1" applyBorder="1" applyAlignment="1">
      <alignment horizontal="center" vertical="top"/>
    </xf>
    <xf numFmtId="49" fontId="5" fillId="16" borderId="62" xfId="6" applyNumberFormat="1" applyFont="1" applyFill="1" applyBorder="1" applyAlignment="1">
      <alignment vertical="center" wrapText="1"/>
    </xf>
    <xf numFmtId="0" fontId="4" fillId="14" borderId="25" xfId="6" applyFill="1" applyBorder="1" applyAlignment="1">
      <alignment horizontal="center" vertical="top" wrapText="1"/>
    </xf>
    <xf numFmtId="49" fontId="9" fillId="10" borderId="25" xfId="6" applyNumberFormat="1" applyFont="1" applyFill="1" applyBorder="1" applyAlignment="1">
      <alignment horizontal="center" vertical="top"/>
    </xf>
    <xf numFmtId="49" fontId="5" fillId="16" borderId="34" xfId="6" applyNumberFormat="1" applyFont="1" applyFill="1" applyBorder="1" applyAlignment="1">
      <alignment vertical="center" wrapText="1"/>
    </xf>
    <xf numFmtId="49" fontId="7" fillId="14" borderId="25" xfId="6" applyNumberFormat="1" applyFont="1" applyFill="1" applyBorder="1" applyAlignment="1">
      <alignment vertical="top"/>
    </xf>
    <xf numFmtId="49" fontId="7" fillId="15" borderId="26" xfId="6" applyNumberFormat="1" applyFont="1" applyFill="1" applyBorder="1" applyAlignment="1">
      <alignment vertical="top"/>
    </xf>
    <xf numFmtId="49" fontId="9" fillId="10" borderId="26" xfId="6" applyNumberFormat="1" applyFont="1" applyFill="1" applyBorder="1" applyAlignment="1">
      <alignment vertical="top"/>
    </xf>
    <xf numFmtId="49" fontId="5" fillId="16" borderId="41" xfId="6" applyNumberFormat="1" applyFont="1" applyFill="1" applyBorder="1" applyAlignment="1">
      <alignment horizontal="center" vertical="center" wrapText="1"/>
    </xf>
    <xf numFmtId="0" fontId="5" fillId="0" borderId="20" xfId="6" applyFont="1" applyBorder="1" applyAlignment="1">
      <alignment horizontal="center" vertical="center" wrapText="1"/>
    </xf>
    <xf numFmtId="0" fontId="5" fillId="0" borderId="32" xfId="6" applyFont="1" applyBorder="1" applyAlignment="1">
      <alignment horizontal="left" vertical="center" wrapText="1"/>
    </xf>
    <xf numFmtId="49" fontId="5" fillId="16" borderId="62" xfId="6" applyNumberFormat="1" applyFont="1" applyFill="1" applyBorder="1" applyAlignment="1">
      <alignment horizontal="center" vertical="center" wrapText="1"/>
    </xf>
    <xf numFmtId="0" fontId="5" fillId="0" borderId="57" xfId="6" applyFont="1" applyBorder="1" applyAlignment="1">
      <alignment horizontal="center" vertical="top" wrapText="1"/>
    </xf>
    <xf numFmtId="0" fontId="5" fillId="0" borderId="15" xfId="6" applyFont="1" applyBorder="1" applyAlignment="1">
      <alignment horizontal="left" vertical="center" wrapText="1"/>
    </xf>
    <xf numFmtId="49" fontId="7" fillId="13" borderId="25" xfId="6" applyNumberFormat="1" applyFont="1" applyFill="1" applyBorder="1" applyAlignment="1">
      <alignment horizontal="center" vertical="top" wrapText="1"/>
    </xf>
    <xf numFmtId="0" fontId="5" fillId="0" borderId="60" xfId="6" applyFont="1" applyBorder="1" applyAlignment="1">
      <alignment horizontal="left" vertical="center" wrapText="1"/>
    </xf>
    <xf numFmtId="0" fontId="5" fillId="13" borderId="25" xfId="6" applyFont="1" applyFill="1" applyBorder="1" applyAlignment="1">
      <alignment horizontal="center" vertical="top"/>
    </xf>
    <xf numFmtId="49" fontId="5" fillId="16" borderId="47" xfId="6" applyNumberFormat="1" applyFont="1" applyFill="1" applyBorder="1" applyAlignment="1">
      <alignment horizontal="center" vertical="center" wrapText="1"/>
    </xf>
    <xf numFmtId="0" fontId="5" fillId="0" borderId="61" xfId="6" applyFont="1" applyBorder="1" applyAlignment="1">
      <alignment horizontal="left" vertical="center" wrapText="1"/>
    </xf>
    <xf numFmtId="0" fontId="5" fillId="0" borderId="8" xfId="6" applyFont="1" applyBorder="1" applyAlignment="1">
      <alignment horizontal="left" vertical="center" wrapText="1"/>
    </xf>
    <xf numFmtId="0" fontId="5" fillId="0" borderId="69" xfId="6" applyFont="1" applyBorder="1" applyAlignment="1">
      <alignment horizontal="center" vertical="top"/>
    </xf>
    <xf numFmtId="0" fontId="5" fillId="0" borderId="69" xfId="6" applyFont="1" applyBorder="1" applyAlignment="1">
      <alignment horizontal="center" vertical="center"/>
    </xf>
    <xf numFmtId="49" fontId="5" fillId="16" borderId="34" xfId="6" applyNumberFormat="1" applyFont="1" applyFill="1" applyBorder="1" applyAlignment="1">
      <alignment horizontal="center" vertical="center" wrapText="1"/>
    </xf>
    <xf numFmtId="0" fontId="5" fillId="0" borderId="23" xfId="6" applyFont="1" applyBorder="1" applyAlignment="1">
      <alignment horizontal="center" vertical="center"/>
    </xf>
    <xf numFmtId="0" fontId="5" fillId="0" borderId="35" xfId="6" applyFont="1" applyBorder="1" applyAlignment="1">
      <alignment horizontal="left" vertical="top" wrapText="1"/>
    </xf>
    <xf numFmtId="0" fontId="5" fillId="0" borderId="27" xfId="11" applyFont="1" applyBorder="1" applyAlignment="1">
      <alignment vertical="top" wrapText="1"/>
    </xf>
    <xf numFmtId="49" fontId="7" fillId="13" borderId="26" xfId="6" applyNumberFormat="1" applyFont="1" applyFill="1" applyBorder="1" applyAlignment="1">
      <alignment horizontal="center" vertical="top" wrapText="1"/>
    </xf>
    <xf numFmtId="49" fontId="5" fillId="16" borderId="19" xfId="6" applyNumberFormat="1" applyFont="1" applyFill="1" applyBorder="1" applyAlignment="1">
      <alignment vertical="center" wrapText="1"/>
    </xf>
    <xf numFmtId="0" fontId="4" fillId="0" borderId="42" xfId="6" applyBorder="1" applyAlignment="1">
      <alignment vertical="top" wrapText="1"/>
    </xf>
    <xf numFmtId="49" fontId="5" fillId="0" borderId="19" xfId="6" applyNumberFormat="1" applyFont="1" applyBorder="1" applyAlignment="1">
      <alignment horizontal="center" vertical="top"/>
    </xf>
    <xf numFmtId="0" fontId="5" fillId="14" borderId="19" xfId="11" applyFont="1" applyFill="1" applyBorder="1" applyAlignment="1">
      <alignment horizontal="left" vertical="top" wrapText="1"/>
    </xf>
    <xf numFmtId="49" fontId="5" fillId="16" borderId="54" xfId="6" applyNumberFormat="1" applyFont="1" applyFill="1" applyBorder="1" applyAlignment="1">
      <alignment vertical="center" wrapText="1"/>
    </xf>
    <xf numFmtId="0" fontId="5" fillId="0" borderId="59" xfId="6" applyFont="1" applyBorder="1" applyAlignment="1">
      <alignment horizontal="center" vertical="top"/>
    </xf>
    <xf numFmtId="0" fontId="4" fillId="0" borderId="49" xfId="6" applyBorder="1" applyAlignment="1">
      <alignment vertical="top" wrapText="1"/>
    </xf>
    <xf numFmtId="49" fontId="5" fillId="0" borderId="54" xfId="6" applyNumberFormat="1" applyFont="1" applyBorder="1" applyAlignment="1">
      <alignment horizontal="center" vertical="top"/>
    </xf>
    <xf numFmtId="49" fontId="5" fillId="16" borderId="27" xfId="6" applyNumberFormat="1" applyFont="1" applyFill="1" applyBorder="1" applyAlignment="1">
      <alignment vertical="center" wrapText="1"/>
    </xf>
    <xf numFmtId="0" fontId="5" fillId="0" borderId="52" xfId="6" applyFont="1" applyBorder="1" applyAlignment="1">
      <alignment horizontal="center" vertical="top"/>
    </xf>
    <xf numFmtId="0" fontId="4" fillId="0" borderId="45" xfId="6" applyBorder="1" applyAlignment="1">
      <alignment vertical="top" wrapText="1"/>
    </xf>
    <xf numFmtId="49" fontId="5" fillId="0" borderId="27" xfId="6" applyNumberFormat="1" applyFont="1" applyBorder="1" applyAlignment="1">
      <alignment horizontal="center" vertical="top"/>
    </xf>
    <xf numFmtId="0" fontId="4" fillId="0" borderId="43" xfId="6" applyBorder="1" applyAlignment="1">
      <alignment vertical="top" wrapText="1"/>
    </xf>
    <xf numFmtId="0" fontId="4" fillId="0" borderId="50" xfId="6" applyBorder="1" applyAlignment="1">
      <alignment vertical="top" wrapText="1"/>
    </xf>
    <xf numFmtId="0" fontId="4" fillId="0" borderId="46" xfId="6" applyBorder="1" applyAlignment="1">
      <alignment vertical="top" wrapText="1"/>
    </xf>
    <xf numFmtId="164" fontId="5" fillId="0" borderId="16" xfId="6" applyNumberFormat="1" applyFont="1" applyBorder="1" applyAlignment="1">
      <alignment horizontal="center" vertical="top"/>
    </xf>
    <xf numFmtId="0" fontId="5" fillId="0" borderId="49" xfId="6" applyFont="1" applyBorder="1" applyAlignment="1">
      <alignment horizontal="center" vertical="top"/>
    </xf>
    <xf numFmtId="164" fontId="7" fillId="13" borderId="26" xfId="6" applyNumberFormat="1" applyFont="1" applyFill="1" applyBorder="1" applyAlignment="1">
      <alignment horizontal="center" vertical="top"/>
    </xf>
    <xf numFmtId="49" fontId="5" fillId="0" borderId="48" xfId="6" applyNumberFormat="1" applyFont="1" applyBorder="1" applyAlignment="1">
      <alignment horizontal="center" vertical="center" wrapText="1"/>
    </xf>
    <xf numFmtId="0" fontId="5" fillId="0" borderId="49" xfId="6" applyFont="1" applyBorder="1" applyAlignment="1">
      <alignment horizontal="center" vertical="center"/>
    </xf>
    <xf numFmtId="0" fontId="5" fillId="0" borderId="50" xfId="6" applyFont="1" applyBorder="1" applyAlignment="1">
      <alignment vertical="top" wrapText="1"/>
    </xf>
    <xf numFmtId="49" fontId="5" fillId="0" borderId="34" xfId="6" applyNumberFormat="1" applyFont="1" applyBorder="1" applyAlignment="1">
      <alignment horizontal="center" vertical="center" wrapText="1"/>
    </xf>
    <xf numFmtId="0" fontId="5" fillId="13" borderId="26" xfId="6" applyFont="1" applyFill="1" applyBorder="1" applyAlignment="1">
      <alignment horizontal="center" vertical="top"/>
    </xf>
    <xf numFmtId="0" fontId="5" fillId="0" borderId="42" xfId="6" applyFont="1" applyBorder="1" applyAlignment="1">
      <alignment horizontal="left" vertical="top" wrapText="1"/>
    </xf>
    <xf numFmtId="49" fontId="7" fillId="14" borderId="17" xfId="6" applyNumberFormat="1" applyFont="1" applyFill="1" applyBorder="1" applyAlignment="1">
      <alignment vertical="top" wrapText="1"/>
    </xf>
    <xf numFmtId="49" fontId="5" fillId="16" borderId="47" xfId="6" applyNumberFormat="1" applyFont="1" applyFill="1" applyBorder="1" applyAlignment="1">
      <alignment vertical="center" wrapText="1"/>
    </xf>
    <xf numFmtId="0" fontId="5" fillId="0" borderId="49" xfId="6" applyFont="1" applyBorder="1" applyAlignment="1">
      <alignment horizontal="left" vertical="top" wrapText="1"/>
    </xf>
    <xf numFmtId="0" fontId="88" fillId="0" borderId="0" xfId="0" applyFont="1" applyAlignment="1">
      <alignment vertical="center"/>
    </xf>
    <xf numFmtId="0" fontId="5" fillId="0" borderId="68" xfId="6" applyFont="1" applyBorder="1" applyAlignment="1">
      <alignment horizontal="center" vertical="top"/>
    </xf>
    <xf numFmtId="0" fontId="5" fillId="0" borderId="68" xfId="6" applyFont="1" applyBorder="1" applyAlignment="1">
      <alignment horizontal="left" vertical="top" wrapText="1"/>
    </xf>
    <xf numFmtId="49" fontId="5" fillId="0" borderId="53" xfId="6" applyNumberFormat="1" applyFont="1" applyBorder="1" applyAlignment="1">
      <alignment horizontal="center" vertical="top"/>
    </xf>
    <xf numFmtId="49" fontId="5" fillId="16" borderId="13" xfId="6" applyNumberFormat="1" applyFont="1" applyFill="1" applyBorder="1" applyAlignment="1">
      <alignment horizontal="center" vertical="center" wrapText="1"/>
    </xf>
    <xf numFmtId="0" fontId="5" fillId="0" borderId="57" xfId="6" applyFont="1" applyBorder="1" applyAlignment="1">
      <alignment horizontal="center" vertical="center"/>
    </xf>
    <xf numFmtId="49" fontId="5" fillId="16" borderId="22" xfId="6" applyNumberFormat="1" applyFont="1" applyFill="1" applyBorder="1" applyAlignment="1">
      <alignment horizontal="center" vertical="center" wrapText="1"/>
    </xf>
    <xf numFmtId="0" fontId="5" fillId="0" borderId="16" xfId="11" applyFont="1" applyBorder="1" applyAlignment="1">
      <alignment vertical="top" wrapText="1"/>
    </xf>
    <xf numFmtId="0" fontId="5" fillId="0" borderId="41" xfId="6" applyFont="1" applyBorder="1" applyAlignment="1">
      <alignment horizontal="center" vertical="top" wrapText="1"/>
    </xf>
    <xf numFmtId="0" fontId="5" fillId="0" borderId="32" xfId="6" applyFont="1" applyBorder="1" applyAlignment="1">
      <alignment horizontal="justify" vertical="center"/>
    </xf>
    <xf numFmtId="0" fontId="4" fillId="0" borderId="17" xfId="6" applyBorder="1" applyAlignment="1">
      <alignment vertical="top" wrapText="1"/>
    </xf>
    <xf numFmtId="0" fontId="4" fillId="0" borderId="17" xfId="6" applyBorder="1" applyAlignment="1">
      <alignment horizontal="center" vertical="top" wrapText="1"/>
    </xf>
    <xf numFmtId="0" fontId="4" fillId="0" borderId="17" xfId="6" applyBorder="1" applyAlignment="1">
      <alignment vertical="top" textRotation="90" wrapText="1"/>
    </xf>
    <xf numFmtId="49" fontId="7" fillId="0" borderId="17" xfId="6" applyNumberFormat="1" applyFont="1" applyBorder="1" applyAlignment="1">
      <alignment vertical="top" wrapText="1"/>
    </xf>
    <xf numFmtId="0" fontId="7" fillId="0" borderId="17" xfId="6" applyFont="1" applyBorder="1" applyAlignment="1">
      <alignment vertical="center"/>
    </xf>
    <xf numFmtId="0" fontId="7" fillId="0" borderId="32" xfId="6" applyFont="1" applyBorder="1" applyAlignment="1">
      <alignment vertical="center"/>
    </xf>
    <xf numFmtId="49" fontId="7" fillId="9" borderId="32" xfId="6" applyNumberFormat="1" applyFont="1" applyFill="1" applyBorder="1" applyAlignment="1">
      <alignment horizontal="center" vertical="top"/>
    </xf>
    <xf numFmtId="0" fontId="4" fillId="0" borderId="0" xfId="6" applyAlignment="1">
      <alignment vertical="top" wrapText="1"/>
    </xf>
    <xf numFmtId="0" fontId="4" fillId="0" borderId="0" xfId="6" applyAlignment="1">
      <alignment horizontal="center" vertical="top" wrapText="1"/>
    </xf>
    <xf numFmtId="0" fontId="4" fillId="0" borderId="0" xfId="6" applyAlignment="1">
      <alignment vertical="top" textRotation="90" wrapText="1"/>
    </xf>
    <xf numFmtId="49" fontId="7" fillId="0" borderId="0" xfId="6" applyNumberFormat="1" applyFont="1" applyAlignment="1">
      <alignment vertical="top" wrapText="1"/>
    </xf>
    <xf numFmtId="0" fontId="7" fillId="0" borderId="0" xfId="6" applyFont="1" applyAlignment="1">
      <alignment vertical="center"/>
    </xf>
    <xf numFmtId="0" fontId="7" fillId="0" borderId="51" xfId="6" applyFont="1" applyBorder="1" applyAlignment="1">
      <alignment vertical="center"/>
    </xf>
    <xf numFmtId="49" fontId="7" fillId="9" borderId="51" xfId="6" applyNumberFormat="1" applyFont="1" applyFill="1" applyBorder="1" applyAlignment="1">
      <alignment horizontal="center" vertical="top"/>
    </xf>
    <xf numFmtId="0" fontId="5" fillId="0" borderId="51" xfId="6" applyFont="1" applyBorder="1" applyAlignment="1">
      <alignment horizontal="left" vertical="top" wrapText="1"/>
    </xf>
    <xf numFmtId="0" fontId="4" fillId="0" borderId="19" xfId="6" applyBorder="1" applyAlignment="1">
      <alignment vertical="top" wrapText="1"/>
    </xf>
    <xf numFmtId="0" fontId="5" fillId="0" borderId="15" xfId="6" applyFont="1" applyBorder="1" applyAlignment="1">
      <alignment horizontal="justify" vertical="center"/>
    </xf>
    <xf numFmtId="0" fontId="4" fillId="0" borderId="54" xfId="6" applyBorder="1" applyAlignment="1">
      <alignment vertical="top" wrapText="1"/>
    </xf>
    <xf numFmtId="0" fontId="22" fillId="0" borderId="62" xfId="6" applyFont="1" applyBorder="1" applyAlignment="1">
      <alignment vertical="top" wrapText="1"/>
    </xf>
    <xf numFmtId="0" fontId="5" fillId="0" borderId="24" xfId="6" applyFont="1" applyBorder="1" applyAlignment="1">
      <alignment horizontal="justify" vertical="center"/>
    </xf>
    <xf numFmtId="0" fontId="4" fillId="0" borderId="27" xfId="6" applyBorder="1" applyAlignment="1">
      <alignment vertical="top" wrapText="1"/>
    </xf>
    <xf numFmtId="0" fontId="4" fillId="0" borderId="18" xfId="6" applyBorder="1" applyAlignment="1">
      <alignment vertical="top" wrapText="1"/>
    </xf>
    <xf numFmtId="0" fontId="4" fillId="0" borderId="18" xfId="6" applyBorder="1" applyAlignment="1">
      <alignment horizontal="center" vertical="top" wrapText="1"/>
    </xf>
    <xf numFmtId="0" fontId="4" fillId="0" borderId="18" xfId="6" applyBorder="1" applyAlignment="1">
      <alignment vertical="top" textRotation="90" wrapText="1"/>
    </xf>
    <xf numFmtId="49" fontId="7" fillId="0" borderId="18" xfId="6" applyNumberFormat="1" applyFont="1" applyBorder="1" applyAlignment="1">
      <alignment vertical="top" wrapText="1"/>
    </xf>
    <xf numFmtId="0" fontId="7" fillId="0" borderId="18" xfId="6" applyFont="1" applyBorder="1" applyAlignment="1">
      <alignment vertical="center"/>
    </xf>
    <xf numFmtId="0" fontId="7" fillId="0" borderId="37" xfId="6" applyFont="1" applyBorder="1" applyAlignment="1">
      <alignment vertical="center"/>
    </xf>
    <xf numFmtId="0" fontId="4" fillId="9" borderId="2" xfId="6" applyFill="1" applyBorder="1" applyAlignment="1">
      <alignment vertical="top" wrapText="1"/>
    </xf>
    <xf numFmtId="0" fontId="4" fillId="9" borderId="3" xfId="6" applyFill="1" applyBorder="1" applyAlignment="1">
      <alignment vertical="top" wrapText="1"/>
    </xf>
    <xf numFmtId="0" fontId="4" fillId="9" borderId="3" xfId="6" applyFill="1" applyBorder="1" applyAlignment="1">
      <alignment horizontal="center" vertical="top" wrapText="1"/>
    </xf>
    <xf numFmtId="0" fontId="4" fillId="9" borderId="3" xfId="6" applyFill="1" applyBorder="1" applyAlignment="1">
      <alignment vertical="top" textRotation="90" wrapText="1"/>
    </xf>
    <xf numFmtId="0" fontId="5" fillId="0" borderId="32" xfId="6" applyFont="1" applyBorder="1" applyAlignment="1">
      <alignment vertical="top" wrapText="1"/>
    </xf>
    <xf numFmtId="0" fontId="4" fillId="11" borderId="3" xfId="6" applyFill="1" applyBorder="1"/>
    <xf numFmtId="0" fontId="7" fillId="10" borderId="3" xfId="6" applyFont="1" applyFill="1" applyBorder="1" applyAlignment="1">
      <alignment horizontal="left" vertical="top"/>
    </xf>
    <xf numFmtId="0" fontId="26" fillId="10" borderId="3" xfId="6" applyFont="1" applyFill="1" applyBorder="1" applyAlignment="1">
      <alignment horizontal="center" vertical="top"/>
    </xf>
    <xf numFmtId="0" fontId="14" fillId="10" borderId="3" xfId="6" applyFont="1" applyFill="1" applyBorder="1" applyAlignment="1">
      <alignment horizontal="left" vertical="top"/>
    </xf>
    <xf numFmtId="49" fontId="7" fillId="11" borderId="1" xfId="6" applyNumberFormat="1" applyFont="1" applyFill="1" applyBorder="1" applyAlignment="1">
      <alignment horizontal="center" vertical="top" wrapText="1"/>
    </xf>
    <xf numFmtId="0" fontId="25" fillId="0" borderId="0" xfId="6" applyFont="1" applyAlignment="1">
      <alignment horizontal="center" vertical="top"/>
    </xf>
    <xf numFmtId="2" fontId="89" fillId="3" borderId="1" xfId="6" applyNumberFormat="1" applyFont="1" applyFill="1" applyBorder="1" applyAlignment="1">
      <alignment vertical="top" wrapText="1"/>
    </xf>
    <xf numFmtId="2" fontId="56" fillId="7" borderId="1" xfId="6" applyNumberFormat="1" applyFont="1" applyFill="1" applyBorder="1" applyAlignment="1">
      <alignment vertical="top" wrapText="1"/>
    </xf>
    <xf numFmtId="2" fontId="55" fillId="0" borderId="21" xfId="6" applyNumberFormat="1" applyFont="1" applyBorder="1" applyAlignment="1">
      <alignment vertical="top" wrapText="1"/>
    </xf>
    <xf numFmtId="0" fontId="8" fillId="0" borderId="9" xfId="5" applyFont="1" applyBorder="1" applyAlignment="1">
      <alignment vertical="top" wrapText="1"/>
    </xf>
    <xf numFmtId="2" fontId="57" fillId="0" borderId="9" xfId="6" applyNumberFormat="1" applyFont="1" applyBorder="1" applyAlignment="1">
      <alignment vertical="top" wrapText="1"/>
    </xf>
    <xf numFmtId="2" fontId="84" fillId="7" borderId="1" xfId="6" applyNumberFormat="1" applyFont="1" applyFill="1" applyBorder="1" applyAlignment="1">
      <alignment vertical="top" wrapText="1"/>
    </xf>
    <xf numFmtId="0" fontId="33" fillId="0" borderId="0" xfId="6" applyFont="1" applyAlignment="1">
      <alignment horizontal="center" vertical="top"/>
    </xf>
    <xf numFmtId="49" fontId="14" fillId="0" borderId="0" xfId="6" applyNumberFormat="1" applyFont="1" applyAlignment="1">
      <alignment vertical="top"/>
    </xf>
    <xf numFmtId="49" fontId="14" fillId="0" borderId="18" xfId="6" applyNumberFormat="1" applyFont="1" applyBorder="1" applyAlignment="1">
      <alignment vertical="top" textRotation="90"/>
    </xf>
    <xf numFmtId="0" fontId="14" fillId="4" borderId="2" xfId="6" applyFont="1" applyFill="1" applyBorder="1" applyAlignment="1">
      <alignment vertical="top"/>
    </xf>
    <xf numFmtId="2" fontId="36" fillId="4" borderId="1" xfId="6" applyNumberFormat="1" applyFont="1" applyFill="1" applyBorder="1" applyAlignment="1">
      <alignment horizontal="center" vertical="top"/>
    </xf>
    <xf numFmtId="49" fontId="26" fillId="11" borderId="19" xfId="8" applyNumberFormat="1" applyFont="1" applyFill="1" applyBorder="1" applyAlignment="1">
      <alignment vertical="top"/>
    </xf>
    <xf numFmtId="49" fontId="26" fillId="11" borderId="17" xfId="8" applyNumberFormat="1" applyFont="1" applyFill="1" applyBorder="1" applyAlignment="1">
      <alignment vertical="top"/>
    </xf>
    <xf numFmtId="164" fontId="36" fillId="11" borderId="5" xfId="8" applyNumberFormat="1" applyFont="1" applyFill="1" applyBorder="1" applyAlignment="1">
      <alignment horizontal="center" vertical="top"/>
    </xf>
    <xf numFmtId="49" fontId="26" fillId="10" borderId="46" xfId="6" applyNumberFormat="1" applyFont="1" applyFill="1" applyBorder="1" applyAlignment="1">
      <alignment horizontal="center" vertical="top" wrapText="1"/>
    </xf>
    <xf numFmtId="0" fontId="14" fillId="9" borderId="2" xfId="6" applyFont="1" applyFill="1" applyBorder="1" applyAlignment="1">
      <alignment vertical="top"/>
    </xf>
    <xf numFmtId="0" fontId="14" fillId="9" borderId="3" xfId="6" applyFont="1" applyFill="1" applyBorder="1" applyAlignment="1">
      <alignment vertical="top"/>
    </xf>
    <xf numFmtId="0" fontId="14" fillId="9" borderId="4" xfId="6" applyFont="1" applyFill="1" applyBorder="1" applyAlignment="1">
      <alignment vertical="top"/>
    </xf>
    <xf numFmtId="0" fontId="14" fillId="0" borderId="19" xfId="6" applyFont="1" applyBorder="1" applyAlignment="1">
      <alignment horizontal="center" vertical="top"/>
    </xf>
    <xf numFmtId="0" fontId="14" fillId="0" borderId="20" xfId="6" applyFont="1" applyBorder="1" applyAlignment="1">
      <alignment horizontal="center" vertical="top"/>
    </xf>
    <xf numFmtId="0" fontId="14" fillId="0" borderId="32" xfId="6" applyFont="1" applyBorder="1" applyAlignment="1">
      <alignment horizontal="center" vertical="top"/>
    </xf>
    <xf numFmtId="0" fontId="26" fillId="0" borderId="17" xfId="6" applyFont="1" applyBorder="1" applyAlignment="1">
      <alignment horizontal="center" vertical="top" wrapText="1"/>
    </xf>
    <xf numFmtId="0" fontId="14" fillId="0" borderId="13" xfId="6" applyFont="1" applyBorder="1" applyAlignment="1">
      <alignment horizontal="center" vertical="top"/>
    </xf>
    <xf numFmtId="0" fontId="14" fillId="0" borderId="57" xfId="6" applyFont="1" applyBorder="1" applyAlignment="1">
      <alignment horizontal="center" vertical="top"/>
    </xf>
    <xf numFmtId="0" fontId="14" fillId="0" borderId="15" xfId="6" applyFont="1" applyBorder="1" applyAlignment="1">
      <alignment horizontal="center" vertical="top"/>
    </xf>
    <xf numFmtId="164" fontId="14" fillId="0" borderId="46" xfId="6" applyNumberFormat="1" applyFont="1" applyBorder="1" applyAlignment="1">
      <alignment horizontal="center" vertical="top"/>
    </xf>
    <xf numFmtId="0" fontId="14" fillId="0" borderId="24" xfId="6" applyFont="1" applyBorder="1" applyAlignment="1">
      <alignment horizontal="center" vertical="top"/>
    </xf>
    <xf numFmtId="0" fontId="26" fillId="0" borderId="0" xfId="6" applyFont="1" applyAlignment="1">
      <alignment horizontal="center" vertical="top" wrapText="1"/>
    </xf>
    <xf numFmtId="0" fontId="26" fillId="23" borderId="21" xfId="6" applyFont="1" applyFill="1" applyBorder="1" applyAlignment="1">
      <alignment horizontal="center" vertical="top"/>
    </xf>
    <xf numFmtId="49" fontId="26" fillId="14" borderId="25" xfId="6" applyNumberFormat="1" applyFont="1" applyFill="1" applyBorder="1" applyAlignment="1">
      <alignment horizontal="center" vertical="top"/>
    </xf>
    <xf numFmtId="0" fontId="5" fillId="0" borderId="15" xfId="6" applyFont="1" applyBorder="1" applyAlignment="1">
      <alignment horizontal="center" vertical="top"/>
    </xf>
    <xf numFmtId="164" fontId="26" fillId="0" borderId="40" xfId="6" applyNumberFormat="1" applyFont="1" applyBorder="1" applyAlignment="1">
      <alignment horizontal="center" vertical="top"/>
    </xf>
    <xf numFmtId="0" fontId="14" fillId="0" borderId="51" xfId="6" applyFont="1" applyBorder="1" applyAlignment="1">
      <alignment horizontal="center" vertical="top"/>
    </xf>
    <xf numFmtId="0" fontId="5" fillId="0" borderId="22" xfId="6" applyFont="1" applyBorder="1" applyAlignment="1">
      <alignment horizontal="center" vertical="center"/>
    </xf>
    <xf numFmtId="164" fontId="5" fillId="0" borderId="23" xfId="8" applyNumberFormat="1" applyFont="1" applyBorder="1" applyAlignment="1">
      <alignment horizontal="center" vertical="center"/>
    </xf>
    <xf numFmtId="0" fontId="5" fillId="0" borderId="24" xfId="8" applyFont="1" applyBorder="1" applyAlignment="1">
      <alignment vertical="top" wrapText="1"/>
    </xf>
    <xf numFmtId="0" fontId="4" fillId="0" borderId="18" xfId="6" applyBorder="1" applyAlignment="1">
      <alignment horizontal="center" vertical="center"/>
    </xf>
    <xf numFmtId="49" fontId="26" fillId="14" borderId="26" xfId="6" applyNumberFormat="1" applyFont="1" applyFill="1" applyBorder="1" applyAlignment="1">
      <alignment horizontal="center" vertical="top"/>
    </xf>
    <xf numFmtId="49" fontId="26" fillId="15" borderId="4" xfId="6" applyNumberFormat="1" applyFont="1" applyFill="1" applyBorder="1" applyAlignment="1">
      <alignment horizontal="center" vertical="top"/>
    </xf>
    <xf numFmtId="164" fontId="36" fillId="9" borderId="1" xfId="6" applyNumberFormat="1" applyFont="1" applyFill="1" applyBorder="1" applyAlignment="1">
      <alignment horizontal="center" vertical="top"/>
    </xf>
    <xf numFmtId="0" fontId="5" fillId="12" borderId="19" xfId="6" applyFont="1" applyFill="1" applyBorder="1" applyAlignment="1">
      <alignment horizontal="center" vertical="center"/>
    </xf>
    <xf numFmtId="0" fontId="5" fillId="12" borderId="20" xfId="6" applyFont="1" applyFill="1" applyBorder="1" applyAlignment="1">
      <alignment horizontal="center" vertical="center" wrapText="1"/>
    </xf>
    <xf numFmtId="0" fontId="5" fillId="12" borderId="32" xfId="6" applyFont="1" applyFill="1" applyBorder="1" applyAlignment="1">
      <alignment horizontal="left" vertical="top" wrapText="1"/>
    </xf>
    <xf numFmtId="0" fontId="5" fillId="0" borderId="54" xfId="6" applyFont="1" applyBorder="1" applyAlignment="1">
      <alignment horizontal="center" vertical="top"/>
    </xf>
    <xf numFmtId="164" fontId="5" fillId="16" borderId="59" xfId="6" applyNumberFormat="1" applyFont="1" applyFill="1" applyBorder="1" applyAlignment="1">
      <alignment horizontal="center" vertical="top" wrapText="1"/>
    </xf>
    <xf numFmtId="0" fontId="5" fillId="12" borderId="51" xfId="6" applyFont="1" applyFill="1" applyBorder="1" applyAlignment="1">
      <alignment horizontal="left" vertical="top" wrapText="1"/>
    </xf>
    <xf numFmtId="2" fontId="26" fillId="0" borderId="5" xfId="6" applyNumberFormat="1" applyFont="1" applyBorder="1" applyAlignment="1">
      <alignment horizontal="center" vertical="top"/>
    </xf>
    <xf numFmtId="0" fontId="26" fillId="0" borderId="1" xfId="6" applyFont="1" applyBorder="1" applyAlignment="1">
      <alignment horizontal="center" vertical="top"/>
    </xf>
    <xf numFmtId="0" fontId="5" fillId="0" borderId="62" xfId="6" applyFont="1" applyBorder="1" applyAlignment="1">
      <alignment horizontal="center" vertical="center"/>
    </xf>
    <xf numFmtId="164" fontId="5" fillId="16" borderId="23" xfId="6" applyNumberFormat="1" applyFont="1" applyFill="1" applyBorder="1" applyAlignment="1">
      <alignment horizontal="center" vertical="top" wrapText="1"/>
    </xf>
    <xf numFmtId="0" fontId="5" fillId="12" borderId="24" xfId="6" applyFont="1" applyFill="1" applyBorder="1" applyAlignment="1">
      <alignment horizontal="left" vertical="top" wrapText="1"/>
    </xf>
    <xf numFmtId="164" fontId="26" fillId="0" borderId="5" xfId="6" applyNumberFormat="1" applyFont="1" applyBorder="1" applyAlignment="1">
      <alignment horizontal="center" vertical="top"/>
    </xf>
    <xf numFmtId="0" fontId="11" fillId="12" borderId="19" xfId="6" applyFont="1" applyFill="1" applyBorder="1" applyAlignment="1">
      <alignment horizontal="center" vertical="center"/>
    </xf>
    <xf numFmtId="0" fontId="11" fillId="12" borderId="20" xfId="6" applyFont="1" applyFill="1" applyBorder="1" applyAlignment="1">
      <alignment horizontal="center" vertical="center" wrapText="1"/>
    </xf>
    <xf numFmtId="0" fontId="4" fillId="0" borderId="51" xfId="6" applyFont="1" applyBorder="1"/>
    <xf numFmtId="0" fontId="11" fillId="0" borderId="54" xfId="6" applyFont="1" applyBorder="1" applyAlignment="1">
      <alignment horizontal="center" vertical="top"/>
    </xf>
    <xf numFmtId="0" fontId="11" fillId="0" borderId="59" xfId="6" applyFont="1" applyBorder="1" applyAlignment="1">
      <alignment horizontal="center" vertical="top"/>
    </xf>
    <xf numFmtId="0" fontId="5" fillId="12" borderId="55" xfId="6" applyFont="1" applyFill="1" applyBorder="1" applyAlignment="1">
      <alignment horizontal="center" vertical="center"/>
    </xf>
    <xf numFmtId="0" fontId="5" fillId="12" borderId="56" xfId="6" applyFont="1" applyFill="1" applyBorder="1" applyAlignment="1">
      <alignment horizontal="center" vertical="center" wrapText="1"/>
    </xf>
    <xf numFmtId="0" fontId="5" fillId="12" borderId="40" xfId="6" applyFont="1" applyFill="1" applyBorder="1" applyAlignment="1">
      <alignment horizontal="left" vertical="top" wrapText="1"/>
    </xf>
    <xf numFmtId="164" fontId="26" fillId="25" borderId="5" xfId="6" applyNumberFormat="1" applyFont="1" applyFill="1" applyBorder="1" applyAlignment="1">
      <alignment horizontal="center" vertical="top"/>
    </xf>
    <xf numFmtId="0" fontId="26" fillId="25" borderId="1" xfId="6" applyFont="1" applyFill="1" applyBorder="1" applyAlignment="1">
      <alignment horizontal="center" vertical="top"/>
    </xf>
    <xf numFmtId="0" fontId="5" fillId="12" borderId="54" xfId="6" applyFont="1" applyFill="1" applyBorder="1" applyAlignment="1">
      <alignment horizontal="center" vertical="center"/>
    </xf>
    <xf numFmtId="0" fontId="5" fillId="12" borderId="59" xfId="6" applyFont="1" applyFill="1" applyBorder="1" applyAlignment="1">
      <alignment horizontal="center" vertical="center" wrapText="1"/>
    </xf>
    <xf numFmtId="0" fontId="5" fillId="12" borderId="22" xfId="6" applyFont="1" applyFill="1" applyBorder="1" applyAlignment="1">
      <alignment horizontal="center" vertical="center"/>
    </xf>
    <xf numFmtId="0" fontId="5" fillId="12" borderId="23" xfId="6" applyFont="1" applyFill="1" applyBorder="1" applyAlignment="1">
      <alignment horizontal="center" vertical="center" wrapText="1"/>
    </xf>
    <xf numFmtId="0" fontId="5" fillId="12" borderId="13" xfId="6" applyFont="1" applyFill="1" applyBorder="1" applyAlignment="1">
      <alignment horizontal="center" vertical="center"/>
    </xf>
    <xf numFmtId="0" fontId="5" fillId="12" borderId="15" xfId="6" applyFont="1" applyFill="1" applyBorder="1" applyAlignment="1">
      <alignment horizontal="left" vertical="top" wrapText="1"/>
    </xf>
    <xf numFmtId="164" fontId="14" fillId="0" borderId="5" xfId="6" applyNumberFormat="1" applyFont="1" applyBorder="1" applyAlignment="1">
      <alignment horizontal="center" vertical="top"/>
    </xf>
    <xf numFmtId="164" fontId="26" fillId="23" borderId="21" xfId="6" applyNumberFormat="1" applyFont="1" applyFill="1" applyBorder="1" applyAlignment="1">
      <alignment horizontal="center" vertical="top"/>
    </xf>
    <xf numFmtId="0" fontId="26" fillId="23" borderId="33" xfId="6" applyFont="1" applyFill="1" applyBorder="1" applyAlignment="1">
      <alignment horizontal="center" vertical="top"/>
    </xf>
    <xf numFmtId="0" fontId="14" fillId="13" borderId="5" xfId="6" applyFont="1" applyFill="1" applyBorder="1" applyAlignment="1">
      <alignment vertical="top" wrapText="1"/>
    </xf>
    <xf numFmtId="49" fontId="26" fillId="14" borderId="5" xfId="6" applyNumberFormat="1" applyFont="1" applyFill="1" applyBorder="1" applyAlignment="1">
      <alignment horizontal="center" vertical="top" wrapText="1"/>
    </xf>
    <xf numFmtId="164" fontId="5" fillId="12" borderId="57" xfId="6" applyNumberFormat="1" applyFont="1" applyFill="1" applyBorder="1" applyAlignment="1">
      <alignment horizontal="center" vertical="center" wrapText="1"/>
    </xf>
    <xf numFmtId="0" fontId="5" fillId="12" borderId="15" xfId="6" applyFont="1" applyFill="1" applyBorder="1" applyAlignment="1">
      <alignment vertical="center" wrapText="1"/>
    </xf>
    <xf numFmtId="164" fontId="14" fillId="0" borderId="31" xfId="6" applyNumberFormat="1" applyFont="1" applyBorder="1" applyAlignment="1">
      <alignment horizontal="center" vertical="top"/>
    </xf>
    <xf numFmtId="0" fontId="14" fillId="0" borderId="12" xfId="6" applyFont="1" applyBorder="1" applyAlignment="1">
      <alignment horizontal="center" vertical="top"/>
    </xf>
    <xf numFmtId="0" fontId="14" fillId="13" borderId="25" xfId="6" applyFont="1" applyFill="1" applyBorder="1" applyAlignment="1">
      <alignment vertical="top" wrapText="1"/>
    </xf>
    <xf numFmtId="49" fontId="5" fillId="12" borderId="6" xfId="6" applyNumberFormat="1" applyFont="1" applyFill="1" applyBorder="1" applyAlignment="1">
      <alignment horizontal="center" vertical="center" wrapText="1"/>
    </xf>
    <xf numFmtId="164" fontId="5" fillId="12" borderId="58" xfId="6" applyNumberFormat="1" applyFont="1" applyFill="1" applyBorder="1" applyAlignment="1">
      <alignment horizontal="left" vertical="center" wrapText="1"/>
    </xf>
    <xf numFmtId="0" fontId="5" fillId="12" borderId="8" xfId="6" applyFont="1" applyFill="1" applyBorder="1" applyAlignment="1">
      <alignment horizontal="left" vertical="top" wrapText="1"/>
    </xf>
    <xf numFmtId="0" fontId="33" fillId="13" borderId="25" xfId="6" applyFont="1" applyFill="1" applyBorder="1" applyAlignment="1">
      <alignment vertical="top" wrapText="1"/>
    </xf>
    <xf numFmtId="49" fontId="5" fillId="12" borderId="13" xfId="6" applyNumberFormat="1" applyFont="1" applyFill="1" applyBorder="1" applyAlignment="1">
      <alignment horizontal="center" vertical="center"/>
    </xf>
    <xf numFmtId="164" fontId="14" fillId="0" borderId="9" xfId="6" applyNumberFormat="1" applyFont="1" applyBorder="1" applyAlignment="1">
      <alignment horizontal="center" vertical="top"/>
    </xf>
    <xf numFmtId="0" fontId="14" fillId="0" borderId="9" xfId="6" applyFont="1" applyBorder="1" applyAlignment="1">
      <alignment horizontal="center" vertical="top"/>
    </xf>
    <xf numFmtId="0" fontId="5" fillId="12" borderId="15" xfId="6" applyFont="1" applyFill="1" applyBorder="1" applyAlignment="1">
      <alignment horizontal="justify" vertical="center"/>
    </xf>
    <xf numFmtId="0" fontId="5" fillId="12" borderId="6" xfId="6" applyFont="1" applyFill="1" applyBorder="1" applyAlignment="1">
      <alignment horizontal="center" vertical="center"/>
    </xf>
    <xf numFmtId="0" fontId="5" fillId="12" borderId="8" xfId="6" applyFont="1" applyFill="1" applyBorder="1" applyAlignment="1">
      <alignment horizontal="justify" vertical="center"/>
    </xf>
    <xf numFmtId="0" fontId="5" fillId="12" borderId="22" xfId="6" applyFont="1" applyFill="1" applyBorder="1" applyAlignment="1">
      <alignment horizontal="center" vertical="center" wrapText="1"/>
    </xf>
    <xf numFmtId="0" fontId="5" fillId="12" borderId="24" xfId="6" applyFont="1" applyFill="1" applyBorder="1" applyAlignment="1">
      <alignment horizontal="justify" vertical="center"/>
    </xf>
    <xf numFmtId="0" fontId="26" fillId="13" borderId="26" xfId="6" applyFont="1" applyFill="1" applyBorder="1" applyAlignment="1">
      <alignment vertical="top" wrapText="1"/>
    </xf>
    <xf numFmtId="0" fontId="14" fillId="0" borderId="38" xfId="6" applyFont="1" applyBorder="1" applyAlignment="1">
      <alignment horizontal="center" vertical="center" wrapText="1"/>
    </xf>
    <xf numFmtId="164" fontId="14" fillId="16" borderId="39" xfId="6" applyNumberFormat="1" applyFont="1" applyFill="1" applyBorder="1" applyAlignment="1">
      <alignment horizontal="center" vertical="center" wrapText="1"/>
    </xf>
    <xf numFmtId="0" fontId="14" fillId="0" borderId="40" xfId="6" applyFont="1" applyBorder="1" applyAlignment="1">
      <alignment vertical="center" wrapText="1"/>
    </xf>
    <xf numFmtId="2" fontId="14" fillId="25" borderId="1" xfId="6" applyNumberFormat="1" applyFont="1" applyFill="1" applyBorder="1" applyAlignment="1">
      <alignment horizontal="center" vertical="top"/>
    </xf>
    <xf numFmtId="49" fontId="26" fillId="12" borderId="5" xfId="6" applyNumberFormat="1" applyFont="1" applyFill="1" applyBorder="1" applyAlignment="1">
      <alignment vertical="top" wrapText="1"/>
    </xf>
    <xf numFmtId="49" fontId="26" fillId="13" borderId="5" xfId="6" applyNumberFormat="1" applyFont="1" applyFill="1" applyBorder="1" applyAlignment="1">
      <alignment vertical="top" wrapText="1"/>
    </xf>
    <xf numFmtId="49" fontId="26" fillId="10" borderId="5" xfId="6" applyNumberFormat="1" applyFont="1" applyFill="1" applyBorder="1" applyAlignment="1">
      <alignment vertical="top"/>
    </xf>
    <xf numFmtId="0" fontId="5" fillId="0" borderId="34" xfId="6" applyFont="1" applyBorder="1" applyAlignment="1">
      <alignment horizontal="center" vertical="center" wrapText="1"/>
    </xf>
    <xf numFmtId="164" fontId="5" fillId="16" borderId="35" xfId="6" applyNumberFormat="1" applyFont="1" applyFill="1" applyBorder="1" applyAlignment="1">
      <alignment horizontal="center" vertical="center" wrapText="1"/>
    </xf>
    <xf numFmtId="2" fontId="33" fillId="0" borderId="26" xfId="6" applyNumberFormat="1" applyFont="1" applyFill="1" applyBorder="1" applyAlignment="1">
      <alignment horizontal="center" vertical="top"/>
    </xf>
    <xf numFmtId="49" fontId="26" fillId="12" borderId="26" xfId="6" applyNumberFormat="1" applyFont="1" applyFill="1" applyBorder="1" applyAlignment="1">
      <alignment vertical="top" wrapText="1"/>
    </xf>
    <xf numFmtId="0" fontId="14" fillId="0" borderId="28" xfId="6" applyFont="1" applyBorder="1" applyAlignment="1">
      <alignment horizontal="center" vertical="center" wrapText="1"/>
    </xf>
    <xf numFmtId="164" fontId="14" fillId="16" borderId="29" xfId="6" applyNumberFormat="1" applyFont="1" applyFill="1" applyBorder="1" applyAlignment="1">
      <alignment horizontal="center" vertical="center" wrapText="1"/>
    </xf>
    <xf numFmtId="0" fontId="14" fillId="0" borderId="30" xfId="6" applyFont="1" applyBorder="1" applyAlignment="1">
      <alignment vertical="center" wrapText="1"/>
    </xf>
    <xf numFmtId="164" fontId="14" fillId="25" borderId="1" xfId="6" applyNumberFormat="1" applyFont="1" applyFill="1" applyBorder="1" applyAlignment="1">
      <alignment horizontal="center" vertical="top"/>
    </xf>
    <xf numFmtId="49" fontId="26" fillId="12" borderId="25" xfId="6" applyNumberFormat="1" applyFont="1" applyFill="1" applyBorder="1" applyAlignment="1">
      <alignment vertical="top" wrapText="1"/>
    </xf>
    <xf numFmtId="49" fontId="5" fillId="0" borderId="54" xfId="6" applyNumberFormat="1" applyFont="1" applyBorder="1" applyAlignment="1">
      <alignment horizontal="center" vertical="center"/>
    </xf>
    <xf numFmtId="164" fontId="5" fillId="16" borderId="68" xfId="6" applyNumberFormat="1" applyFont="1" applyFill="1" applyBorder="1" applyAlignment="1">
      <alignment horizontal="center" vertical="center" wrapText="1"/>
    </xf>
    <xf numFmtId="164" fontId="14" fillId="0" borderId="26" xfId="6" applyNumberFormat="1" applyFont="1" applyBorder="1" applyAlignment="1">
      <alignment horizontal="center" vertical="top"/>
    </xf>
    <xf numFmtId="0" fontId="14" fillId="0" borderId="62" xfId="6" applyFont="1" applyBorder="1" applyAlignment="1">
      <alignment horizontal="center" vertical="center" wrapText="1"/>
    </xf>
    <xf numFmtId="164" fontId="14" fillId="16" borderId="57" xfId="6" applyNumberFormat="1" applyFont="1" applyFill="1" applyBorder="1" applyAlignment="1">
      <alignment horizontal="center" vertical="center" wrapText="1"/>
    </xf>
    <xf numFmtId="0" fontId="48" fillId="0" borderId="34" xfId="6" applyFont="1" applyBorder="1" applyAlignment="1">
      <alignment horizontal="center" vertical="center" wrapText="1"/>
    </xf>
    <xf numFmtId="164" fontId="48" fillId="16" borderId="35" xfId="6" applyNumberFormat="1" applyFont="1" applyFill="1" applyBorder="1" applyAlignment="1">
      <alignment horizontal="center" vertical="center" wrapText="1"/>
    </xf>
    <xf numFmtId="0" fontId="48" fillId="0" borderId="36" xfId="6" applyFont="1" applyBorder="1" applyAlignment="1">
      <alignment vertical="center" wrapText="1"/>
    </xf>
    <xf numFmtId="0" fontId="34" fillId="0" borderId="38" xfId="8" applyFont="1" applyBorder="1" applyAlignment="1">
      <alignment horizontal="center" vertical="center"/>
    </xf>
    <xf numFmtId="164" fontId="34" fillId="16" borderId="39" xfId="8" applyNumberFormat="1" applyFont="1" applyFill="1" applyBorder="1" applyAlignment="1">
      <alignment horizontal="center" vertical="center" wrapText="1"/>
    </xf>
    <xf numFmtId="0" fontId="34" fillId="0" borderId="40" xfId="8" applyFont="1" applyBorder="1" applyAlignment="1">
      <alignment vertical="center" wrapText="1"/>
    </xf>
    <xf numFmtId="164" fontId="14" fillId="25" borderId="25" xfId="6" applyNumberFormat="1" applyFont="1" applyFill="1" applyBorder="1" applyAlignment="1">
      <alignment horizontal="center" vertical="top"/>
    </xf>
    <xf numFmtId="0" fontId="26" fillId="23" borderId="25" xfId="6" applyFont="1" applyFill="1" applyBorder="1" applyAlignment="1">
      <alignment horizontal="center" vertical="top"/>
    </xf>
    <xf numFmtId="0" fontId="48" fillId="0" borderId="65" xfId="6" applyFont="1" applyBorder="1" applyAlignment="1">
      <alignment horizontal="center" vertical="center" wrapText="1"/>
    </xf>
    <xf numFmtId="164" fontId="48" fillId="16" borderId="66" xfId="6" applyNumberFormat="1" applyFont="1" applyFill="1" applyBorder="1" applyAlignment="1">
      <alignment horizontal="center" vertical="center" wrapText="1"/>
    </xf>
    <xf numFmtId="0" fontId="48" fillId="0" borderId="67" xfId="6" applyFont="1" applyBorder="1" applyAlignment="1">
      <alignment vertical="center" wrapText="1"/>
    </xf>
    <xf numFmtId="164" fontId="33" fillId="0" borderId="1" xfId="6" applyNumberFormat="1" applyFont="1" applyFill="1" applyBorder="1" applyAlignment="1">
      <alignment horizontal="center" vertical="top"/>
    </xf>
    <xf numFmtId="0" fontId="14" fillId="0" borderId="1" xfId="6" applyFont="1" applyBorder="1" applyAlignment="1">
      <alignment horizontal="center" vertical="top"/>
    </xf>
    <xf numFmtId="49" fontId="14" fillId="0" borderId="26" xfId="6" applyNumberFormat="1" applyFont="1" applyBorder="1" applyAlignment="1">
      <alignment horizontal="center" vertical="top"/>
    </xf>
    <xf numFmtId="0" fontId="33" fillId="0" borderId="38" xfId="6" applyFont="1" applyBorder="1" applyAlignment="1">
      <alignment horizontal="center" vertical="center" wrapText="1"/>
    </xf>
    <xf numFmtId="164" fontId="33" fillId="16" borderId="56" xfId="6" applyNumberFormat="1" applyFont="1" applyFill="1" applyBorder="1" applyAlignment="1">
      <alignment horizontal="center" vertical="center" wrapText="1"/>
    </xf>
    <xf numFmtId="0" fontId="33" fillId="0" borderId="40" xfId="6" applyFont="1" applyBorder="1" applyAlignment="1">
      <alignment vertical="center" wrapText="1"/>
    </xf>
    <xf numFmtId="164" fontId="33" fillId="25" borderId="1" xfId="6" applyNumberFormat="1" applyFont="1" applyFill="1" applyBorder="1" applyAlignment="1">
      <alignment horizontal="center" vertical="top"/>
    </xf>
    <xf numFmtId="0" fontId="33" fillId="0" borderId="28" xfId="6" applyFont="1" applyBorder="1" applyAlignment="1">
      <alignment horizontal="center" vertical="center" wrapText="1"/>
    </xf>
    <xf numFmtId="164" fontId="33" fillId="16" borderId="29" xfId="6" applyNumberFormat="1" applyFont="1" applyFill="1" applyBorder="1" applyAlignment="1">
      <alignment horizontal="center" vertical="center" wrapText="1"/>
    </xf>
    <xf numFmtId="0" fontId="33" fillId="0" borderId="30" xfId="6" applyFont="1" applyBorder="1" applyAlignment="1">
      <alignment vertical="center" wrapText="1"/>
    </xf>
    <xf numFmtId="2" fontId="33" fillId="0" borderId="31" xfId="6" applyNumberFormat="1" applyFont="1" applyBorder="1" applyAlignment="1">
      <alignment horizontal="center" vertical="top"/>
    </xf>
    <xf numFmtId="0" fontId="14" fillId="0" borderId="31" xfId="6" applyFont="1" applyBorder="1" applyAlignment="1">
      <alignment horizontal="center" vertical="top"/>
    </xf>
    <xf numFmtId="0" fontId="48" fillId="0" borderId="44" xfId="6" applyFont="1" applyBorder="1" applyAlignment="1">
      <alignment horizontal="center" vertical="center" wrapText="1"/>
    </xf>
    <xf numFmtId="164" fontId="48" fillId="16" borderId="45" xfId="6" applyNumberFormat="1" applyFont="1" applyFill="1" applyBorder="1" applyAlignment="1">
      <alignment horizontal="center" vertical="center" wrapText="1"/>
    </xf>
    <xf numFmtId="0" fontId="48" fillId="0" borderId="46" xfId="6" applyFont="1" applyBorder="1" applyAlignment="1">
      <alignment vertical="center" wrapText="1"/>
    </xf>
    <xf numFmtId="2" fontId="33" fillId="0" borderId="16" xfId="6" applyNumberFormat="1" applyFont="1" applyBorder="1" applyAlignment="1">
      <alignment horizontal="center" vertical="top"/>
    </xf>
    <xf numFmtId="0" fontId="34" fillId="0" borderId="65" xfId="8" applyFont="1" applyBorder="1" applyAlignment="1">
      <alignment horizontal="center" vertical="center" wrapText="1"/>
    </xf>
    <xf numFmtId="164" fontId="48" fillId="16" borderId="66" xfId="8" applyNumberFormat="1" applyFont="1" applyFill="1" applyBorder="1" applyAlignment="1">
      <alignment horizontal="center" vertical="center" wrapText="1"/>
    </xf>
    <xf numFmtId="0" fontId="48" fillId="0" borderId="67" xfId="8" applyFont="1" applyBorder="1" applyAlignment="1">
      <alignment vertical="center" wrapText="1"/>
    </xf>
    <xf numFmtId="0" fontId="5" fillId="14" borderId="5" xfId="11" applyFont="1" applyFill="1" applyBorder="1" applyAlignment="1">
      <alignment horizontal="left" vertical="top" wrapText="1"/>
    </xf>
    <xf numFmtId="0" fontId="11" fillId="12" borderId="28" xfId="6" applyFont="1" applyFill="1" applyBorder="1" applyAlignment="1">
      <alignment horizontal="center" vertical="center"/>
    </xf>
    <xf numFmtId="0" fontId="11" fillId="0" borderId="12" xfId="6" applyFont="1" applyBorder="1"/>
    <xf numFmtId="2" fontId="14" fillId="0" borderId="31" xfId="6" applyNumberFormat="1" applyFont="1" applyFill="1" applyBorder="1" applyAlignment="1">
      <alignment horizontal="center" vertical="top"/>
    </xf>
    <xf numFmtId="0" fontId="5" fillId="14" borderId="25" xfId="11" applyFont="1" applyFill="1" applyBorder="1" applyAlignment="1">
      <alignment horizontal="left" vertical="top" wrapText="1"/>
    </xf>
    <xf numFmtId="0" fontId="48" fillId="12" borderId="34" xfId="6" applyFont="1" applyFill="1" applyBorder="1" applyAlignment="1">
      <alignment horizontal="center" vertical="center"/>
    </xf>
    <xf numFmtId="0" fontId="48" fillId="12" borderId="23" xfId="6" applyFont="1" applyFill="1" applyBorder="1" applyAlignment="1">
      <alignment horizontal="center" vertical="center" wrapText="1"/>
    </xf>
    <xf numFmtId="0" fontId="48" fillId="0" borderId="36" xfId="6" applyFont="1" applyBorder="1" applyAlignment="1">
      <alignment vertical="center"/>
    </xf>
    <xf numFmtId="2" fontId="33" fillId="0" borderId="16" xfId="6" applyNumberFormat="1" applyFont="1" applyFill="1" applyBorder="1" applyAlignment="1">
      <alignment horizontal="center" vertical="top"/>
    </xf>
    <xf numFmtId="0" fontId="5" fillId="14" borderId="26" xfId="11" applyFont="1" applyFill="1" applyBorder="1" applyAlignment="1">
      <alignment horizontal="left" vertical="top" wrapText="1"/>
    </xf>
    <xf numFmtId="164" fontId="5" fillId="16" borderId="66" xfId="6" applyNumberFormat="1" applyFont="1" applyFill="1" applyBorder="1" applyAlignment="1">
      <alignment horizontal="center" vertical="center" wrapText="1"/>
    </xf>
    <xf numFmtId="2" fontId="36" fillId="13" borderId="1" xfId="6" applyNumberFormat="1" applyFont="1" applyFill="1" applyBorder="1" applyAlignment="1">
      <alignment horizontal="center" vertical="top"/>
    </xf>
    <xf numFmtId="0" fontId="26" fillId="13" borderId="4" xfId="6" applyFont="1" applyFill="1" applyBorder="1" applyAlignment="1">
      <alignment horizontal="center" vertical="top"/>
    </xf>
    <xf numFmtId="0" fontId="4" fillId="0" borderId="19" xfId="6" applyBorder="1"/>
    <xf numFmtId="0" fontId="4" fillId="0" borderId="20" xfId="6" applyBorder="1"/>
    <xf numFmtId="0" fontId="4" fillId="0" borderId="32" xfId="6" applyBorder="1"/>
    <xf numFmtId="2" fontId="33" fillId="13" borderId="53" xfId="6" applyNumberFormat="1" applyFont="1" applyFill="1" applyBorder="1" applyAlignment="1">
      <alignment horizontal="center" vertical="top"/>
    </xf>
    <xf numFmtId="0" fontId="14" fillId="13" borderId="53" xfId="6" applyFont="1" applyFill="1" applyBorder="1" applyAlignment="1">
      <alignment horizontal="center" vertical="top"/>
    </xf>
    <xf numFmtId="0" fontId="14" fillId="0" borderId="34" xfId="6" applyFont="1" applyBorder="1" applyAlignment="1">
      <alignment horizontal="center" vertical="center"/>
    </xf>
    <xf numFmtId="164" fontId="14" fillId="16" borderId="35" xfId="6" applyNumberFormat="1" applyFont="1" applyFill="1" applyBorder="1" applyAlignment="1">
      <alignment horizontal="center" vertical="center" wrapText="1"/>
    </xf>
    <xf numFmtId="0" fontId="5" fillId="12" borderId="36" xfId="6" applyFont="1" applyFill="1" applyBorder="1" applyAlignment="1">
      <alignment vertical="center" wrapText="1"/>
    </xf>
    <xf numFmtId="0" fontId="5" fillId="12" borderId="54" xfId="6" applyFont="1" applyFill="1" applyBorder="1" applyAlignment="1">
      <alignment horizontal="center" vertical="center" wrapText="1"/>
    </xf>
    <xf numFmtId="0" fontId="26" fillId="0" borderId="17" xfId="6" applyFont="1" applyBorder="1" applyAlignment="1">
      <alignment vertical="top"/>
    </xf>
    <xf numFmtId="0" fontId="26" fillId="0" borderId="17" xfId="6" applyFont="1" applyBorder="1" applyAlignment="1">
      <alignment horizontal="center" vertical="top"/>
    </xf>
    <xf numFmtId="0" fontId="26" fillId="0" borderId="17" xfId="6" applyFont="1" applyBorder="1" applyAlignment="1">
      <alignment vertical="top" textRotation="90"/>
    </xf>
    <xf numFmtId="0" fontId="5" fillId="12" borderId="24" xfId="6" applyFont="1" applyFill="1" applyBorder="1" applyAlignment="1">
      <alignment wrapText="1"/>
    </xf>
    <xf numFmtId="0" fontId="26" fillId="0" borderId="18" xfId="6" applyFont="1" applyBorder="1" applyAlignment="1">
      <alignment vertical="top"/>
    </xf>
    <xf numFmtId="0" fontId="26" fillId="0" borderId="18" xfId="6" applyFont="1" applyBorder="1" applyAlignment="1">
      <alignment vertical="top" textRotation="90"/>
    </xf>
    <xf numFmtId="0" fontId="26" fillId="9" borderId="2" xfId="6" applyFont="1" applyFill="1" applyBorder="1" applyAlignment="1">
      <alignment vertical="top"/>
    </xf>
    <xf numFmtId="0" fontId="26" fillId="9" borderId="3" xfId="6" applyFont="1" applyFill="1" applyBorder="1" applyAlignment="1">
      <alignment vertical="top" textRotation="90"/>
    </xf>
    <xf numFmtId="1" fontId="14" fillId="0" borderId="38" xfId="6" applyNumberFormat="1" applyFont="1" applyBorder="1" applyAlignment="1">
      <alignment horizontal="center" vertical="center"/>
    </xf>
    <xf numFmtId="0" fontId="14" fillId="0" borderId="43" xfId="6" applyFont="1" applyBorder="1" applyAlignment="1">
      <alignment horizontal="justify" vertical="center"/>
    </xf>
    <xf numFmtId="164" fontId="14" fillId="25" borderId="2" xfId="6" applyNumberFormat="1" applyFont="1" applyFill="1" applyBorder="1" applyAlignment="1">
      <alignment horizontal="center" vertical="top"/>
    </xf>
    <xf numFmtId="49" fontId="26" fillId="13" borderId="0" xfId="6" applyNumberFormat="1" applyFont="1" applyFill="1" applyAlignment="1">
      <alignment vertical="top" wrapText="1"/>
    </xf>
    <xf numFmtId="0" fontId="5" fillId="0" borderId="69" xfId="6" applyFont="1" applyBorder="1" applyAlignment="1">
      <alignment horizontal="center" vertical="center" wrapText="1"/>
    </xf>
    <xf numFmtId="0" fontId="5" fillId="0" borderId="60" xfId="6" applyFont="1" applyBorder="1" applyAlignment="1">
      <alignment horizontal="justify" vertical="center"/>
    </xf>
    <xf numFmtId="164" fontId="14" fillId="0" borderId="0" xfId="6" applyNumberFormat="1" applyFont="1" applyAlignment="1">
      <alignment horizontal="center" vertical="top"/>
    </xf>
    <xf numFmtId="1" fontId="33" fillId="0" borderId="28" xfId="6" applyNumberFormat="1" applyFont="1" applyBorder="1" applyAlignment="1">
      <alignment horizontal="center" vertical="center"/>
    </xf>
    <xf numFmtId="0" fontId="11" fillId="0" borderId="50" xfId="6" applyFont="1" applyBorder="1" applyAlignment="1">
      <alignment horizontal="justify" vertical="center"/>
    </xf>
    <xf numFmtId="1" fontId="48" fillId="0" borderId="28" xfId="6" applyNumberFormat="1" applyFont="1" applyBorder="1" applyAlignment="1">
      <alignment horizontal="center" vertical="center"/>
    </xf>
    <xf numFmtId="164" fontId="48" fillId="16" borderId="29" xfId="6" applyNumberFormat="1" applyFont="1" applyFill="1" applyBorder="1" applyAlignment="1">
      <alignment horizontal="center" vertical="center" wrapText="1"/>
    </xf>
    <xf numFmtId="0" fontId="48" fillId="0" borderId="60" xfId="6" applyFont="1" applyBorder="1" applyAlignment="1">
      <alignment horizontal="justify" vertical="center"/>
    </xf>
    <xf numFmtId="0" fontId="48" fillId="0" borderId="62" xfId="6" applyFont="1" applyBorder="1" applyAlignment="1">
      <alignment horizontal="center" vertical="center"/>
    </xf>
    <xf numFmtId="0" fontId="48" fillId="0" borderId="57" xfId="6" applyFont="1" applyBorder="1" applyAlignment="1">
      <alignment horizontal="center" vertical="center"/>
    </xf>
    <xf numFmtId="0" fontId="48" fillId="0" borderId="60" xfId="6" applyFont="1" applyBorder="1" applyAlignment="1">
      <alignment wrapText="1"/>
    </xf>
    <xf numFmtId="0" fontId="48" fillId="0" borderId="30" xfId="6" applyFont="1" applyBorder="1" applyAlignment="1">
      <alignment horizontal="justify" vertical="center"/>
    </xf>
    <xf numFmtId="1" fontId="34" fillId="0" borderId="28" xfId="6" applyNumberFormat="1" applyFont="1" applyBorder="1" applyAlignment="1">
      <alignment horizontal="center" vertical="center"/>
    </xf>
    <xf numFmtId="164" fontId="34" fillId="16" borderId="29" xfId="6" applyNumberFormat="1" applyFont="1" applyFill="1" applyBorder="1" applyAlignment="1">
      <alignment horizontal="center" vertical="center" wrapText="1"/>
    </xf>
    <xf numFmtId="0" fontId="11" fillId="0" borderId="60" xfId="6" applyFont="1" applyBorder="1" applyAlignment="1">
      <alignment horizontal="justify" vertical="center"/>
    </xf>
    <xf numFmtId="0" fontId="48" fillId="0" borderId="45" xfId="6" applyFont="1" applyBorder="1" applyAlignment="1">
      <alignment horizontal="center" vertical="center" wrapText="1"/>
    </xf>
    <xf numFmtId="0" fontId="48" fillId="0" borderId="47" xfId="6" applyFont="1" applyBorder="1" applyAlignment="1">
      <alignment horizontal="center" vertical="center"/>
    </xf>
    <xf numFmtId="0" fontId="48" fillId="0" borderId="68" xfId="6" applyFont="1" applyBorder="1" applyAlignment="1">
      <alignment horizontal="center" vertical="center"/>
    </xf>
    <xf numFmtId="0" fontId="48" fillId="0" borderId="61" xfId="6" applyFont="1" applyBorder="1" applyAlignment="1">
      <alignment wrapText="1"/>
    </xf>
    <xf numFmtId="1" fontId="33" fillId="0" borderId="62" xfId="6" applyNumberFormat="1" applyFont="1" applyBorder="1" applyAlignment="1">
      <alignment horizontal="center" vertical="center"/>
    </xf>
    <xf numFmtId="164" fontId="33" fillId="16" borderId="69" xfId="6" applyNumberFormat="1" applyFont="1" applyFill="1" applyBorder="1" applyAlignment="1">
      <alignment horizontal="center" vertical="center" wrapText="1"/>
    </xf>
    <xf numFmtId="0" fontId="11" fillId="0" borderId="61" xfId="6" applyFont="1" applyBorder="1" applyAlignment="1">
      <alignment horizontal="justify" vertical="center"/>
    </xf>
    <xf numFmtId="0" fontId="5" fillId="14" borderId="53" xfId="11" applyFont="1" applyFill="1" applyBorder="1" applyAlignment="1">
      <alignment horizontal="left" vertical="top" wrapText="1"/>
    </xf>
    <xf numFmtId="49" fontId="26" fillId="12" borderId="53" xfId="6" applyNumberFormat="1" applyFont="1" applyFill="1" applyBorder="1" applyAlignment="1">
      <alignment horizontal="center" vertical="top" wrapText="1"/>
    </xf>
    <xf numFmtId="49" fontId="26" fillId="14" borderId="53" xfId="6" applyNumberFormat="1" applyFont="1" applyFill="1" applyBorder="1" applyAlignment="1">
      <alignment horizontal="center" vertical="top" wrapText="1"/>
    </xf>
    <xf numFmtId="49" fontId="26" fillId="13" borderId="7" xfId="6" applyNumberFormat="1" applyFont="1" applyFill="1" applyBorder="1" applyAlignment="1">
      <alignment vertical="top" wrapText="1"/>
    </xf>
    <xf numFmtId="1" fontId="5" fillId="0" borderId="44" xfId="6" applyNumberFormat="1" applyFont="1" applyBorder="1" applyAlignment="1">
      <alignment horizontal="center" vertical="center"/>
    </xf>
    <xf numFmtId="164" fontId="5" fillId="16" borderId="45" xfId="6" applyNumberFormat="1" applyFont="1" applyFill="1" applyBorder="1" applyAlignment="1">
      <alignment horizontal="center" vertical="center" wrapText="1"/>
    </xf>
    <xf numFmtId="0" fontId="5" fillId="0" borderId="36" xfId="6" applyFont="1" applyBorder="1" applyAlignment="1">
      <alignment horizontal="justify" vertical="center"/>
    </xf>
    <xf numFmtId="164" fontId="14" fillId="0" borderId="18" xfId="6" applyNumberFormat="1" applyFont="1" applyBorder="1" applyAlignment="1">
      <alignment horizontal="center" vertical="top"/>
    </xf>
    <xf numFmtId="49" fontId="14" fillId="0" borderId="37" xfId="6" applyNumberFormat="1" applyFont="1" applyBorder="1" applyAlignment="1">
      <alignment horizontal="center" vertical="top"/>
    </xf>
    <xf numFmtId="49" fontId="26" fillId="13" borderId="11" xfId="6" applyNumberFormat="1" applyFont="1" applyFill="1" applyBorder="1" applyAlignment="1">
      <alignment vertical="top" wrapText="1"/>
    </xf>
    <xf numFmtId="164" fontId="26" fillId="13" borderId="55" xfId="6" applyNumberFormat="1" applyFont="1" applyFill="1" applyBorder="1" applyAlignment="1">
      <alignment horizontal="center" vertical="top"/>
    </xf>
    <xf numFmtId="164" fontId="14" fillId="13" borderId="13" xfId="6" applyNumberFormat="1" applyFont="1" applyFill="1" applyBorder="1" applyAlignment="1">
      <alignment horizontal="center" vertical="top"/>
    </xf>
    <xf numFmtId="0" fontId="5" fillId="0" borderId="60" xfId="6" applyFont="1" applyBorder="1" applyAlignment="1">
      <alignment wrapText="1"/>
    </xf>
    <xf numFmtId="0" fontId="5" fillId="0" borderId="44" xfId="6" applyFont="1" applyBorder="1" applyAlignment="1">
      <alignment horizontal="center" vertical="center" wrapText="1"/>
    </xf>
    <xf numFmtId="0" fontId="5" fillId="0" borderId="45" xfId="6" applyFont="1" applyBorder="1" applyAlignment="1">
      <alignment horizontal="center" vertical="center" wrapText="1"/>
    </xf>
    <xf numFmtId="0" fontId="5" fillId="0" borderId="46" xfId="6" applyFont="1" applyBorder="1" applyAlignment="1">
      <alignment vertical="center" wrapText="1"/>
    </xf>
    <xf numFmtId="9" fontId="14" fillId="0" borderId="41" xfId="6" applyNumberFormat="1" applyFont="1" applyBorder="1" applyAlignment="1">
      <alignment horizontal="left" vertical="top"/>
    </xf>
    <xf numFmtId="0" fontId="14" fillId="0" borderId="42" xfId="6" applyFont="1" applyBorder="1" applyAlignment="1">
      <alignment horizontal="left" vertical="top"/>
    </xf>
    <xf numFmtId="0" fontId="14" fillId="0" borderId="43" xfId="6" applyFont="1" applyBorder="1" applyAlignment="1">
      <alignment horizontal="left" vertical="top"/>
    </xf>
    <xf numFmtId="164" fontId="26" fillId="23" borderId="2" xfId="6" applyNumberFormat="1" applyFont="1" applyFill="1" applyBorder="1" applyAlignment="1">
      <alignment horizontal="center" vertical="top"/>
    </xf>
    <xf numFmtId="49" fontId="5" fillId="0" borderId="32" xfId="6" applyNumberFormat="1" applyFont="1" applyBorder="1" applyAlignment="1">
      <alignment horizontal="left" vertical="top" wrapText="1"/>
    </xf>
    <xf numFmtId="49" fontId="22" fillId="0" borderId="5" xfId="6" applyNumberFormat="1" applyFont="1" applyBorder="1" applyAlignment="1">
      <alignment horizontal="center" vertical="center" textRotation="90"/>
    </xf>
    <xf numFmtId="0" fontId="7" fillId="13" borderId="5" xfId="6" applyFont="1" applyFill="1" applyBorder="1" applyAlignment="1">
      <alignment horizontal="center" vertical="center" textRotation="90" wrapText="1"/>
    </xf>
    <xf numFmtId="9" fontId="14" fillId="0" borderId="48" xfId="6" applyNumberFormat="1" applyFont="1" applyBorder="1" applyAlignment="1">
      <alignment horizontal="left" vertical="top"/>
    </xf>
    <xf numFmtId="0" fontId="14" fillId="0" borderId="49" xfId="6" applyFont="1" applyBorder="1" applyAlignment="1">
      <alignment horizontal="left" vertical="top"/>
    </xf>
    <xf numFmtId="0" fontId="14" fillId="0" borderId="50" xfId="6" applyFont="1" applyBorder="1" applyAlignment="1">
      <alignment horizontal="left" vertical="top"/>
    </xf>
    <xf numFmtId="164" fontId="14" fillId="0" borderId="27" xfId="6" applyNumberFormat="1" applyFont="1" applyBorder="1" applyAlignment="1">
      <alignment horizontal="center" vertical="top"/>
    </xf>
    <xf numFmtId="49" fontId="5" fillId="0" borderId="51" xfId="6" applyNumberFormat="1" applyFont="1" applyBorder="1" applyAlignment="1">
      <alignment horizontal="left" vertical="top" wrapText="1"/>
    </xf>
    <xf numFmtId="49" fontId="22" fillId="0" borderId="25" xfId="6" applyNumberFormat="1" applyFont="1" applyBorder="1" applyAlignment="1">
      <alignment horizontal="center" vertical="center" textRotation="90"/>
    </xf>
    <xf numFmtId="0" fontId="7" fillId="13" borderId="25" xfId="6" applyFont="1" applyFill="1" applyBorder="1" applyAlignment="1">
      <alignment horizontal="center" vertical="center" textRotation="90" wrapText="1"/>
    </xf>
    <xf numFmtId="0" fontId="31" fillId="12" borderId="0" xfId="6" applyFont="1" applyFill="1" applyAlignment="1">
      <alignment horizontal="center" vertical="top" wrapText="1"/>
    </xf>
    <xf numFmtId="9" fontId="14" fillId="0" borderId="44" xfId="6" applyNumberFormat="1" applyFont="1" applyBorder="1" applyAlignment="1">
      <alignment horizontal="left" vertical="top"/>
    </xf>
    <xf numFmtId="0" fontId="14" fillId="0" borderId="45" xfId="6" applyFont="1" applyBorder="1" applyAlignment="1">
      <alignment horizontal="left" vertical="top"/>
    </xf>
    <xf numFmtId="0" fontId="14" fillId="0" borderId="46" xfId="6" applyFont="1" applyBorder="1" applyAlignment="1">
      <alignment horizontal="left" vertical="top"/>
    </xf>
    <xf numFmtId="49" fontId="5" fillId="0" borderId="37" xfId="6" applyNumberFormat="1" applyFont="1" applyBorder="1" applyAlignment="1">
      <alignment horizontal="left" vertical="top" wrapText="1"/>
    </xf>
    <xf numFmtId="49" fontId="22" fillId="0" borderId="26" xfId="6" applyNumberFormat="1" applyFont="1" applyBorder="1" applyAlignment="1">
      <alignment horizontal="center" vertical="center" textRotation="90"/>
    </xf>
    <xf numFmtId="0" fontId="7" fillId="13" borderId="26" xfId="6" applyFont="1" applyFill="1" applyBorder="1" applyAlignment="1">
      <alignment horizontal="center" vertical="center" textRotation="90" wrapText="1"/>
    </xf>
    <xf numFmtId="9" fontId="14" fillId="0" borderId="38" xfId="6" applyNumberFormat="1" applyFont="1" applyBorder="1" applyAlignment="1">
      <alignment horizontal="left" vertical="top"/>
    </xf>
    <xf numFmtId="0" fontId="14" fillId="0" borderId="39" xfId="6" applyFont="1" applyBorder="1" applyAlignment="1">
      <alignment horizontal="left" vertical="top"/>
    </xf>
    <xf numFmtId="0" fontId="14" fillId="0" borderId="40" xfId="6" applyFont="1" applyBorder="1" applyAlignment="1">
      <alignment horizontal="left" vertical="top"/>
    </xf>
    <xf numFmtId="0" fontId="5" fillId="16" borderId="62" xfId="6" applyFont="1" applyFill="1" applyBorder="1" applyAlignment="1">
      <alignment horizontal="center" vertical="center" wrapText="1"/>
    </xf>
    <xf numFmtId="164" fontId="5" fillId="16" borderId="57" xfId="6" applyNumberFormat="1" applyFont="1" applyFill="1" applyBorder="1" applyAlignment="1">
      <alignment horizontal="center" vertical="center" wrapText="1"/>
    </xf>
    <xf numFmtId="0" fontId="5" fillId="12" borderId="34" xfId="6" applyFont="1" applyFill="1" applyBorder="1" applyAlignment="1">
      <alignment horizontal="center" vertical="center" wrapText="1"/>
    </xf>
    <xf numFmtId="164" fontId="5" fillId="16" borderId="23" xfId="6" applyNumberFormat="1" applyFont="1" applyFill="1" applyBorder="1" applyAlignment="1">
      <alignment horizontal="center" vertical="center" wrapText="1"/>
    </xf>
    <xf numFmtId="0" fontId="5" fillId="0" borderId="50" xfId="6" applyFont="1" applyBorder="1" applyAlignment="1">
      <alignment horizontal="left" vertical="top"/>
    </xf>
    <xf numFmtId="49" fontId="14" fillId="0" borderId="0" xfId="6" applyNumberFormat="1" applyFont="1" applyAlignment="1">
      <alignment horizontal="center" vertical="top"/>
    </xf>
    <xf numFmtId="49" fontId="26" fillId="11" borderId="51" xfId="6" applyNumberFormat="1" applyFont="1" applyFill="1" applyBorder="1" applyAlignment="1">
      <alignment horizontal="center" vertical="top"/>
    </xf>
    <xf numFmtId="164" fontId="26" fillId="0" borderId="26" xfId="6" applyNumberFormat="1" applyFont="1" applyBorder="1" applyAlignment="1">
      <alignment horizontal="center" vertical="top"/>
    </xf>
    <xf numFmtId="0" fontId="5" fillId="0" borderId="39" xfId="6" applyFont="1" applyBorder="1" applyAlignment="1">
      <alignment horizontal="left" vertical="top"/>
    </xf>
    <xf numFmtId="0" fontId="5" fillId="0" borderId="40" xfId="6" applyFont="1" applyBorder="1" applyAlignment="1">
      <alignment horizontal="left" vertical="top"/>
    </xf>
    <xf numFmtId="0" fontId="5" fillId="16" borderId="34" xfId="6" applyFont="1" applyFill="1" applyBorder="1" applyAlignment="1">
      <alignment horizontal="center" vertical="center" wrapText="1"/>
    </xf>
    <xf numFmtId="0" fontId="5" fillId="12" borderId="44" xfId="8" applyFont="1" applyFill="1" applyBorder="1" applyAlignment="1">
      <alignment horizontal="center" vertical="center" wrapText="1"/>
    </xf>
    <xf numFmtId="0" fontId="5" fillId="12" borderId="52" xfId="8" applyFont="1" applyFill="1" applyBorder="1" applyAlignment="1">
      <alignment horizontal="center" vertical="center" wrapText="1"/>
    </xf>
    <xf numFmtId="0" fontId="5" fillId="12" borderId="46" xfId="8" applyFont="1" applyFill="1" applyBorder="1" applyAlignment="1">
      <alignment horizontal="justify" vertical="center"/>
    </xf>
    <xf numFmtId="0" fontId="45" fillId="0" borderId="2" xfId="6" applyFont="1" applyBorder="1" applyAlignment="1">
      <alignment vertical="top" wrapText="1"/>
    </xf>
    <xf numFmtId="49" fontId="26" fillId="9" borderId="25" xfId="6" applyNumberFormat="1" applyFont="1" applyFill="1" applyBorder="1" applyAlignment="1">
      <alignment horizontal="center" vertical="top"/>
    </xf>
    <xf numFmtId="0" fontId="5" fillId="12" borderId="38" xfId="6" applyFont="1" applyFill="1" applyBorder="1" applyAlignment="1">
      <alignment horizontal="center" vertical="top" wrapText="1"/>
    </xf>
    <xf numFmtId="0" fontId="5" fillId="0" borderId="56" xfId="6" applyFont="1" applyBorder="1" applyAlignment="1">
      <alignment horizontal="center" vertical="center" wrapText="1"/>
    </xf>
    <xf numFmtId="0" fontId="5" fillId="0" borderId="40" xfId="6" applyFont="1" applyBorder="1" applyAlignment="1">
      <alignment horizontal="justify" vertical="center"/>
    </xf>
    <xf numFmtId="0" fontId="45" fillId="0" borderId="0" xfId="6" applyFont="1" applyAlignment="1">
      <alignment vertical="top" wrapText="1"/>
    </xf>
    <xf numFmtId="0" fontId="45" fillId="0" borderId="0" xfId="6" applyFont="1" applyAlignment="1">
      <alignment vertical="top" textRotation="90" wrapText="1"/>
    </xf>
    <xf numFmtId="49" fontId="26" fillId="0" borderId="0" xfId="6" applyNumberFormat="1" applyFont="1" applyAlignment="1">
      <alignment vertical="top" wrapText="1"/>
    </xf>
    <xf numFmtId="0" fontId="26" fillId="0" borderId="0" xfId="6" applyFont="1" applyAlignment="1">
      <alignment vertical="top"/>
    </xf>
    <xf numFmtId="0" fontId="26" fillId="0" borderId="51" xfId="6" applyFont="1" applyBorder="1" applyAlignment="1">
      <alignment vertical="top"/>
    </xf>
    <xf numFmtId="49" fontId="26" fillId="11" borderId="25" xfId="6" applyNumberFormat="1" applyFont="1" applyFill="1" applyBorder="1" applyAlignment="1">
      <alignment horizontal="center" vertical="top"/>
    </xf>
    <xf numFmtId="0" fontId="5" fillId="0" borderId="47" xfId="6" applyFont="1" applyBorder="1" applyAlignment="1">
      <alignment horizontal="center" vertical="center" wrapText="1"/>
    </xf>
    <xf numFmtId="0" fontId="5" fillId="0" borderId="58" xfId="6" applyFont="1" applyBorder="1" applyAlignment="1">
      <alignment horizontal="center" vertical="center"/>
    </xf>
    <xf numFmtId="0" fontId="5" fillId="0" borderId="8" xfId="6" applyFont="1" applyBorder="1" applyAlignment="1">
      <alignment horizontal="justify" vertical="center"/>
    </xf>
    <xf numFmtId="0" fontId="4" fillId="12" borderId="34" xfId="6" applyFont="1" applyFill="1" applyBorder="1" applyAlignment="1">
      <alignment horizontal="center" vertical="center" wrapText="1"/>
    </xf>
    <xf numFmtId="0" fontId="45" fillId="0" borderId="18" xfId="6" applyFont="1" applyBorder="1" applyAlignment="1">
      <alignment vertical="top" wrapText="1"/>
    </xf>
    <xf numFmtId="0" fontId="45" fillId="0" borderId="18" xfId="6" applyFont="1" applyBorder="1" applyAlignment="1">
      <alignment vertical="top" textRotation="90" wrapText="1"/>
    </xf>
    <xf numFmtId="49" fontId="26" fillId="0" borderId="18" xfId="6" applyNumberFormat="1" applyFont="1" applyBorder="1" applyAlignment="1">
      <alignment vertical="top" wrapText="1"/>
    </xf>
    <xf numFmtId="0" fontId="26" fillId="10" borderId="2" xfId="6" applyFont="1" applyFill="1" applyBorder="1" applyAlignment="1">
      <alignment horizontal="left" vertical="top"/>
    </xf>
    <xf numFmtId="0" fontId="26" fillId="11" borderId="3" xfId="6" applyFont="1" applyFill="1" applyBorder="1" applyAlignment="1">
      <alignment horizontal="left" vertical="top" textRotation="90"/>
    </xf>
    <xf numFmtId="0" fontId="26" fillId="11" borderId="3" xfId="6" applyFont="1" applyFill="1" applyBorder="1"/>
    <xf numFmtId="0" fontId="5" fillId="0" borderId="17" xfId="6" applyFont="1" applyBorder="1"/>
    <xf numFmtId="164" fontId="7" fillId="0" borderId="0" xfId="9" applyNumberFormat="1" applyFont="1" applyAlignment="1">
      <alignment vertical="top" wrapText="1"/>
    </xf>
    <xf numFmtId="164" fontId="6" fillId="25" borderId="1" xfId="9" applyNumberFormat="1" applyFont="1" applyFill="1" applyBorder="1" applyAlignment="1">
      <alignment vertical="top" wrapText="1"/>
    </xf>
    <xf numFmtId="164" fontId="5" fillId="0" borderId="0" xfId="9" applyNumberFormat="1" applyFont="1" applyAlignment="1">
      <alignment vertical="top" wrapText="1"/>
    </xf>
    <xf numFmtId="164" fontId="11" fillId="0" borderId="16" xfId="9" applyNumberFormat="1" applyFont="1" applyBorder="1" applyAlignment="1">
      <alignment vertical="top" wrapText="1"/>
    </xf>
    <xf numFmtId="164" fontId="6" fillId="7" borderId="1" xfId="9" applyNumberFormat="1" applyFont="1" applyFill="1" applyBorder="1" applyAlignment="1">
      <alignment vertical="top" wrapText="1"/>
    </xf>
    <xf numFmtId="164" fontId="5" fillId="0" borderId="21" xfId="9" applyNumberFormat="1" applyFont="1" applyBorder="1" applyAlignment="1">
      <alignment vertical="top" wrapText="1"/>
    </xf>
    <xf numFmtId="0" fontId="75" fillId="0" borderId="0" xfId="9" applyFont="1" applyAlignment="1">
      <alignment vertical="top"/>
    </xf>
    <xf numFmtId="164" fontId="5" fillId="0" borderId="31" xfId="9" applyNumberFormat="1" applyFont="1" applyBorder="1" applyAlignment="1">
      <alignment vertical="top" wrapText="1"/>
    </xf>
    <xf numFmtId="0" fontId="22" fillId="0" borderId="0" xfId="9" applyFont="1" applyAlignment="1">
      <alignment vertical="top"/>
    </xf>
    <xf numFmtId="0" fontId="5" fillId="0" borderId="0" xfId="9" applyFont="1" applyAlignment="1">
      <alignment vertical="top"/>
    </xf>
    <xf numFmtId="164" fontId="16" fillId="0" borderId="0" xfId="9" applyNumberFormat="1" applyFont="1" applyAlignment="1">
      <alignment horizontal="right" vertical="top" wrapText="1"/>
    </xf>
    <xf numFmtId="164" fontId="11" fillId="0" borderId="9" xfId="9" applyNumberFormat="1" applyFont="1" applyBorder="1" applyAlignment="1">
      <alignment vertical="top" wrapText="1"/>
    </xf>
    <xf numFmtId="164" fontId="5" fillId="0" borderId="9" xfId="9" applyNumberFormat="1" applyFont="1" applyBorder="1" applyAlignment="1">
      <alignment vertical="top" wrapText="1"/>
    </xf>
    <xf numFmtId="0" fontId="10" fillId="0" borderId="54" xfId="9" applyFont="1" applyBorder="1"/>
    <xf numFmtId="0" fontId="10" fillId="0" borderId="0" xfId="9" applyFont="1"/>
    <xf numFmtId="0" fontId="10" fillId="0" borderId="51" xfId="9" applyFont="1" applyBorder="1"/>
    <xf numFmtId="164" fontId="5" fillId="0" borderId="0" xfId="5" applyNumberFormat="1" applyFont="1" applyAlignment="1">
      <alignment vertical="top" wrapText="1"/>
    </xf>
    <xf numFmtId="164" fontId="5" fillId="0" borderId="9" xfId="5" applyNumberFormat="1" applyFont="1" applyBorder="1" applyAlignment="1">
      <alignment vertical="top" wrapText="1"/>
    </xf>
    <xf numFmtId="0" fontId="90" fillId="0" borderId="0" xfId="9" applyFont="1" applyAlignment="1">
      <alignment vertical="center" wrapText="1"/>
    </xf>
    <xf numFmtId="0" fontId="7" fillId="0" borderId="0" xfId="4" applyFont="1" applyAlignment="1">
      <alignment horizontal="center" vertical="center" wrapText="1"/>
    </xf>
    <xf numFmtId="0" fontId="4" fillId="0" borderId="3" xfId="9" applyFont="1" applyBorder="1"/>
    <xf numFmtId="0" fontId="7" fillId="0" borderId="3" xfId="9" applyFont="1" applyBorder="1" applyAlignment="1">
      <alignment vertical="center" wrapText="1"/>
    </xf>
    <xf numFmtId="0" fontId="7" fillId="0" borderId="4" xfId="9" applyFont="1" applyBorder="1" applyAlignment="1">
      <alignment vertical="center" wrapText="1"/>
    </xf>
    <xf numFmtId="49" fontId="61" fillId="0" borderId="0" xfId="9" applyNumberFormat="1" applyFont="1" applyAlignment="1">
      <alignment vertical="top" wrapText="1"/>
    </xf>
    <xf numFmtId="0" fontId="15" fillId="0" borderId="0" xfId="9" applyFont="1" applyAlignment="1">
      <alignment horizontal="center" vertical="top"/>
    </xf>
    <xf numFmtId="49" fontId="12" fillId="0" borderId="0" xfId="9" applyNumberFormat="1" applyFont="1" applyAlignment="1">
      <alignment vertical="top"/>
    </xf>
    <xf numFmtId="49" fontId="5" fillId="0" borderId="0" xfId="9" applyNumberFormat="1" applyFont="1" applyAlignment="1">
      <alignment vertical="top"/>
    </xf>
    <xf numFmtId="49" fontId="5" fillId="0" borderId="18" xfId="9" applyNumberFormat="1" applyFont="1" applyBorder="1" applyAlignment="1">
      <alignment vertical="top"/>
    </xf>
    <xf numFmtId="0" fontId="12" fillId="4" borderId="2" xfId="9" applyFont="1" applyFill="1" applyBorder="1" applyAlignment="1">
      <alignment vertical="top"/>
    </xf>
    <xf numFmtId="0" fontId="12" fillId="4" borderId="3" xfId="9" applyFont="1" applyFill="1" applyBorder="1" applyAlignment="1">
      <alignment vertical="top"/>
    </xf>
    <xf numFmtId="0" fontId="12" fillId="4" borderId="4" xfId="9" applyFont="1" applyFill="1" applyBorder="1" applyAlignment="1">
      <alignment vertical="top"/>
    </xf>
    <xf numFmtId="164" fontId="20" fillId="4" borderId="1" xfId="9" applyNumberFormat="1" applyFont="1" applyFill="1" applyBorder="1" applyAlignment="1">
      <alignment horizontal="center" vertical="top"/>
    </xf>
    <xf numFmtId="49" fontId="13" fillId="11" borderId="19" xfId="8" applyNumberFormat="1" applyFont="1" applyFill="1" applyBorder="1" applyAlignment="1">
      <alignment vertical="top"/>
    </xf>
    <xf numFmtId="49" fontId="13" fillId="11" borderId="17" xfId="8" applyNumberFormat="1" applyFont="1" applyFill="1" applyBorder="1" applyAlignment="1">
      <alignment vertical="top"/>
    </xf>
    <xf numFmtId="49" fontId="13" fillId="11" borderId="32" xfId="8" applyNumberFormat="1" applyFont="1" applyFill="1" applyBorder="1" applyAlignment="1">
      <alignment vertical="top"/>
    </xf>
    <xf numFmtId="164" fontId="20" fillId="11" borderId="5" xfId="8" applyNumberFormat="1" applyFont="1" applyFill="1" applyBorder="1" applyAlignment="1">
      <alignment horizontal="center" vertical="top"/>
    </xf>
    <xf numFmtId="49" fontId="13" fillId="10" borderId="46" xfId="9" applyNumberFormat="1" applyFont="1" applyFill="1" applyBorder="1" applyAlignment="1">
      <alignment horizontal="center" vertical="top" wrapText="1"/>
    </xf>
    <xf numFmtId="0" fontId="12" fillId="9" borderId="2" xfId="9" applyFont="1" applyFill="1" applyBorder="1" applyAlignment="1">
      <alignment vertical="top"/>
    </xf>
    <xf numFmtId="0" fontId="12" fillId="9" borderId="3" xfId="9" applyFont="1" applyFill="1" applyBorder="1" applyAlignment="1">
      <alignment vertical="top"/>
    </xf>
    <xf numFmtId="0" fontId="12" fillId="9" borderId="4" xfId="9" applyFont="1" applyFill="1" applyBorder="1" applyAlignment="1">
      <alignment vertical="top"/>
    </xf>
    <xf numFmtId="164" fontId="20" fillId="9" borderId="1" xfId="9" applyNumberFormat="1" applyFont="1" applyFill="1" applyBorder="1" applyAlignment="1">
      <alignment horizontal="center" vertical="top"/>
    </xf>
    <xf numFmtId="0" fontId="13" fillId="9" borderId="1" xfId="9" applyFont="1" applyFill="1" applyBorder="1" applyAlignment="1">
      <alignment horizontal="center" vertical="top"/>
    </xf>
    <xf numFmtId="49" fontId="13" fillId="15" borderId="1" xfId="9" applyNumberFormat="1" applyFont="1" applyFill="1" applyBorder="1" applyAlignment="1">
      <alignment horizontal="center" vertical="top"/>
    </xf>
    <xf numFmtId="49" fontId="13" fillId="10" borderId="4" xfId="9" applyNumberFormat="1" applyFont="1" applyFill="1" applyBorder="1" applyAlignment="1">
      <alignment horizontal="center" vertical="top"/>
    </xf>
    <xf numFmtId="49" fontId="12" fillId="16" borderId="62" xfId="9" applyNumberFormat="1" applyFont="1" applyFill="1" applyBorder="1" applyAlignment="1">
      <alignment horizontal="center" vertical="center" wrapText="1"/>
    </xf>
    <xf numFmtId="0" fontId="5" fillId="12" borderId="57" xfId="9" applyFont="1" applyFill="1" applyBorder="1" applyAlignment="1">
      <alignment horizontal="center" vertical="center"/>
    </xf>
    <xf numFmtId="0" fontId="5" fillId="12" borderId="60" xfId="9" applyFont="1" applyFill="1" applyBorder="1" applyAlignment="1">
      <alignment vertical="center" wrapText="1"/>
    </xf>
    <xf numFmtId="164" fontId="20" fillId="6" borderId="33" xfId="9" applyNumberFormat="1" applyFont="1" applyFill="1" applyBorder="1" applyAlignment="1">
      <alignment horizontal="center" vertical="top"/>
    </xf>
    <xf numFmtId="0" fontId="13" fillId="23" borderId="32" xfId="9" applyFont="1" applyFill="1" applyBorder="1" applyAlignment="1">
      <alignment horizontal="center" vertical="top"/>
    </xf>
    <xf numFmtId="0" fontId="5" fillId="0" borderId="13" xfId="11" applyFont="1" applyBorder="1" applyAlignment="1">
      <alignment vertical="top" wrapText="1"/>
    </xf>
    <xf numFmtId="49" fontId="8" fillId="0" borderId="5" xfId="9" applyNumberFormat="1" applyFont="1" applyBorder="1" applyAlignment="1">
      <alignment horizontal="center" vertical="top" wrapText="1"/>
    </xf>
    <xf numFmtId="0" fontId="12" fillId="0" borderId="28" xfId="9" applyFont="1" applyBorder="1" applyAlignment="1">
      <alignment horizontal="center" vertical="center"/>
    </xf>
    <xf numFmtId="0" fontId="5" fillId="0" borderId="71" xfId="9" applyFont="1" applyBorder="1" applyAlignment="1">
      <alignment horizontal="center" vertical="center"/>
    </xf>
    <xf numFmtId="0" fontId="5" fillId="0" borderId="30" xfId="9" applyFont="1" applyBorder="1" applyAlignment="1">
      <alignment vertical="center" wrapText="1"/>
    </xf>
    <xf numFmtId="164" fontId="15" fillId="0" borderId="51" xfId="9" applyNumberFormat="1" applyFont="1" applyBorder="1" applyAlignment="1">
      <alignment horizontal="center" vertical="top"/>
    </xf>
    <xf numFmtId="0" fontId="15" fillId="0" borderId="8" xfId="9" applyFont="1" applyFill="1" applyBorder="1" applyAlignment="1">
      <alignment horizontal="center" vertical="top"/>
    </xf>
    <xf numFmtId="0" fontId="5" fillId="0" borderId="6" xfId="11" applyFont="1" applyBorder="1" applyAlignment="1">
      <alignment vertical="top" wrapText="1"/>
    </xf>
    <xf numFmtId="49" fontId="8" fillId="0" borderId="25" xfId="9" applyNumberFormat="1" applyFont="1" applyBorder="1" applyAlignment="1">
      <alignment horizontal="center" vertical="top" wrapText="1"/>
    </xf>
    <xf numFmtId="164" fontId="12" fillId="0" borderId="24" xfId="9" applyNumberFormat="1" applyFont="1" applyBorder="1" applyAlignment="1">
      <alignment horizontal="center" vertical="top"/>
    </xf>
    <xf numFmtId="0" fontId="12" fillId="0" borderId="16" xfId="9" applyFont="1" applyBorder="1" applyAlignment="1">
      <alignment horizontal="center" vertical="top"/>
    </xf>
    <xf numFmtId="0" fontId="5" fillId="0" borderId="22" xfId="11" applyFont="1" applyBorder="1" applyAlignment="1">
      <alignment vertical="top" wrapText="1"/>
    </xf>
    <xf numFmtId="49" fontId="8" fillId="0" borderId="26" xfId="9" applyNumberFormat="1" applyFont="1" applyBorder="1" applyAlignment="1">
      <alignment horizontal="center" vertical="top" wrapText="1"/>
    </xf>
    <xf numFmtId="49" fontId="10" fillId="0" borderId="17" xfId="9" applyNumberFormat="1" applyFont="1" applyBorder="1" applyAlignment="1">
      <alignment vertical="top" wrapText="1"/>
    </xf>
    <xf numFmtId="0" fontId="12" fillId="0" borderId="47" xfId="9" applyFont="1" applyBorder="1" applyAlignment="1">
      <alignment horizontal="center" vertical="center"/>
    </xf>
    <xf numFmtId="0" fontId="5" fillId="0" borderId="58" xfId="9" applyFont="1" applyBorder="1" applyAlignment="1">
      <alignment horizontal="center" vertical="center"/>
    </xf>
    <xf numFmtId="0" fontId="5" fillId="0" borderId="61" xfId="9" applyFont="1" applyBorder="1" applyAlignment="1">
      <alignment vertical="center" wrapText="1"/>
    </xf>
    <xf numFmtId="164" fontId="15" fillId="0" borderId="15" xfId="9" applyNumberFormat="1" applyFont="1" applyFill="1" applyBorder="1" applyAlignment="1">
      <alignment horizontal="center" vertical="top"/>
    </xf>
    <xf numFmtId="0" fontId="12" fillId="0" borderId="8" xfId="9" applyFont="1" applyFill="1" applyBorder="1" applyAlignment="1">
      <alignment horizontal="center" vertical="top"/>
    </xf>
    <xf numFmtId="49" fontId="10" fillId="0" borderId="0" xfId="9" applyNumberFormat="1" applyFont="1" applyAlignment="1">
      <alignment vertical="top" wrapText="1"/>
    </xf>
    <xf numFmtId="49" fontId="12" fillId="16" borderId="34" xfId="9" applyNumberFormat="1" applyFont="1" applyFill="1" applyBorder="1" applyAlignment="1">
      <alignment horizontal="center" vertical="center" wrapText="1"/>
    </xf>
    <xf numFmtId="0" fontId="5" fillId="12" borderId="23" xfId="9" applyFont="1" applyFill="1" applyBorder="1" applyAlignment="1">
      <alignment horizontal="center" vertical="center"/>
    </xf>
    <xf numFmtId="0" fontId="5" fillId="12" borderId="36" xfId="9" applyFont="1" applyFill="1" applyBorder="1" applyAlignment="1">
      <alignment vertical="center" wrapText="1"/>
    </xf>
    <xf numFmtId="164" fontId="15" fillId="0" borderId="24" xfId="9" applyNumberFormat="1" applyFont="1" applyBorder="1" applyAlignment="1">
      <alignment horizontal="center" vertical="top"/>
    </xf>
    <xf numFmtId="0" fontId="12" fillId="0" borderId="41" xfId="9" applyFont="1" applyBorder="1" applyAlignment="1">
      <alignment vertical="center"/>
    </xf>
    <xf numFmtId="0" fontId="5" fillId="0" borderId="20" xfId="9" applyFont="1" applyBorder="1" applyAlignment="1">
      <alignment vertical="center"/>
    </xf>
    <xf numFmtId="164" fontId="6" fillId="13" borderId="5" xfId="9" applyNumberFormat="1" applyFont="1" applyFill="1" applyBorder="1" applyAlignment="1">
      <alignment horizontal="center" vertical="top"/>
    </xf>
    <xf numFmtId="0" fontId="13" fillId="13" borderId="33" xfId="9" applyFont="1" applyFill="1" applyBorder="1" applyAlignment="1">
      <alignment horizontal="center" vertical="top"/>
    </xf>
    <xf numFmtId="49" fontId="8" fillId="0" borderId="5" xfId="9" applyNumberFormat="1" applyFont="1" applyBorder="1" applyAlignment="1">
      <alignment vertical="top" wrapText="1"/>
    </xf>
    <xf numFmtId="49" fontId="13" fillId="13" borderId="0" xfId="9" applyNumberFormat="1" applyFont="1" applyFill="1" applyAlignment="1">
      <alignment vertical="top" wrapText="1"/>
    </xf>
    <xf numFmtId="0" fontId="12" fillId="0" borderId="44" xfId="9" applyFont="1" applyBorder="1" applyAlignment="1">
      <alignment vertical="center"/>
    </xf>
    <xf numFmtId="0" fontId="5" fillId="0" borderId="52" xfId="9" applyFont="1" applyBorder="1" applyAlignment="1">
      <alignment vertical="center"/>
    </xf>
    <xf numFmtId="0" fontId="5" fillId="0" borderId="46" xfId="9" applyFont="1" applyBorder="1" applyAlignment="1">
      <alignment vertical="center" wrapText="1"/>
    </xf>
    <xf numFmtId="164" fontId="12" fillId="13" borderId="16" xfId="9" applyNumberFormat="1" applyFont="1" applyFill="1" applyBorder="1" applyAlignment="1">
      <alignment horizontal="center" vertical="top"/>
    </xf>
    <xf numFmtId="0" fontId="12" fillId="13" borderId="16" xfId="9" applyFont="1" applyFill="1" applyBorder="1" applyAlignment="1">
      <alignment horizontal="center" vertical="top"/>
    </xf>
    <xf numFmtId="49" fontId="10" fillId="0" borderId="27" xfId="9" applyNumberFormat="1" applyFont="1" applyBorder="1" applyAlignment="1">
      <alignment vertical="top" wrapText="1"/>
    </xf>
    <xf numFmtId="49" fontId="8" fillId="0" borderId="26" xfId="9" applyNumberFormat="1" applyFont="1" applyBorder="1" applyAlignment="1">
      <alignment vertical="top" wrapText="1"/>
    </xf>
    <xf numFmtId="0" fontId="5" fillId="0" borderId="71" xfId="9" applyFont="1" applyBorder="1" applyAlignment="1">
      <alignment vertical="center"/>
    </xf>
    <xf numFmtId="164" fontId="15" fillId="13" borderId="25" xfId="9" applyNumberFormat="1" applyFont="1" applyFill="1" applyBorder="1" applyAlignment="1">
      <alignment horizontal="center" vertical="top"/>
    </xf>
    <xf numFmtId="0" fontId="12" fillId="13" borderId="51" xfId="9" applyFont="1" applyFill="1" applyBorder="1" applyAlignment="1">
      <alignment horizontal="center" vertical="top"/>
    </xf>
    <xf numFmtId="0" fontId="5" fillId="0" borderId="31" xfId="11" applyFont="1" applyBorder="1" applyAlignment="1">
      <alignment vertical="top" wrapText="1"/>
    </xf>
    <xf numFmtId="49" fontId="8" fillId="0" borderId="25" xfId="9" applyNumberFormat="1" applyFont="1" applyBorder="1" applyAlignment="1">
      <alignment vertical="top" wrapText="1"/>
    </xf>
    <xf numFmtId="0" fontId="12" fillId="0" borderId="34" xfId="9" applyFont="1" applyBorder="1" applyAlignment="1">
      <alignment horizontal="center" vertical="center"/>
    </xf>
    <xf numFmtId="0" fontId="5" fillId="0" borderId="23" xfId="9" applyFont="1" applyBorder="1" applyAlignment="1">
      <alignment horizontal="center" vertical="center"/>
    </xf>
    <xf numFmtId="0" fontId="5" fillId="0" borderId="36" xfId="9" applyFont="1" applyBorder="1" applyAlignment="1">
      <alignment vertical="center" wrapText="1"/>
    </xf>
    <xf numFmtId="164" fontId="15" fillId="13" borderId="16" xfId="9" applyNumberFormat="1" applyFont="1" applyFill="1" applyBorder="1" applyAlignment="1">
      <alignment horizontal="center" vertical="top"/>
    </xf>
    <xf numFmtId="49" fontId="13" fillId="13" borderId="18" xfId="9" applyNumberFormat="1" applyFont="1" applyFill="1" applyBorder="1" applyAlignment="1">
      <alignment vertical="top" wrapText="1"/>
    </xf>
    <xf numFmtId="0" fontId="12" fillId="12" borderId="41" xfId="9" applyFont="1" applyFill="1" applyBorder="1" applyAlignment="1">
      <alignment horizontal="center" vertical="center" wrapText="1"/>
    </xf>
    <xf numFmtId="0" fontId="5" fillId="0" borderId="70" xfId="9" applyFont="1" applyBorder="1" applyAlignment="1">
      <alignment horizontal="center" vertical="center"/>
    </xf>
    <xf numFmtId="0" fontId="5" fillId="0" borderId="67" xfId="9" applyFont="1" applyBorder="1" applyAlignment="1">
      <alignment horizontal="justify" vertical="center"/>
    </xf>
    <xf numFmtId="0" fontId="54" fillId="0" borderId="3" xfId="9" applyFont="1" applyBorder="1" applyAlignment="1">
      <alignment vertical="top" wrapText="1"/>
    </xf>
    <xf numFmtId="49" fontId="7" fillId="0" borderId="3" xfId="9" applyNumberFormat="1" applyFont="1" applyBorder="1" applyAlignment="1">
      <alignment vertical="top" wrapText="1"/>
    </xf>
    <xf numFmtId="0" fontId="7" fillId="0" borderId="3" xfId="9" applyFont="1" applyBorder="1" applyAlignment="1">
      <alignment vertical="top"/>
    </xf>
    <xf numFmtId="0" fontId="7" fillId="0" borderId="4" xfId="9" applyFont="1" applyBorder="1" applyAlignment="1">
      <alignment vertical="top"/>
    </xf>
    <xf numFmtId="49" fontId="13" fillId="15" borderId="26" xfId="9" applyNumberFormat="1" applyFont="1" applyFill="1" applyBorder="1" applyAlignment="1">
      <alignment horizontal="center" vertical="top"/>
    </xf>
    <xf numFmtId="49" fontId="13" fillId="10" borderId="37" xfId="9" applyNumberFormat="1" applyFont="1" applyFill="1" applyBorder="1" applyAlignment="1">
      <alignment horizontal="center" vertical="top"/>
    </xf>
    <xf numFmtId="0" fontId="91" fillId="9" borderId="2" xfId="9" applyFont="1" applyFill="1" applyBorder="1" applyAlignment="1">
      <alignment vertical="top" wrapText="1"/>
    </xf>
    <xf numFmtId="0" fontId="91" fillId="9" borderId="3" xfId="9" applyFont="1" applyFill="1" applyBorder="1" applyAlignment="1">
      <alignment vertical="top" wrapText="1"/>
    </xf>
    <xf numFmtId="49" fontId="26" fillId="9" borderId="3" xfId="9" applyNumberFormat="1" applyFont="1" applyFill="1" applyBorder="1" applyAlignment="1">
      <alignment vertical="top" wrapText="1"/>
    </xf>
    <xf numFmtId="0" fontId="26" fillId="9" borderId="3" xfId="9" applyFont="1" applyFill="1" applyBorder="1" applyAlignment="1">
      <alignment vertical="top"/>
    </xf>
    <xf numFmtId="0" fontId="26" fillId="9" borderId="4" xfId="9" applyFont="1" applyFill="1" applyBorder="1" applyAlignment="1">
      <alignment vertical="top"/>
    </xf>
    <xf numFmtId="9" fontId="12" fillId="9" borderId="2" xfId="9" applyNumberFormat="1" applyFont="1" applyFill="1" applyBorder="1" applyAlignment="1">
      <alignment horizontal="center" vertical="top"/>
    </xf>
    <xf numFmtId="0" fontId="12" fillId="9" borderId="3" xfId="9" applyFont="1" applyFill="1" applyBorder="1" applyAlignment="1">
      <alignment horizontal="left" vertical="top"/>
    </xf>
    <xf numFmtId="0" fontId="12" fillId="9" borderId="4" xfId="9" applyFont="1" applyFill="1" applyBorder="1" applyAlignment="1">
      <alignment horizontal="left" vertical="top"/>
    </xf>
    <xf numFmtId="0" fontId="12" fillId="0" borderId="41" xfId="9" applyFont="1" applyBorder="1" applyAlignment="1">
      <alignment horizontal="center" vertical="center" wrapText="1"/>
    </xf>
    <xf numFmtId="0" fontId="5" fillId="0" borderId="20" xfId="9" applyFont="1" applyBorder="1" applyAlignment="1">
      <alignment horizontal="center" vertical="center"/>
    </xf>
    <xf numFmtId="164" fontId="20" fillId="23" borderId="1" xfId="9" applyNumberFormat="1" applyFont="1" applyFill="1" applyBorder="1" applyAlignment="1">
      <alignment horizontal="center" vertical="top"/>
    </xf>
    <xf numFmtId="0" fontId="13" fillId="23" borderId="21" xfId="9" applyFont="1" applyFill="1" applyBorder="1" applyAlignment="1">
      <alignment horizontal="center" vertical="top"/>
    </xf>
    <xf numFmtId="0" fontId="5" fillId="0" borderId="63" xfId="11" applyFont="1" applyBorder="1" applyAlignment="1">
      <alignment vertical="top" wrapText="1"/>
    </xf>
    <xf numFmtId="49" fontId="8" fillId="0" borderId="5" xfId="9" applyNumberFormat="1" applyFont="1" applyBorder="1" applyAlignment="1">
      <alignment horizontal="center" vertical="top"/>
    </xf>
    <xf numFmtId="49" fontId="13" fillId="12" borderId="5" xfId="9" applyNumberFormat="1" applyFont="1" applyFill="1" applyBorder="1" applyAlignment="1">
      <alignment horizontal="center" vertical="top" wrapText="1"/>
    </xf>
    <xf numFmtId="49" fontId="13" fillId="13" borderId="17" xfId="9" applyNumberFormat="1" applyFont="1" applyFill="1" applyBorder="1" applyAlignment="1">
      <alignment vertical="top" wrapText="1"/>
    </xf>
    <xf numFmtId="0" fontId="15" fillId="0" borderId="44" xfId="9" applyFont="1" applyBorder="1" applyAlignment="1">
      <alignment horizontal="center" vertical="center" wrapText="1"/>
    </xf>
    <xf numFmtId="0" fontId="15" fillId="0" borderId="52" xfId="9" applyFont="1" applyBorder="1" applyAlignment="1">
      <alignment horizontal="center" vertical="center"/>
    </xf>
    <xf numFmtId="0" fontId="15" fillId="0" borderId="46" xfId="9" applyFont="1" applyBorder="1" applyAlignment="1">
      <alignment vertical="center" wrapText="1"/>
    </xf>
    <xf numFmtId="164" fontId="11" fillId="0" borderId="26" xfId="9" applyNumberFormat="1" applyFont="1" applyBorder="1" applyAlignment="1">
      <alignment horizontal="center" vertical="top"/>
    </xf>
    <xf numFmtId="49" fontId="8" fillId="0" borderId="26" xfId="9" applyNumberFormat="1" applyFont="1" applyBorder="1" applyAlignment="1">
      <alignment horizontal="center" vertical="top"/>
    </xf>
    <xf numFmtId="49" fontId="13" fillId="12" borderId="26" xfId="9" applyNumberFormat="1" applyFont="1" applyFill="1" applyBorder="1" applyAlignment="1">
      <alignment horizontal="center" vertical="top" wrapText="1"/>
    </xf>
    <xf numFmtId="0" fontId="12" fillId="0" borderId="48" xfId="9" applyFont="1" applyBorder="1" applyAlignment="1">
      <alignment horizontal="center" vertical="center" wrapText="1"/>
    </xf>
    <xf numFmtId="0" fontId="5" fillId="0" borderId="59" xfId="9" applyFont="1" applyBorder="1" applyAlignment="1">
      <alignment horizontal="center" vertical="center"/>
    </xf>
    <xf numFmtId="0" fontId="5" fillId="0" borderId="50" xfId="9" applyFont="1" applyBorder="1" applyAlignment="1">
      <alignment vertical="center" wrapText="1"/>
    </xf>
    <xf numFmtId="164" fontId="20" fillId="23" borderId="26" xfId="9" applyNumberFormat="1" applyFont="1" applyFill="1" applyBorder="1" applyAlignment="1">
      <alignment horizontal="center" vertical="top"/>
    </xf>
    <xf numFmtId="0" fontId="13" fillId="23" borderId="31" xfId="9" applyFont="1" applyFill="1" applyBorder="1" applyAlignment="1">
      <alignment horizontal="center" vertical="top"/>
    </xf>
    <xf numFmtId="49" fontId="10" fillId="0" borderId="0" xfId="9" applyNumberFormat="1" applyFont="1" applyBorder="1" applyAlignment="1">
      <alignment vertical="top"/>
    </xf>
    <xf numFmtId="49" fontId="8" fillId="0" borderId="25" xfId="9" applyNumberFormat="1" applyFont="1" applyBorder="1" applyAlignment="1">
      <alignment horizontal="center" vertical="top"/>
    </xf>
    <xf numFmtId="49" fontId="13" fillId="12" borderId="25" xfId="9" applyNumberFormat="1" applyFont="1" applyFill="1" applyBorder="1" applyAlignment="1">
      <alignment horizontal="center" vertical="top" wrapText="1"/>
    </xf>
    <xf numFmtId="49" fontId="13" fillId="13" borderId="0" xfId="9" applyNumberFormat="1" applyFont="1" applyFill="1" applyBorder="1" applyAlignment="1">
      <alignment vertical="top" wrapText="1"/>
    </xf>
    <xf numFmtId="0" fontId="5" fillId="0" borderId="49" xfId="9" applyFont="1" applyBorder="1" applyAlignment="1">
      <alignment vertical="center" wrapText="1"/>
    </xf>
    <xf numFmtId="164" fontId="15" fillId="0" borderId="5" xfId="9" applyNumberFormat="1" applyFont="1" applyBorder="1" applyAlignment="1">
      <alignment horizontal="center" vertical="top"/>
    </xf>
    <xf numFmtId="0" fontId="12" fillId="0" borderId="15" xfId="9" applyFont="1" applyBorder="1" applyAlignment="1">
      <alignment horizontal="center" vertical="top"/>
    </xf>
    <xf numFmtId="49" fontId="10" fillId="0" borderId="0" xfId="9" applyNumberFormat="1" applyFont="1" applyAlignment="1">
      <alignment vertical="top"/>
    </xf>
    <xf numFmtId="164" fontId="5" fillId="0" borderId="9" xfId="9" applyNumberFormat="1" applyFont="1" applyBorder="1" applyAlignment="1">
      <alignment horizontal="center" vertical="top"/>
    </xf>
    <xf numFmtId="0" fontId="12" fillId="0" borderId="8" xfId="9" applyFont="1" applyBorder="1" applyAlignment="1">
      <alignment horizontal="center" vertical="top"/>
    </xf>
    <xf numFmtId="0" fontId="5" fillId="0" borderId="0" xfId="11" applyFont="1" applyAlignment="1">
      <alignment vertical="top" wrapText="1"/>
    </xf>
    <xf numFmtId="0" fontId="11" fillId="0" borderId="52" xfId="9" applyFont="1" applyBorder="1" applyAlignment="1">
      <alignment horizontal="center" vertical="center"/>
    </xf>
    <xf numFmtId="0" fontId="11" fillId="0" borderId="45" xfId="9" applyFont="1" applyBorder="1" applyAlignment="1">
      <alignment vertical="center" wrapText="1"/>
    </xf>
    <xf numFmtId="164" fontId="5" fillId="0" borderId="16" xfId="9" applyNumberFormat="1" applyFont="1" applyBorder="1" applyAlignment="1">
      <alignment horizontal="center" vertical="top"/>
    </xf>
    <xf numFmtId="0" fontId="12" fillId="0" borderId="24" xfId="9" applyFont="1" applyBorder="1" applyAlignment="1">
      <alignment horizontal="center" vertical="top"/>
    </xf>
    <xf numFmtId="0" fontId="5" fillId="0" borderId="14" xfId="11" applyFont="1" applyBorder="1" applyAlignment="1">
      <alignment vertical="top" wrapText="1"/>
    </xf>
    <xf numFmtId="0" fontId="13" fillId="23" borderId="17" xfId="9" applyFont="1" applyFill="1" applyBorder="1" applyAlignment="1">
      <alignment horizontal="center" vertical="top"/>
    </xf>
    <xf numFmtId="49" fontId="10" fillId="0" borderId="19" xfId="9" applyNumberFormat="1" applyFont="1" applyBorder="1" applyAlignment="1">
      <alignment vertical="top"/>
    </xf>
    <xf numFmtId="164" fontId="12" fillId="0" borderId="25" xfId="9" applyNumberFormat="1" applyFont="1" applyBorder="1" applyAlignment="1">
      <alignment horizontal="center" vertical="top"/>
    </xf>
    <xf numFmtId="0" fontId="12" fillId="0" borderId="21" xfId="9" applyFont="1" applyBorder="1" applyAlignment="1">
      <alignment horizontal="center" vertical="top"/>
    </xf>
    <xf numFmtId="0" fontId="12" fillId="0" borderId="53" xfId="9" applyFont="1" applyFill="1" applyBorder="1" applyAlignment="1">
      <alignment horizontal="center" vertical="top"/>
    </xf>
    <xf numFmtId="164" fontId="11" fillId="0" borderId="16" xfId="9" applyNumberFormat="1" applyFont="1" applyBorder="1" applyAlignment="1">
      <alignment horizontal="center" vertical="top"/>
    </xf>
    <xf numFmtId="164" fontId="20" fillId="13" borderId="21" xfId="9" applyNumberFormat="1" applyFont="1" applyFill="1" applyBorder="1" applyAlignment="1">
      <alignment horizontal="center" vertical="top"/>
    </xf>
    <xf numFmtId="0" fontId="13" fillId="13" borderId="21" xfId="9" applyFont="1" applyFill="1" applyBorder="1" applyAlignment="1">
      <alignment horizontal="center" vertical="top"/>
    </xf>
    <xf numFmtId="164" fontId="12" fillId="13" borderId="9" xfId="9" applyNumberFormat="1" applyFont="1" applyFill="1" applyBorder="1" applyAlignment="1">
      <alignment horizontal="center" vertical="top"/>
    </xf>
    <xf numFmtId="0" fontId="12" fillId="13" borderId="9" xfId="9" applyFont="1" applyFill="1" applyBorder="1" applyAlignment="1">
      <alignment horizontal="center" vertical="top"/>
    </xf>
    <xf numFmtId="164" fontId="15" fillId="13" borderId="9" xfId="9" applyNumberFormat="1" applyFont="1" applyFill="1" applyBorder="1" applyAlignment="1">
      <alignment horizontal="center" vertical="top"/>
    </xf>
    <xf numFmtId="0" fontId="12" fillId="13" borderId="53" xfId="9" applyFont="1" applyFill="1" applyBorder="1" applyAlignment="1">
      <alignment horizontal="center" vertical="top"/>
    </xf>
    <xf numFmtId="0" fontId="12" fillId="12" borderId="34" xfId="9" applyFont="1" applyFill="1" applyBorder="1" applyAlignment="1">
      <alignment horizontal="center" vertical="center" wrapText="1"/>
    </xf>
    <xf numFmtId="0" fontId="5" fillId="0" borderId="36" xfId="9" applyFont="1" applyBorder="1" applyAlignment="1">
      <alignment horizontal="justify" vertical="center"/>
    </xf>
    <xf numFmtId="49" fontId="12" fillId="16" borderId="48" xfId="9" applyNumberFormat="1" applyFont="1" applyFill="1" applyBorder="1" applyAlignment="1">
      <alignment horizontal="center" vertical="center" wrapText="1"/>
    </xf>
    <xf numFmtId="164" fontId="12" fillId="16" borderId="58" xfId="9" applyNumberFormat="1" applyFont="1" applyFill="1" applyBorder="1" applyAlignment="1">
      <alignment vertical="center" wrapText="1"/>
    </xf>
    <xf numFmtId="0" fontId="5" fillId="12" borderId="50" xfId="9" applyFont="1" applyFill="1" applyBorder="1" applyAlignment="1">
      <alignment vertical="center" wrapText="1"/>
    </xf>
    <xf numFmtId="164" fontId="20" fillId="6" borderId="26" xfId="9" applyNumberFormat="1" applyFont="1" applyFill="1" applyBorder="1" applyAlignment="1">
      <alignment horizontal="center" vertical="top"/>
    </xf>
    <xf numFmtId="0" fontId="13" fillId="23" borderId="4" xfId="9" applyFont="1" applyFill="1" applyBorder="1" applyAlignment="1">
      <alignment horizontal="center" vertical="top"/>
    </xf>
    <xf numFmtId="0" fontId="15" fillId="0" borderId="6" xfId="11" applyFont="1" applyBorder="1" applyAlignment="1">
      <alignment vertical="top" wrapText="1"/>
    </xf>
    <xf numFmtId="49" fontId="60" fillId="0" borderId="25" xfId="9" applyNumberFormat="1" applyFont="1" applyBorder="1" applyAlignment="1">
      <alignment horizontal="center" vertical="top" wrapText="1"/>
    </xf>
    <xf numFmtId="0" fontId="18" fillId="12" borderId="0" xfId="9" applyFont="1" applyFill="1" applyBorder="1" applyAlignment="1">
      <alignment horizontal="center" vertical="top" wrapText="1"/>
    </xf>
    <xf numFmtId="49" fontId="20" fillId="14" borderId="5" xfId="9" applyNumberFormat="1" applyFont="1" applyFill="1" applyBorder="1" applyAlignment="1">
      <alignment horizontal="center" vertical="top" wrapText="1"/>
    </xf>
    <xf numFmtId="49" fontId="12" fillId="0" borderId="34" xfId="9" applyNumberFormat="1" applyFont="1" applyFill="1" applyBorder="1" applyAlignment="1">
      <alignment horizontal="center" vertical="center" wrapText="1"/>
    </xf>
    <xf numFmtId="164" fontId="11" fillId="0" borderId="23" xfId="9" applyNumberFormat="1" applyFont="1" applyFill="1" applyBorder="1" applyAlignment="1">
      <alignment horizontal="center" vertical="center" wrapText="1"/>
    </xf>
    <xf numFmtId="0" fontId="11" fillId="0" borderId="36" xfId="9" applyFont="1" applyFill="1" applyBorder="1" applyAlignment="1">
      <alignment vertical="center" wrapText="1"/>
    </xf>
    <xf numFmtId="164" fontId="20" fillId="0" borderId="26" xfId="9" applyNumberFormat="1" applyFont="1" applyFill="1" applyBorder="1" applyAlignment="1">
      <alignment horizontal="center" vertical="top"/>
    </xf>
    <xf numFmtId="0" fontId="6" fillId="0" borderId="51" xfId="9" applyFont="1" applyFill="1" applyBorder="1" applyAlignment="1">
      <alignment horizontal="center" vertical="top"/>
    </xf>
    <xf numFmtId="0" fontId="11" fillId="0" borderId="14" xfId="11" applyFont="1" applyBorder="1" applyAlignment="1">
      <alignment vertical="top" wrapText="1"/>
    </xf>
    <xf numFmtId="49" fontId="58" fillId="0" borderId="26" xfId="9" applyNumberFormat="1" applyFont="1" applyBorder="1" applyAlignment="1">
      <alignment horizontal="center" vertical="top" wrapText="1"/>
    </xf>
    <xf numFmtId="49" fontId="20" fillId="14" borderId="26" xfId="9" applyNumberFormat="1" applyFont="1" applyFill="1" applyBorder="1" applyAlignment="1">
      <alignment horizontal="center" vertical="top" wrapText="1"/>
    </xf>
    <xf numFmtId="49" fontId="12" fillId="16" borderId="41" xfId="9" applyNumberFormat="1" applyFont="1" applyFill="1" applyBorder="1" applyAlignment="1">
      <alignment horizontal="center" vertical="center" wrapText="1"/>
    </xf>
    <xf numFmtId="164" fontId="12" fillId="16" borderId="20" xfId="9" applyNumberFormat="1" applyFont="1" applyFill="1" applyBorder="1" applyAlignment="1">
      <alignment vertical="center" wrapText="1"/>
    </xf>
    <xf numFmtId="0" fontId="5" fillId="12" borderId="43" xfId="9" applyFont="1" applyFill="1" applyBorder="1" applyAlignment="1">
      <alignment vertical="center" wrapText="1"/>
    </xf>
    <xf numFmtId="164" fontId="13" fillId="6" borderId="1" xfId="9" applyNumberFormat="1" applyFont="1" applyFill="1" applyBorder="1" applyAlignment="1">
      <alignment horizontal="center" vertical="top"/>
    </xf>
    <xf numFmtId="0" fontId="18" fillId="12" borderId="5" xfId="9" applyFont="1" applyFill="1" applyBorder="1" applyAlignment="1">
      <alignment horizontal="center" vertical="top" wrapText="1"/>
    </xf>
    <xf numFmtId="49" fontId="13" fillId="14" borderId="5" xfId="9" applyNumberFormat="1" applyFont="1" applyFill="1" applyBorder="1" applyAlignment="1">
      <alignment horizontal="center" vertical="top" wrapText="1"/>
    </xf>
    <xf numFmtId="49" fontId="5" fillId="16" borderId="34" xfId="9" applyNumberFormat="1" applyFont="1" applyFill="1" applyBorder="1" applyAlignment="1">
      <alignment horizontal="center" vertical="top" wrapText="1"/>
    </xf>
    <xf numFmtId="164" fontId="5" fillId="16" borderId="23" xfId="9" applyNumberFormat="1" applyFont="1" applyFill="1" applyBorder="1" applyAlignment="1">
      <alignment horizontal="center" vertical="top" wrapText="1"/>
    </xf>
    <xf numFmtId="0" fontId="10" fillId="0" borderId="36" xfId="9" applyFont="1" applyFill="1" applyBorder="1" applyAlignment="1">
      <alignment vertical="top" wrapText="1"/>
    </xf>
    <xf numFmtId="164" fontId="7" fillId="0" borderId="51" xfId="9" applyNumberFormat="1" applyFont="1" applyFill="1" applyBorder="1" applyAlignment="1">
      <alignment horizontal="center" vertical="top"/>
    </xf>
    <xf numFmtId="0" fontId="7" fillId="0" borderId="51" xfId="9" applyFont="1" applyFill="1" applyBorder="1" applyAlignment="1">
      <alignment horizontal="center" vertical="top"/>
    </xf>
    <xf numFmtId="0" fontId="5" fillId="0" borderId="16" xfId="9" applyFont="1" applyFill="1" applyBorder="1" applyAlignment="1">
      <alignment vertical="top" wrapText="1"/>
    </xf>
    <xf numFmtId="0" fontId="18" fillId="12" borderId="26" xfId="9" applyFont="1" applyFill="1" applyBorder="1" applyAlignment="1">
      <alignment horizontal="center" vertical="top" wrapText="1"/>
    </xf>
    <xf numFmtId="49" fontId="13" fillId="14" borderId="26" xfId="9" applyNumberFormat="1" applyFont="1" applyFill="1" applyBorder="1" applyAlignment="1">
      <alignment horizontal="center" vertical="top" wrapText="1"/>
    </xf>
    <xf numFmtId="49" fontId="12" fillId="16" borderId="38" xfId="9" applyNumberFormat="1" applyFont="1" applyFill="1" applyBorder="1" applyAlignment="1">
      <alignment horizontal="center" vertical="center" wrapText="1"/>
    </xf>
    <xf numFmtId="0" fontId="5" fillId="12" borderId="56" xfId="9" applyFont="1" applyFill="1" applyBorder="1" applyAlignment="1">
      <alignment horizontal="center" vertical="center"/>
    </xf>
    <xf numFmtId="0" fontId="5" fillId="12" borderId="40" xfId="9" applyFont="1" applyFill="1" applyBorder="1" applyAlignment="1">
      <alignment vertical="center" wrapText="1"/>
    </xf>
    <xf numFmtId="164" fontId="13" fillId="6" borderId="15" xfId="9" applyNumberFormat="1" applyFont="1" applyFill="1" applyBorder="1" applyAlignment="1">
      <alignment horizontal="center" vertical="top"/>
    </xf>
    <xf numFmtId="0" fontId="11" fillId="12" borderId="58" xfId="9" applyFont="1" applyFill="1" applyBorder="1" applyAlignment="1">
      <alignment horizontal="center" vertical="center"/>
    </xf>
    <xf numFmtId="0" fontId="11" fillId="12" borderId="57" xfId="9" applyFont="1" applyFill="1" applyBorder="1" applyAlignment="1">
      <alignment vertical="top"/>
    </xf>
    <xf numFmtId="164" fontId="5" fillId="0" borderId="8" xfId="9" applyNumberFormat="1" applyFont="1" applyBorder="1" applyAlignment="1">
      <alignment horizontal="center" vertical="top"/>
    </xf>
    <xf numFmtId="0" fontId="12" fillId="0" borderId="53" xfId="9" applyFont="1" applyBorder="1" applyAlignment="1">
      <alignment horizontal="center" vertical="top"/>
    </xf>
    <xf numFmtId="164" fontId="13" fillId="6" borderId="5" xfId="9" applyNumberFormat="1" applyFont="1" applyFill="1" applyBorder="1" applyAlignment="1">
      <alignment horizontal="center" vertical="top"/>
    </xf>
    <xf numFmtId="0" fontId="18" fillId="12" borderId="25" xfId="9" applyFont="1" applyFill="1" applyBorder="1" applyAlignment="1">
      <alignment horizontal="center" vertical="top" wrapText="1"/>
    </xf>
    <xf numFmtId="49" fontId="12" fillId="16" borderId="47" xfId="9" applyNumberFormat="1" applyFont="1" applyFill="1" applyBorder="1" applyAlignment="1">
      <alignment horizontal="center" vertical="center" wrapText="1"/>
    </xf>
    <xf numFmtId="164" fontId="20" fillId="6" borderId="5" xfId="9" applyNumberFormat="1" applyFont="1" applyFill="1" applyBorder="1" applyAlignment="1">
      <alignment horizontal="center" vertical="top"/>
    </xf>
    <xf numFmtId="49" fontId="10" fillId="0" borderId="19" xfId="9" applyNumberFormat="1" applyFont="1" applyBorder="1" applyAlignment="1">
      <alignment vertical="top" wrapText="1"/>
    </xf>
    <xf numFmtId="164" fontId="15" fillId="0" borderId="16" xfId="9" applyNumberFormat="1" applyFont="1" applyBorder="1" applyAlignment="1">
      <alignment horizontal="center" vertical="top"/>
    </xf>
    <xf numFmtId="164" fontId="13" fillId="6" borderId="33" xfId="9" applyNumberFormat="1" applyFont="1" applyFill="1" applyBorder="1" applyAlignment="1">
      <alignment horizontal="center" vertical="top"/>
    </xf>
    <xf numFmtId="49" fontId="15" fillId="16" borderId="44" xfId="9" applyNumberFormat="1" applyFont="1" applyFill="1" applyBorder="1" applyAlignment="1">
      <alignment horizontal="center" vertical="center" wrapText="1"/>
    </xf>
    <xf numFmtId="0" fontId="11" fillId="12" borderId="52" xfId="9" applyFont="1" applyFill="1" applyBorder="1" applyAlignment="1">
      <alignment horizontal="center" vertical="center"/>
    </xf>
    <xf numFmtId="0" fontId="11" fillId="12" borderId="46" xfId="9" applyFont="1" applyFill="1" applyBorder="1" applyAlignment="1">
      <alignment vertical="center" wrapText="1"/>
    </xf>
    <xf numFmtId="164" fontId="12" fillId="0" borderId="15" xfId="9" applyNumberFormat="1" applyFont="1" applyBorder="1" applyAlignment="1">
      <alignment horizontal="center" vertical="top"/>
    </xf>
    <xf numFmtId="164" fontId="12" fillId="12" borderId="15" xfId="9" applyNumberFormat="1" applyFont="1" applyFill="1" applyBorder="1" applyAlignment="1">
      <alignment horizontal="center" vertical="top"/>
    </xf>
    <xf numFmtId="0" fontId="12" fillId="0" borderId="9" xfId="9" applyFont="1" applyBorder="1" applyAlignment="1">
      <alignment horizontal="center" vertical="top"/>
    </xf>
    <xf numFmtId="49" fontId="13" fillId="13" borderId="5" xfId="9" applyNumberFormat="1" applyFont="1" applyFill="1" applyBorder="1" applyAlignment="1">
      <alignment vertical="top" wrapText="1"/>
    </xf>
    <xf numFmtId="49" fontId="13" fillId="13" borderId="25" xfId="9" applyNumberFormat="1" applyFont="1" applyFill="1" applyBorder="1" applyAlignment="1">
      <alignment vertical="top" wrapText="1"/>
    </xf>
    <xf numFmtId="164" fontId="5" fillId="16" borderId="23" xfId="9" applyNumberFormat="1" applyFont="1" applyFill="1" applyBorder="1" applyAlignment="1">
      <alignment horizontal="center" vertical="center" wrapText="1"/>
    </xf>
    <xf numFmtId="0" fontId="10" fillId="0" borderId="36" xfId="9" applyFont="1" applyBorder="1" applyAlignment="1">
      <alignment horizontal="justify" vertical="center"/>
    </xf>
    <xf numFmtId="0" fontId="12" fillId="12" borderId="48" xfId="9" applyFont="1" applyFill="1" applyBorder="1" applyAlignment="1">
      <alignment horizontal="center" vertical="center" wrapText="1"/>
    </xf>
    <xf numFmtId="0" fontId="10" fillId="0" borderId="50" xfId="9" applyFont="1" applyBorder="1" applyAlignment="1">
      <alignment horizontal="justify" vertical="center"/>
    </xf>
    <xf numFmtId="164" fontId="12" fillId="13" borderId="25" xfId="9" applyNumberFormat="1" applyFont="1" applyFill="1" applyBorder="1" applyAlignment="1">
      <alignment horizontal="center" vertical="top"/>
    </xf>
    <xf numFmtId="0" fontId="12" fillId="13" borderId="25" xfId="9" applyFont="1" applyFill="1" applyBorder="1" applyAlignment="1">
      <alignment horizontal="center" vertical="top"/>
    </xf>
    <xf numFmtId="0" fontId="5" fillId="0" borderId="7" xfId="11" applyFont="1" applyBorder="1" applyAlignment="1">
      <alignment vertical="top" wrapText="1"/>
    </xf>
    <xf numFmtId="0" fontId="12" fillId="12" borderId="65" xfId="9" applyFont="1" applyFill="1" applyBorder="1" applyAlignment="1">
      <alignment horizontal="center" vertical="center" wrapText="1"/>
    </xf>
    <xf numFmtId="0" fontId="10" fillId="0" borderId="67" xfId="9" applyFont="1" applyBorder="1" applyAlignment="1">
      <alignment horizontal="justify" vertical="center"/>
    </xf>
    <xf numFmtId="164" fontId="15" fillId="13" borderId="1" xfId="9" applyNumberFormat="1" applyFont="1" applyFill="1" applyBorder="1" applyAlignment="1">
      <alignment horizontal="center" vertical="top"/>
    </xf>
    <xf numFmtId="0" fontId="12" fillId="13" borderId="1" xfId="9" applyFont="1" applyFill="1" applyBorder="1" applyAlignment="1">
      <alignment horizontal="center" vertical="top"/>
    </xf>
    <xf numFmtId="0" fontId="5" fillId="0" borderId="4" xfId="11" applyFont="1" applyBorder="1" applyAlignment="1">
      <alignment vertical="top" wrapText="1"/>
    </xf>
    <xf numFmtId="49" fontId="13" fillId="13" borderId="26" xfId="9" applyNumberFormat="1" applyFont="1" applyFill="1" applyBorder="1" applyAlignment="1">
      <alignment vertical="top" wrapText="1"/>
    </xf>
    <xf numFmtId="0" fontId="12" fillId="0" borderId="48" xfId="9" applyFont="1" applyBorder="1" applyAlignment="1">
      <alignment horizontal="left" vertical="top" wrapText="1"/>
    </xf>
    <xf numFmtId="164" fontId="20" fillId="25" borderId="25" xfId="9" applyNumberFormat="1" applyFont="1" applyFill="1" applyBorder="1" applyAlignment="1">
      <alignment horizontal="center" vertical="top"/>
    </xf>
    <xf numFmtId="0" fontId="13" fillId="25" borderId="32" xfId="9" applyFont="1" applyFill="1" applyBorder="1" applyAlignment="1">
      <alignment horizontal="center" vertical="top"/>
    </xf>
    <xf numFmtId="0" fontId="12" fillId="0" borderId="34" xfId="9" applyFont="1" applyBorder="1" applyAlignment="1">
      <alignment horizontal="center" vertical="top" wrapText="1"/>
    </xf>
    <xf numFmtId="164" fontId="20" fillId="6" borderId="19" xfId="9" applyNumberFormat="1" applyFont="1" applyFill="1" applyBorder="1" applyAlignment="1">
      <alignment horizontal="center" vertical="top"/>
    </xf>
    <xf numFmtId="0" fontId="13" fillId="25" borderId="5" xfId="9" applyFont="1" applyFill="1" applyBorder="1" applyAlignment="1">
      <alignment horizontal="center" vertical="top"/>
    </xf>
    <xf numFmtId="164" fontId="12" fillId="0" borderId="13" xfId="9" applyNumberFormat="1" applyFont="1" applyBorder="1" applyAlignment="1">
      <alignment horizontal="center" vertical="top"/>
    </xf>
    <xf numFmtId="164" fontId="15" fillId="0" borderId="6" xfId="9" applyNumberFormat="1" applyFont="1" applyBorder="1" applyAlignment="1">
      <alignment horizontal="center" vertical="top"/>
    </xf>
    <xf numFmtId="0" fontId="12" fillId="12" borderId="16" xfId="9" applyFont="1" applyFill="1" applyBorder="1" applyAlignment="1">
      <alignment horizontal="center" vertical="top"/>
    </xf>
    <xf numFmtId="0" fontId="5" fillId="0" borderId="0" xfId="11" applyFont="1" applyBorder="1" applyAlignment="1">
      <alignment vertical="top" wrapText="1"/>
    </xf>
    <xf numFmtId="164" fontId="15" fillId="0" borderId="22" xfId="9" applyNumberFormat="1" applyFont="1" applyBorder="1" applyAlignment="1">
      <alignment horizontal="center" vertical="top"/>
    </xf>
    <xf numFmtId="0" fontId="5" fillId="12" borderId="69" xfId="9" applyFont="1" applyFill="1" applyBorder="1" applyAlignment="1">
      <alignment vertical="center" wrapText="1"/>
    </xf>
    <xf numFmtId="164" fontId="13" fillId="6" borderId="21" xfId="9" applyNumberFormat="1" applyFont="1" applyFill="1" applyBorder="1" applyAlignment="1">
      <alignment horizontal="center" vertical="top"/>
    </xf>
    <xf numFmtId="164" fontId="12" fillId="0" borderId="9" xfId="9" applyNumberFormat="1" applyFont="1" applyBorder="1" applyAlignment="1">
      <alignment horizontal="center" vertical="top"/>
    </xf>
    <xf numFmtId="0" fontId="15" fillId="12" borderId="52" xfId="9" applyFont="1" applyFill="1" applyBorder="1" applyAlignment="1">
      <alignment horizontal="center" vertical="center"/>
    </xf>
    <xf numFmtId="0" fontId="15" fillId="12" borderId="57" xfId="9" applyFont="1" applyFill="1" applyBorder="1" applyAlignment="1">
      <alignment vertical="top"/>
    </xf>
    <xf numFmtId="164" fontId="12" fillId="0" borderId="16" xfId="9" applyNumberFormat="1" applyFont="1" applyBorder="1" applyAlignment="1">
      <alignment horizontal="center" vertical="top"/>
    </xf>
    <xf numFmtId="0" fontId="5" fillId="0" borderId="26" xfId="9" applyFont="1" applyBorder="1" applyAlignment="1">
      <alignment horizontal="center"/>
    </xf>
    <xf numFmtId="164" fontId="20" fillId="13" borderId="5" xfId="9" applyNumberFormat="1" applyFont="1" applyFill="1" applyBorder="1" applyAlignment="1">
      <alignment horizontal="center" vertical="top"/>
    </xf>
    <xf numFmtId="0" fontId="13" fillId="13" borderId="1" xfId="9" applyFont="1" applyFill="1" applyBorder="1" applyAlignment="1">
      <alignment horizontal="center" vertical="top"/>
    </xf>
    <xf numFmtId="49" fontId="10" fillId="0" borderId="17" xfId="9" applyNumberFormat="1" applyFont="1" applyBorder="1" applyAlignment="1">
      <alignment vertical="top"/>
    </xf>
    <xf numFmtId="164" fontId="12" fillId="13" borderId="5" xfId="9" applyNumberFormat="1" applyFont="1" applyFill="1" applyBorder="1" applyAlignment="1">
      <alignment horizontal="center" vertical="top"/>
    </xf>
    <xf numFmtId="0" fontId="12" fillId="13" borderId="5" xfId="9" applyFont="1" applyFill="1" applyBorder="1" applyAlignment="1">
      <alignment horizontal="center" vertical="top"/>
    </xf>
    <xf numFmtId="49" fontId="10" fillId="0" borderId="54" xfId="9" applyNumberFormat="1" applyFont="1" applyBorder="1" applyAlignment="1">
      <alignment vertical="top"/>
    </xf>
    <xf numFmtId="49" fontId="12" fillId="12" borderId="28" xfId="9" applyNumberFormat="1" applyFont="1" applyFill="1" applyBorder="1" applyAlignment="1">
      <alignment horizontal="center" vertical="center" wrapText="1"/>
    </xf>
    <xf numFmtId="0" fontId="5" fillId="0" borderId="50" xfId="9" applyFont="1" applyBorder="1" applyAlignment="1">
      <alignment horizontal="justify" vertical="center"/>
    </xf>
    <xf numFmtId="164" fontId="15" fillId="13" borderId="53" xfId="9" applyNumberFormat="1" applyFont="1" applyFill="1" applyBorder="1" applyAlignment="1">
      <alignment horizontal="center" vertical="top"/>
    </xf>
    <xf numFmtId="0" fontId="15" fillId="13" borderId="16" xfId="9" applyFont="1" applyFill="1" applyBorder="1" applyAlignment="1">
      <alignment horizontal="center" vertical="top"/>
    </xf>
    <xf numFmtId="49" fontId="12" fillId="12" borderId="62" xfId="9" applyNumberFormat="1" applyFont="1" applyFill="1" applyBorder="1" applyAlignment="1">
      <alignment horizontal="center" vertical="center" wrapText="1"/>
    </xf>
    <xf numFmtId="0" fontId="5" fillId="0" borderId="57" xfId="9" applyFont="1" applyBorder="1" applyAlignment="1">
      <alignment horizontal="center" vertical="center"/>
    </xf>
    <xf numFmtId="0" fontId="5" fillId="0" borderId="61" xfId="9" applyFont="1" applyBorder="1" applyAlignment="1">
      <alignment horizontal="justify" vertical="center"/>
    </xf>
    <xf numFmtId="164" fontId="12" fillId="13" borderId="53" xfId="9" applyNumberFormat="1" applyFont="1" applyFill="1" applyBorder="1" applyAlignment="1">
      <alignment horizontal="center" vertical="top"/>
    </xf>
    <xf numFmtId="49" fontId="12" fillId="0" borderId="41" xfId="9" applyNumberFormat="1" applyFont="1" applyBorder="1" applyAlignment="1">
      <alignment vertical="center" wrapText="1"/>
    </xf>
    <xf numFmtId="164" fontId="20" fillId="6" borderId="31" xfId="9" applyNumberFormat="1" applyFont="1" applyFill="1" applyBorder="1" applyAlignment="1">
      <alignment horizontal="center" vertical="top"/>
    </xf>
    <xf numFmtId="0" fontId="13" fillId="23" borderId="51" xfId="9" applyFont="1" applyFill="1" applyBorder="1" applyAlignment="1">
      <alignment horizontal="center" vertical="top"/>
    </xf>
    <xf numFmtId="0" fontId="94" fillId="0" borderId="0" xfId="9" applyFont="1" applyAlignment="1">
      <alignment vertical="center"/>
    </xf>
    <xf numFmtId="49" fontId="12" fillId="0" borderId="48" xfId="9" applyNumberFormat="1" applyFont="1" applyBorder="1" applyAlignment="1">
      <alignment vertical="center" wrapText="1"/>
    </xf>
    <xf numFmtId="0" fontId="5" fillId="0" borderId="59" xfId="9" applyFont="1" applyBorder="1" applyAlignment="1">
      <alignment vertical="center"/>
    </xf>
    <xf numFmtId="49" fontId="12" fillId="0" borderId="44" xfId="9" applyNumberFormat="1" applyFont="1" applyBorder="1" applyAlignment="1">
      <alignment horizontal="center" vertical="center" wrapText="1"/>
    </xf>
    <xf numFmtId="164" fontId="15" fillId="0" borderId="53" xfId="9" applyNumberFormat="1" applyFont="1" applyBorder="1" applyAlignment="1">
      <alignment horizontal="center" vertical="top"/>
    </xf>
    <xf numFmtId="0" fontId="5" fillId="0" borderId="25" xfId="9" applyFont="1" applyBorder="1" applyAlignment="1">
      <alignment horizontal="center"/>
    </xf>
    <xf numFmtId="49" fontId="10" fillId="0" borderId="0" xfId="9" applyNumberFormat="1" applyFont="1" applyBorder="1" applyAlignment="1">
      <alignment vertical="top" wrapText="1"/>
    </xf>
    <xf numFmtId="0" fontId="5" fillId="0" borderId="64" xfId="11" applyFont="1" applyBorder="1" applyAlignment="1">
      <alignment vertical="top" wrapText="1"/>
    </xf>
    <xf numFmtId="164" fontId="20" fillId="6" borderId="21" xfId="9" applyNumberFormat="1" applyFont="1" applyFill="1" applyBorder="1" applyAlignment="1">
      <alignment horizontal="center" vertical="top"/>
    </xf>
    <xf numFmtId="164" fontId="15" fillId="0" borderId="9" xfId="9" applyNumberFormat="1" applyFont="1" applyBorder="1" applyAlignment="1">
      <alignment horizontal="center" vertical="top"/>
    </xf>
    <xf numFmtId="164" fontId="15" fillId="12" borderId="16" xfId="9" applyNumberFormat="1" applyFont="1" applyFill="1" applyBorder="1" applyAlignment="1">
      <alignment horizontal="center" vertical="top"/>
    </xf>
    <xf numFmtId="164" fontId="12" fillId="0" borderId="53" xfId="9" applyNumberFormat="1" applyFont="1" applyBorder="1" applyAlignment="1">
      <alignment horizontal="center" vertical="top"/>
    </xf>
    <xf numFmtId="164" fontId="15" fillId="12" borderId="53" xfId="9" applyNumberFormat="1" applyFont="1" applyFill="1" applyBorder="1" applyAlignment="1">
      <alignment horizontal="center" vertical="top"/>
    </xf>
    <xf numFmtId="0" fontId="12" fillId="0" borderId="25" xfId="9" applyFont="1" applyBorder="1" applyAlignment="1">
      <alignment horizontal="center" vertical="top"/>
    </xf>
    <xf numFmtId="0" fontId="13" fillId="13" borderId="32" xfId="9" applyFont="1" applyFill="1" applyBorder="1" applyAlignment="1">
      <alignment horizontal="center" vertical="top"/>
    </xf>
    <xf numFmtId="0" fontId="12" fillId="13" borderId="21" xfId="9" applyFont="1" applyFill="1" applyBorder="1" applyAlignment="1">
      <alignment horizontal="center" vertical="top"/>
    </xf>
    <xf numFmtId="49" fontId="12" fillId="16" borderId="41" xfId="9" applyNumberFormat="1" applyFont="1" applyFill="1" applyBorder="1" applyAlignment="1">
      <alignment vertical="center" wrapText="1"/>
    </xf>
    <xf numFmtId="0" fontId="12" fillId="12" borderId="42" xfId="9" applyFont="1" applyFill="1" applyBorder="1" applyAlignment="1">
      <alignment vertical="center"/>
    </xf>
    <xf numFmtId="0" fontId="12" fillId="12" borderId="43" xfId="9" applyFont="1" applyFill="1" applyBorder="1" applyAlignment="1">
      <alignment vertical="center" wrapText="1"/>
    </xf>
    <xf numFmtId="164" fontId="6" fillId="6" borderId="5" xfId="9" applyNumberFormat="1" applyFont="1" applyFill="1" applyBorder="1" applyAlignment="1">
      <alignment horizontal="center" vertical="top"/>
    </xf>
    <xf numFmtId="0" fontId="18" fillId="12" borderId="32" xfId="9" applyFont="1" applyFill="1" applyBorder="1" applyAlignment="1">
      <alignment horizontal="center" vertical="top" wrapText="1"/>
    </xf>
    <xf numFmtId="49" fontId="12" fillId="16" borderId="48" xfId="9" applyNumberFormat="1" applyFont="1" applyFill="1" applyBorder="1" applyAlignment="1">
      <alignment vertical="center" wrapText="1"/>
    </xf>
    <xf numFmtId="0" fontId="12" fillId="12" borderId="49" xfId="9" applyFont="1" applyFill="1" applyBorder="1" applyAlignment="1">
      <alignment vertical="center"/>
    </xf>
    <xf numFmtId="164" fontId="11" fillId="0" borderId="5" xfId="9" applyNumberFormat="1" applyFont="1" applyBorder="1" applyAlignment="1">
      <alignment horizontal="center" vertical="top"/>
    </xf>
    <xf numFmtId="0" fontId="12" fillId="12" borderId="5" xfId="9" applyFont="1" applyFill="1" applyBorder="1" applyAlignment="1">
      <alignment horizontal="center" vertical="top"/>
    </xf>
    <xf numFmtId="0" fontId="5" fillId="0" borderId="53" xfId="11" applyFont="1" applyBorder="1" applyAlignment="1">
      <alignment vertical="top" wrapText="1"/>
    </xf>
    <xf numFmtId="49" fontId="8" fillId="0" borderId="51" xfId="9" applyNumberFormat="1" applyFont="1" applyBorder="1" applyAlignment="1">
      <alignment horizontal="center" vertical="top" wrapText="1"/>
    </xf>
    <xf numFmtId="0" fontId="18" fillId="12" borderId="51" xfId="9" applyFont="1" applyFill="1" applyBorder="1" applyAlignment="1">
      <alignment horizontal="center" vertical="top" wrapText="1"/>
    </xf>
    <xf numFmtId="49" fontId="15" fillId="16" borderId="48" xfId="9" applyNumberFormat="1" applyFont="1" applyFill="1" applyBorder="1" applyAlignment="1">
      <alignment horizontal="center" vertical="center" wrapText="1"/>
    </xf>
    <xf numFmtId="0" fontId="15" fillId="12" borderId="49" xfId="9" applyFont="1" applyFill="1" applyBorder="1" applyAlignment="1">
      <alignment horizontal="center" vertical="center"/>
    </xf>
    <xf numFmtId="0" fontId="12" fillId="12" borderId="53" xfId="9" applyFont="1" applyFill="1" applyBorder="1" applyAlignment="1">
      <alignment horizontal="center" vertical="top"/>
    </xf>
    <xf numFmtId="0" fontId="5" fillId="0" borderId="37" xfId="11" applyFont="1" applyBorder="1" applyAlignment="1">
      <alignment vertical="top" wrapText="1"/>
    </xf>
    <xf numFmtId="0" fontId="18" fillId="12" borderId="37" xfId="9" applyFont="1" applyFill="1" applyBorder="1" applyAlignment="1">
      <alignment horizontal="center" vertical="top" wrapText="1"/>
    </xf>
    <xf numFmtId="49" fontId="15" fillId="16" borderId="41" xfId="9" applyNumberFormat="1" applyFont="1" applyFill="1" applyBorder="1" applyAlignment="1">
      <alignment vertical="center" wrapText="1"/>
    </xf>
    <xf numFmtId="0" fontId="15" fillId="12" borderId="20" xfId="9" applyFont="1" applyFill="1" applyBorder="1" applyAlignment="1">
      <alignment vertical="center"/>
    </xf>
    <xf numFmtId="164" fontId="95" fillId="6" borderId="33" xfId="9" applyNumberFormat="1" applyFont="1" applyFill="1" applyBorder="1" applyAlignment="1">
      <alignment horizontal="center" vertical="top"/>
    </xf>
    <xf numFmtId="164" fontId="96" fillId="0" borderId="24" xfId="9" applyNumberFormat="1" applyFont="1" applyBorder="1" applyAlignment="1">
      <alignment horizontal="center" vertical="top"/>
    </xf>
    <xf numFmtId="0" fontId="12" fillId="12" borderId="24" xfId="9" applyFont="1" applyFill="1" applyBorder="1" applyAlignment="1">
      <alignment horizontal="center" vertical="top"/>
    </xf>
    <xf numFmtId="164" fontId="6" fillId="6" borderId="33" xfId="9" applyNumberFormat="1" applyFont="1" applyFill="1" applyBorder="1" applyAlignment="1">
      <alignment horizontal="center" vertical="top"/>
    </xf>
    <xf numFmtId="164" fontId="11" fillId="0" borderId="24" xfId="9" applyNumberFormat="1" applyFont="1" applyBorder="1" applyAlignment="1">
      <alignment horizontal="center" vertical="top"/>
    </xf>
    <xf numFmtId="0" fontId="12" fillId="12" borderId="8" xfId="9" applyFont="1" applyFill="1" applyBorder="1" applyAlignment="1">
      <alignment horizontal="center" vertical="top"/>
    </xf>
    <xf numFmtId="2" fontId="12" fillId="16" borderId="0" xfId="9" applyNumberFormat="1" applyFont="1" applyFill="1" applyAlignment="1">
      <alignment vertical="center" wrapText="1"/>
    </xf>
    <xf numFmtId="49" fontId="15" fillId="16" borderId="0" xfId="9" applyNumberFormat="1" applyFont="1" applyFill="1" applyAlignment="1">
      <alignment vertical="center" wrapText="1"/>
    </xf>
    <xf numFmtId="164" fontId="6" fillId="6" borderId="1" xfId="9" applyNumberFormat="1" applyFont="1" applyFill="1" applyBorder="1" applyAlignment="1">
      <alignment horizontal="center" vertical="top"/>
    </xf>
    <xf numFmtId="164" fontId="11" fillId="12" borderId="11" xfId="9" applyNumberFormat="1" applyFont="1" applyFill="1" applyBorder="1" applyAlignment="1">
      <alignment horizontal="center" vertical="top"/>
    </xf>
    <xf numFmtId="0" fontId="5" fillId="0" borderId="8" xfId="11" applyFont="1" applyBorder="1" applyAlignment="1">
      <alignment vertical="top" wrapText="1"/>
    </xf>
    <xf numFmtId="2" fontId="15" fillId="16" borderId="0" xfId="9" applyNumberFormat="1" applyFont="1" applyFill="1" applyAlignment="1">
      <alignment vertical="center" wrapText="1"/>
    </xf>
    <xf numFmtId="164" fontId="15" fillId="0" borderId="18" xfId="9" applyNumberFormat="1" applyFont="1" applyBorder="1" applyAlignment="1">
      <alignment horizontal="center" vertical="top"/>
    </xf>
    <xf numFmtId="49" fontId="8" fillId="0" borderId="37" xfId="9" applyNumberFormat="1" applyFont="1" applyBorder="1" applyAlignment="1">
      <alignment horizontal="center" vertical="top" wrapText="1"/>
    </xf>
    <xf numFmtId="164" fontId="13" fillId="6" borderId="12" xfId="9" applyNumberFormat="1" applyFont="1" applyFill="1" applyBorder="1" applyAlignment="1">
      <alignment horizontal="center" vertical="top"/>
    </xf>
    <xf numFmtId="49" fontId="10" fillId="0" borderId="54" xfId="9" applyNumberFormat="1" applyFont="1" applyBorder="1" applyAlignment="1">
      <alignment vertical="top" wrapText="1"/>
    </xf>
    <xf numFmtId="0" fontId="12" fillId="0" borderId="33" xfId="9" applyFont="1" applyBorder="1" applyAlignment="1">
      <alignment horizontal="center" vertical="top"/>
    </xf>
    <xf numFmtId="0" fontId="12" fillId="12" borderId="15" xfId="9" applyFont="1" applyFill="1" applyBorder="1" applyAlignment="1">
      <alignment horizontal="center" vertical="top"/>
    </xf>
    <xf numFmtId="49" fontId="12" fillId="16" borderId="0" xfId="9" applyNumberFormat="1" applyFont="1" applyFill="1" applyAlignment="1">
      <alignment vertical="center" wrapText="1"/>
    </xf>
    <xf numFmtId="0" fontId="5" fillId="12" borderId="20" xfId="9" applyFont="1" applyFill="1" applyBorder="1" applyAlignment="1">
      <alignment vertical="center"/>
    </xf>
    <xf numFmtId="0" fontId="15" fillId="12" borderId="46" xfId="9" applyFont="1" applyFill="1" applyBorder="1" applyAlignment="1">
      <alignment vertical="center" wrapText="1"/>
    </xf>
    <xf numFmtId="49" fontId="15" fillId="16" borderId="0" xfId="9" applyNumberFormat="1" applyFont="1" applyFill="1" applyAlignment="1">
      <alignment horizontal="center" vertical="center" wrapText="1"/>
    </xf>
    <xf numFmtId="164" fontId="20" fillId="13" borderId="51" xfId="9" applyNumberFormat="1" applyFont="1" applyFill="1" applyBorder="1" applyAlignment="1">
      <alignment horizontal="center" vertical="top"/>
    </xf>
    <xf numFmtId="0" fontId="13" fillId="13" borderId="5" xfId="9" applyFont="1" applyFill="1" applyBorder="1" applyAlignment="1">
      <alignment horizontal="center" vertical="top"/>
    </xf>
    <xf numFmtId="0" fontId="18" fillId="13" borderId="0" xfId="9" applyFont="1" applyFill="1" applyAlignment="1">
      <alignment vertical="top" wrapText="1"/>
    </xf>
    <xf numFmtId="0" fontId="4" fillId="0" borderId="0" xfId="9" applyFont="1" applyAlignment="1">
      <alignment horizontal="right"/>
    </xf>
    <xf numFmtId="164" fontId="15" fillId="13" borderId="32" xfId="9" applyNumberFormat="1" applyFont="1" applyFill="1" applyBorder="1" applyAlignment="1">
      <alignment horizontal="center" vertical="top"/>
    </xf>
    <xf numFmtId="164" fontId="15" fillId="13" borderId="8" xfId="9" applyNumberFormat="1" applyFont="1" applyFill="1" applyBorder="1" applyAlignment="1">
      <alignment horizontal="center" vertical="top"/>
    </xf>
    <xf numFmtId="164" fontId="15" fillId="13" borderId="24" xfId="9" applyNumberFormat="1" applyFont="1" applyFill="1" applyBorder="1" applyAlignment="1">
      <alignment horizontal="center" vertical="top"/>
    </xf>
    <xf numFmtId="0" fontId="5" fillId="12" borderId="2" xfId="9" applyFont="1" applyFill="1" applyBorder="1" applyAlignment="1">
      <alignment horizontal="center" vertical="center" wrapText="1"/>
    </xf>
    <xf numFmtId="0" fontId="5" fillId="0" borderId="1" xfId="9" applyFont="1" applyBorder="1" applyAlignment="1">
      <alignment horizontal="center" vertical="center"/>
    </xf>
    <xf numFmtId="0" fontId="5" fillId="0" borderId="1" xfId="9" applyFont="1" applyBorder="1" applyAlignment="1">
      <alignment vertical="center" wrapText="1"/>
    </xf>
    <xf numFmtId="0" fontId="7" fillId="0" borderId="17" xfId="9" applyFont="1" applyBorder="1" applyAlignment="1">
      <alignment vertical="center"/>
    </xf>
    <xf numFmtId="0" fontId="7" fillId="0" borderId="32" xfId="9" applyFont="1" applyBorder="1" applyAlignment="1">
      <alignment vertical="center"/>
    </xf>
    <xf numFmtId="49" fontId="13" fillId="9" borderId="25" xfId="9" applyNumberFormat="1" applyFont="1" applyFill="1" applyBorder="1" applyAlignment="1">
      <alignment horizontal="center" vertical="top"/>
    </xf>
    <xf numFmtId="49" fontId="13" fillId="10" borderId="5" xfId="9" applyNumberFormat="1" applyFont="1" applyFill="1" applyBorder="1" applyAlignment="1">
      <alignment horizontal="center" vertical="top"/>
    </xf>
    <xf numFmtId="0" fontId="7" fillId="9" borderId="2" xfId="9" applyFont="1" applyFill="1" applyBorder="1" applyAlignment="1">
      <alignment vertical="center"/>
    </xf>
    <xf numFmtId="0" fontId="7" fillId="9" borderId="3" xfId="9" applyFont="1" applyFill="1" applyBorder="1" applyAlignment="1">
      <alignment vertical="center"/>
    </xf>
    <xf numFmtId="49" fontId="13" fillId="9" borderId="5" xfId="9" applyNumberFormat="1" applyFont="1" applyFill="1" applyBorder="1" applyAlignment="1">
      <alignment horizontal="center" vertical="top"/>
    </xf>
    <xf numFmtId="0" fontId="5" fillId="12" borderId="1" xfId="9" applyFont="1" applyFill="1" applyBorder="1" applyAlignment="1">
      <alignment horizontal="center" vertical="top"/>
    </xf>
    <xf numFmtId="0" fontId="5" fillId="0" borderId="7" xfId="9" applyFont="1" applyBorder="1" applyAlignment="1">
      <alignment horizontal="center" vertical="center"/>
    </xf>
    <xf numFmtId="0" fontId="80" fillId="0" borderId="1" xfId="9" applyFont="1" applyBorder="1" applyAlignment="1">
      <alignment horizontal="justify" vertical="center"/>
    </xf>
    <xf numFmtId="0" fontId="13" fillId="0" borderId="3" xfId="9" applyFont="1" applyBorder="1" applyAlignment="1">
      <alignment horizontal="left" vertical="top"/>
    </xf>
    <xf numFmtId="0" fontId="23" fillId="0" borderId="3" xfId="9" applyFont="1" applyBorder="1" applyAlignment="1">
      <alignment horizontal="left" vertical="top"/>
    </xf>
    <xf numFmtId="0" fontId="24" fillId="0" borderId="3" xfId="9" applyFont="1" applyBorder="1" applyAlignment="1">
      <alignment horizontal="left" vertical="top"/>
    </xf>
    <xf numFmtId="0" fontId="23" fillId="0" borderId="4" xfId="9" applyFont="1" applyBorder="1" applyAlignment="1">
      <alignment vertical="top"/>
    </xf>
    <xf numFmtId="49" fontId="13" fillId="11" borderId="5" xfId="9" applyNumberFormat="1" applyFont="1" applyFill="1" applyBorder="1" applyAlignment="1">
      <alignment horizontal="center" vertical="top" wrapText="1"/>
    </xf>
    <xf numFmtId="0" fontId="13" fillId="10" borderId="2" xfId="9" applyFont="1" applyFill="1" applyBorder="1" applyAlignment="1">
      <alignment horizontal="left" vertical="top"/>
    </xf>
    <xf numFmtId="0" fontId="4" fillId="11" borderId="3" xfId="9" applyFont="1" applyFill="1" applyBorder="1"/>
    <xf numFmtId="0" fontId="27" fillId="11" borderId="3" xfId="9" applyFont="1" applyFill="1" applyBorder="1"/>
    <xf numFmtId="0" fontId="25" fillId="10" borderId="18" xfId="9" applyFont="1" applyFill="1" applyBorder="1" applyAlignment="1">
      <alignment horizontal="left" vertical="top"/>
    </xf>
    <xf numFmtId="0" fontId="26" fillId="10" borderId="18" xfId="9" applyFont="1" applyFill="1" applyBorder="1" applyAlignment="1">
      <alignment horizontal="left" vertical="top"/>
    </xf>
    <xf numFmtId="0" fontId="26" fillId="11" borderId="18" xfId="9" applyFont="1" applyFill="1" applyBorder="1" applyAlignment="1">
      <alignment horizontal="left" vertical="top"/>
    </xf>
    <xf numFmtId="0" fontId="26" fillId="11" borderId="18" xfId="9" applyFont="1" applyFill="1" applyBorder="1"/>
    <xf numFmtId="0" fontId="7" fillId="0" borderId="0" xfId="9" applyFont="1" applyAlignment="1">
      <alignment horizontal="center" vertical="center"/>
    </xf>
    <xf numFmtId="0" fontId="27" fillId="0" borderId="0" xfId="4" applyFont="1" applyAlignment="1">
      <alignment horizontal="left" vertical="top" wrapText="1"/>
    </xf>
    <xf numFmtId="0" fontId="7" fillId="13" borderId="26" xfId="0" applyFont="1" applyFill="1" applyBorder="1" applyAlignment="1">
      <alignment horizontal="center" vertical="center" textRotation="90" wrapText="1"/>
    </xf>
    <xf numFmtId="0" fontId="7" fillId="13" borderId="5" xfId="0" applyFont="1" applyFill="1" applyBorder="1" applyAlignment="1">
      <alignment horizontal="center" vertical="center" textRotation="90" wrapText="1"/>
    </xf>
    <xf numFmtId="0" fontId="7" fillId="13" borderId="25" xfId="0" applyFont="1" applyFill="1" applyBorder="1" applyAlignment="1">
      <alignment horizontal="center" vertical="center" textRotation="90" wrapText="1"/>
    </xf>
    <xf numFmtId="49" fontId="17" fillId="12" borderId="26" xfId="0" applyNumberFormat="1" applyFont="1" applyFill="1" applyBorder="1" applyAlignment="1">
      <alignment horizontal="center" vertical="center" textRotation="90"/>
    </xf>
    <xf numFmtId="49" fontId="17" fillId="12" borderId="25" xfId="0" applyNumberFormat="1" applyFont="1" applyFill="1" applyBorder="1" applyAlignment="1">
      <alignment horizontal="center" vertical="center" textRotation="90"/>
    </xf>
    <xf numFmtId="49" fontId="17" fillId="12" borderId="5" xfId="0" applyNumberFormat="1" applyFont="1" applyFill="1" applyBorder="1" applyAlignment="1">
      <alignment horizontal="center" vertical="center" textRotation="90"/>
    </xf>
    <xf numFmtId="0" fontId="23" fillId="0" borderId="0" xfId="0" applyFont="1" applyAlignment="1">
      <alignment horizontal="center" vertical="center" wrapText="1"/>
    </xf>
    <xf numFmtId="0" fontId="26" fillId="0" borderId="0" xfId="0" applyFont="1" applyBorder="1" applyAlignment="1">
      <alignment horizontal="center" vertical="center"/>
    </xf>
    <xf numFmtId="0" fontId="14" fillId="11" borderId="16" xfId="0" applyFont="1" applyFill="1" applyBorder="1" applyAlignment="1">
      <alignment horizontal="center" vertical="center" textRotation="90" wrapText="1"/>
    </xf>
    <xf numFmtId="0" fontId="14" fillId="11" borderId="9" xfId="0" applyFont="1" applyFill="1" applyBorder="1" applyAlignment="1">
      <alignment horizontal="center" vertical="center" textRotation="90" wrapText="1"/>
    </xf>
    <xf numFmtId="0" fontId="14" fillId="11" borderId="21" xfId="0" applyFont="1" applyFill="1" applyBorder="1" applyAlignment="1">
      <alignment horizontal="center" vertical="center" textRotation="90" wrapText="1"/>
    </xf>
    <xf numFmtId="0" fontId="14" fillId="9" borderId="16" xfId="0" applyFont="1" applyFill="1" applyBorder="1" applyAlignment="1">
      <alignment horizontal="center" vertical="center" textRotation="90" wrapText="1"/>
    </xf>
    <xf numFmtId="0" fontId="14" fillId="9" borderId="9" xfId="0" applyFont="1" applyFill="1" applyBorder="1" applyAlignment="1">
      <alignment horizontal="center" vertical="center" textRotation="90" wrapText="1"/>
    </xf>
    <xf numFmtId="0" fontId="14" fillId="9" borderId="21" xfId="0" applyFont="1" applyFill="1" applyBorder="1" applyAlignment="1">
      <alignment horizontal="center" vertical="center" textRotation="90" wrapText="1"/>
    </xf>
    <xf numFmtId="0" fontId="14" fillId="13" borderId="64" xfId="0" applyFont="1" applyFill="1" applyBorder="1" applyAlignment="1">
      <alignment horizontal="center" vertical="center" textRotation="90" wrapText="1"/>
    </xf>
    <xf numFmtId="0" fontId="14" fillId="13" borderId="14" xfId="0" applyFont="1" applyFill="1" applyBorder="1" applyAlignment="1">
      <alignment horizontal="center" vertical="center" textRotation="90" wrapText="1"/>
    </xf>
    <xf numFmtId="0" fontId="14" fillId="13" borderId="63" xfId="0" applyFont="1" applyFill="1" applyBorder="1" applyAlignment="1">
      <alignment horizontal="center" vertical="center" textRotation="90" wrapText="1"/>
    </xf>
    <xf numFmtId="49" fontId="13" fillId="13" borderId="26" xfId="0" applyNumberFormat="1" applyFont="1" applyFill="1" applyBorder="1" applyAlignment="1">
      <alignment horizontal="center" vertical="top" wrapText="1"/>
    </xf>
    <xf numFmtId="49" fontId="13" fillId="13" borderId="25" xfId="0" applyNumberFormat="1" applyFont="1" applyFill="1" applyBorder="1" applyAlignment="1">
      <alignment horizontal="center" vertical="top" wrapText="1"/>
    </xf>
    <xf numFmtId="49" fontId="13" fillId="13" borderId="5" xfId="0" applyNumberFormat="1" applyFont="1" applyFill="1" applyBorder="1" applyAlignment="1">
      <alignment horizontal="center" vertical="top" wrapText="1"/>
    </xf>
    <xf numFmtId="0" fontId="12" fillId="0" borderId="46" xfId="7" applyFont="1" applyBorder="1" applyAlignment="1">
      <alignment horizontal="left" vertical="center" wrapText="1"/>
    </xf>
    <xf numFmtId="0" fontId="12" fillId="0" borderId="43" xfId="7" applyFont="1" applyBorder="1" applyAlignment="1">
      <alignment horizontal="left" vertical="center" wrapText="1"/>
    </xf>
    <xf numFmtId="0" fontId="12" fillId="12" borderId="45" xfId="0" applyFont="1" applyFill="1" applyBorder="1" applyAlignment="1">
      <alignment horizontal="center" vertical="center" wrapText="1"/>
    </xf>
    <xf numFmtId="0" fontId="12" fillId="12" borderId="42" xfId="0" applyFont="1" applyFill="1" applyBorder="1" applyAlignment="1">
      <alignment horizontal="center" vertical="center" wrapText="1"/>
    </xf>
    <xf numFmtId="0" fontId="12" fillId="12" borderId="44" xfId="0" applyFont="1" applyFill="1" applyBorder="1" applyAlignment="1">
      <alignment horizontal="center" vertical="center"/>
    </xf>
    <xf numFmtId="0" fontId="12" fillId="12" borderId="41" xfId="0" applyFont="1" applyFill="1" applyBorder="1" applyAlignment="1">
      <alignment horizontal="center" vertical="center"/>
    </xf>
    <xf numFmtId="0" fontId="12" fillId="12" borderId="52" xfId="0" applyFont="1" applyFill="1" applyBorder="1" applyAlignment="1">
      <alignment horizontal="center" vertical="center" wrapText="1"/>
    </xf>
    <xf numFmtId="0" fontId="12" fillId="12" borderId="20" xfId="0" applyFont="1" applyFill="1" applyBorder="1" applyAlignment="1">
      <alignment horizontal="center" vertical="center" wrapText="1"/>
    </xf>
    <xf numFmtId="0" fontId="12" fillId="0" borderId="46" xfId="7" applyFont="1" applyBorder="1" applyAlignment="1">
      <alignment horizontal="left" vertical="top" wrapText="1"/>
    </xf>
    <xf numFmtId="0" fontId="12" fillId="0" borderId="43" xfId="7" applyFont="1" applyBorder="1" applyAlignment="1">
      <alignment horizontal="left" vertical="top" wrapText="1"/>
    </xf>
    <xf numFmtId="0" fontId="12" fillId="12" borderId="52" xfId="0" applyFont="1" applyFill="1" applyBorder="1" applyAlignment="1">
      <alignment horizontal="center" vertical="center"/>
    </xf>
    <xf numFmtId="0" fontId="12" fillId="12" borderId="20" xfId="0" applyFont="1" applyFill="1" applyBorder="1" applyAlignment="1">
      <alignment horizontal="center" vertical="center"/>
    </xf>
    <xf numFmtId="0" fontId="12" fillId="0" borderId="37" xfId="7" applyFont="1" applyFill="1" applyBorder="1" applyAlignment="1">
      <alignment horizontal="left" vertical="top" wrapText="1"/>
    </xf>
    <xf numFmtId="0" fontId="12" fillId="0" borderId="32" xfId="7" applyFont="1" applyFill="1" applyBorder="1" applyAlignment="1">
      <alignment horizontal="left" vertical="top" wrapText="1"/>
    </xf>
    <xf numFmtId="0" fontId="12" fillId="12" borderId="46" xfId="0" applyFont="1" applyFill="1" applyBorder="1" applyAlignment="1">
      <alignment horizontal="left" vertical="top" wrapText="1"/>
    </xf>
    <xf numFmtId="0" fontId="12" fillId="12" borderId="43" xfId="0" applyFont="1" applyFill="1" applyBorder="1" applyAlignment="1">
      <alignment horizontal="left" vertical="top" wrapText="1"/>
    </xf>
    <xf numFmtId="0" fontId="12" fillId="12" borderId="46" xfId="5" applyFont="1" applyFill="1" applyBorder="1" applyAlignment="1">
      <alignment horizontal="left" vertical="top" wrapText="1"/>
    </xf>
    <xf numFmtId="0" fontId="12" fillId="12" borderId="43" xfId="5" applyFont="1" applyFill="1" applyBorder="1" applyAlignment="1">
      <alignment horizontal="left" vertical="top" wrapText="1"/>
    </xf>
    <xf numFmtId="49" fontId="12" fillId="12" borderId="26" xfId="0" applyNumberFormat="1" applyFont="1" applyFill="1" applyBorder="1" applyAlignment="1">
      <alignment horizontal="left" vertical="top" wrapText="1"/>
    </xf>
    <xf numFmtId="49" fontId="12" fillId="12" borderId="25" xfId="0" applyNumberFormat="1" applyFont="1" applyFill="1" applyBorder="1" applyAlignment="1">
      <alignment horizontal="left" vertical="top" wrapText="1"/>
    </xf>
    <xf numFmtId="49" fontId="12" fillId="12" borderId="5" xfId="0" applyNumberFormat="1" applyFont="1" applyFill="1" applyBorder="1" applyAlignment="1">
      <alignment horizontal="left" vertical="top" wrapText="1"/>
    </xf>
    <xf numFmtId="0" fontId="12" fillId="0" borderId="50" xfId="7" applyFont="1" applyFill="1" applyBorder="1" applyAlignment="1">
      <alignment horizontal="left" vertical="top" wrapText="1"/>
    </xf>
    <xf numFmtId="0" fontId="12" fillId="0" borderId="43" xfId="7" applyFont="1" applyFill="1" applyBorder="1" applyAlignment="1">
      <alignment horizontal="left" vertical="top" wrapText="1"/>
    </xf>
    <xf numFmtId="0" fontId="12" fillId="12" borderId="49" xfId="0" applyFont="1" applyFill="1" applyBorder="1" applyAlignment="1">
      <alignment horizontal="center" vertical="center" wrapText="1"/>
    </xf>
    <xf numFmtId="0" fontId="12" fillId="12" borderId="48" xfId="0" applyFont="1" applyFill="1" applyBorder="1" applyAlignment="1">
      <alignment horizontal="center" vertical="center"/>
    </xf>
    <xf numFmtId="49" fontId="16" fillId="10" borderId="26" xfId="0" applyNumberFormat="1" applyFont="1" applyFill="1" applyBorder="1" applyAlignment="1">
      <alignment horizontal="center" vertical="top"/>
    </xf>
    <xf numFmtId="49" fontId="16" fillId="10" borderId="5" xfId="0" applyNumberFormat="1" applyFont="1" applyFill="1" applyBorder="1" applyAlignment="1">
      <alignment horizontal="center" vertical="top"/>
    </xf>
    <xf numFmtId="49" fontId="12" fillId="12" borderId="26" xfId="0" applyNumberFormat="1" applyFont="1" applyFill="1" applyBorder="1" applyAlignment="1">
      <alignment horizontal="center" vertical="top"/>
    </xf>
    <xf numFmtId="49" fontId="12" fillId="12" borderId="25" xfId="0" applyNumberFormat="1" applyFont="1" applyFill="1" applyBorder="1" applyAlignment="1">
      <alignment horizontal="center" vertical="top"/>
    </xf>
    <xf numFmtId="49" fontId="12" fillId="12" borderId="5" xfId="0" applyNumberFormat="1" applyFont="1" applyFill="1" applyBorder="1" applyAlignment="1">
      <alignment horizontal="center" vertical="top"/>
    </xf>
    <xf numFmtId="49" fontId="17" fillId="4" borderId="16" xfId="0" applyNumberFormat="1" applyFont="1" applyFill="1" applyBorder="1" applyAlignment="1">
      <alignment horizontal="center" vertical="top" textRotation="90"/>
    </xf>
    <xf numFmtId="49" fontId="17" fillId="4" borderId="21" xfId="0" applyNumberFormat="1" applyFont="1" applyFill="1" applyBorder="1" applyAlignment="1">
      <alignment horizontal="center" vertical="top" textRotation="90"/>
    </xf>
    <xf numFmtId="49" fontId="12" fillId="4" borderId="26" xfId="0" applyNumberFormat="1" applyFont="1" applyFill="1" applyBorder="1" applyAlignment="1">
      <alignment horizontal="center" vertical="top"/>
    </xf>
    <xf numFmtId="49" fontId="12" fillId="4" borderId="5" xfId="0" applyNumberFormat="1" applyFont="1" applyFill="1" applyBorder="1" applyAlignment="1">
      <alignment horizontal="center" vertical="top"/>
    </xf>
    <xf numFmtId="49" fontId="17" fillId="12" borderId="16" xfId="0" applyNumberFormat="1" applyFont="1" applyFill="1" applyBorder="1" applyAlignment="1">
      <alignment horizontal="center" vertical="top" textRotation="90"/>
    </xf>
    <xf numFmtId="49" fontId="17" fillId="12" borderId="21" xfId="0" applyNumberFormat="1" applyFont="1" applyFill="1" applyBorder="1" applyAlignment="1">
      <alignment horizontal="center" vertical="top" textRotation="90"/>
    </xf>
    <xf numFmtId="49" fontId="13" fillId="15" borderId="26" xfId="0" applyNumberFormat="1" applyFont="1" applyFill="1" applyBorder="1" applyAlignment="1">
      <alignment horizontal="center" vertical="top"/>
    </xf>
    <xf numFmtId="49" fontId="13" fillId="15" borderId="5" xfId="0" applyNumberFormat="1" applyFont="1" applyFill="1" applyBorder="1" applyAlignment="1">
      <alignment horizontal="center" vertical="top"/>
    </xf>
    <xf numFmtId="49" fontId="13" fillId="4" borderId="16" xfId="0" applyNumberFormat="1" applyFont="1" applyFill="1" applyBorder="1" applyAlignment="1">
      <alignment horizontal="center" vertical="top"/>
    </xf>
    <xf numFmtId="49" fontId="13" fillId="4" borderId="21" xfId="0" applyNumberFormat="1" applyFont="1" applyFill="1" applyBorder="1" applyAlignment="1">
      <alignment horizontal="center" vertical="top"/>
    </xf>
    <xf numFmtId="49" fontId="13" fillId="4" borderId="18" xfId="0" applyNumberFormat="1" applyFont="1" applyFill="1" applyBorder="1" applyAlignment="1">
      <alignment horizontal="center" vertical="top" wrapText="1"/>
    </xf>
    <xf numFmtId="0" fontId="18" fillId="4" borderId="17" xfId="0" applyFont="1" applyFill="1" applyBorder="1" applyAlignment="1">
      <alignment horizontal="center" vertical="top" wrapText="1"/>
    </xf>
    <xf numFmtId="0" fontId="5" fillId="4" borderId="26" xfId="0" applyFont="1" applyFill="1" applyBorder="1" applyAlignment="1">
      <alignment horizontal="left" vertical="top" wrapText="1"/>
    </xf>
    <xf numFmtId="0" fontId="5" fillId="4" borderId="5" xfId="0" applyFont="1" applyFill="1" applyBorder="1" applyAlignment="1">
      <alignment horizontal="left" vertical="top" wrapText="1"/>
    </xf>
    <xf numFmtId="49" fontId="13" fillId="15" borderId="16" xfId="0" applyNumberFormat="1" applyFont="1" applyFill="1" applyBorder="1" applyAlignment="1">
      <alignment horizontal="center" vertical="top"/>
    </xf>
    <xf numFmtId="49" fontId="13" fillId="15" borderId="21" xfId="0" applyNumberFormat="1" applyFont="1" applyFill="1" applyBorder="1" applyAlignment="1">
      <alignment horizontal="center" vertical="top"/>
    </xf>
    <xf numFmtId="49" fontId="16" fillId="10" borderId="24" xfId="0" applyNumberFormat="1" applyFont="1" applyFill="1" applyBorder="1" applyAlignment="1">
      <alignment horizontal="center" vertical="top"/>
    </xf>
    <xf numFmtId="49" fontId="16" fillId="10" borderId="33" xfId="0" applyNumberFormat="1" applyFont="1" applyFill="1" applyBorder="1" applyAlignment="1">
      <alignment horizontal="center" vertical="top"/>
    </xf>
    <xf numFmtId="49" fontId="16" fillId="10" borderId="25" xfId="0" applyNumberFormat="1" applyFont="1" applyFill="1" applyBorder="1" applyAlignment="1">
      <alignment horizontal="center" vertical="top"/>
    </xf>
    <xf numFmtId="49" fontId="16" fillId="10" borderId="37" xfId="0" applyNumberFormat="1" applyFont="1" applyFill="1" applyBorder="1" applyAlignment="1">
      <alignment horizontal="center" vertical="top"/>
    </xf>
    <xf numFmtId="49" fontId="16" fillId="10" borderId="32" xfId="0" applyNumberFormat="1" applyFont="1" applyFill="1" applyBorder="1" applyAlignment="1">
      <alignment horizontal="center" vertical="top"/>
    </xf>
    <xf numFmtId="0" fontId="7" fillId="4" borderId="26" xfId="0" applyFont="1" applyFill="1" applyBorder="1" applyAlignment="1">
      <alignment horizontal="center" vertical="center" textRotation="90" wrapText="1"/>
    </xf>
    <xf numFmtId="0" fontId="7" fillId="4" borderId="5" xfId="0" applyFont="1" applyFill="1" applyBorder="1" applyAlignment="1">
      <alignment horizontal="center" vertical="center" textRotation="90" wrapText="1"/>
    </xf>
    <xf numFmtId="0" fontId="5" fillId="13" borderId="26" xfId="0" applyFont="1" applyFill="1" applyBorder="1" applyAlignment="1">
      <alignment horizontal="left" vertical="top" wrapText="1"/>
    </xf>
    <xf numFmtId="0" fontId="5" fillId="13" borderId="5" xfId="0" applyFont="1" applyFill="1" applyBorder="1" applyAlignment="1">
      <alignment horizontal="left" vertical="top" wrapText="1"/>
    </xf>
    <xf numFmtId="49" fontId="13" fillId="13" borderId="18" xfId="0" applyNumberFormat="1" applyFont="1" applyFill="1" applyBorder="1" applyAlignment="1">
      <alignment horizontal="center" vertical="top" wrapText="1"/>
    </xf>
    <xf numFmtId="0" fontId="18" fillId="13" borderId="17" xfId="0" applyFont="1" applyFill="1" applyBorder="1" applyAlignment="1">
      <alignment horizontal="center" vertical="top" wrapText="1"/>
    </xf>
    <xf numFmtId="0" fontId="5" fillId="13" borderId="27" xfId="0" applyFont="1" applyFill="1" applyBorder="1" applyAlignment="1">
      <alignment horizontal="left" vertical="top" wrapText="1"/>
    </xf>
    <xf numFmtId="0" fontId="5" fillId="13" borderId="19" xfId="0" applyFont="1" applyFill="1" applyBorder="1" applyAlignment="1">
      <alignment horizontal="left" vertical="top" wrapText="1"/>
    </xf>
    <xf numFmtId="0" fontId="5" fillId="0" borderId="17" xfId="0" applyFont="1" applyBorder="1" applyAlignment="1">
      <alignment horizontal="center"/>
    </xf>
    <xf numFmtId="0" fontId="7" fillId="9" borderId="4" xfId="0" applyFont="1" applyFill="1" applyBorder="1" applyAlignment="1">
      <alignment horizontal="left" vertical="top"/>
    </xf>
    <xf numFmtId="0" fontId="7" fillId="9" borderId="3" xfId="0" applyFont="1" applyFill="1" applyBorder="1" applyAlignment="1">
      <alignment horizontal="left" vertical="top"/>
    </xf>
    <xf numFmtId="0" fontId="7" fillId="9" borderId="2" xfId="0" applyFont="1" applyFill="1" applyBorder="1" applyAlignment="1">
      <alignment horizontal="left" vertical="top"/>
    </xf>
    <xf numFmtId="0" fontId="7" fillId="0" borderId="26" xfId="4" applyFont="1" applyBorder="1" applyAlignment="1">
      <alignment horizontal="center" vertical="center" wrapText="1"/>
    </xf>
    <xf numFmtId="0" fontId="7" fillId="0" borderId="25" xfId="4" applyFont="1" applyBorder="1" applyAlignment="1">
      <alignment horizontal="center" vertical="center" wrapText="1"/>
    </xf>
    <xf numFmtId="0" fontId="7" fillId="0" borderId="5" xfId="4" applyFont="1" applyBorder="1" applyAlignment="1">
      <alignment horizontal="center" vertical="center" wrapText="1"/>
    </xf>
    <xf numFmtId="0" fontId="14" fillId="0" borderId="50" xfId="0" applyFont="1" applyBorder="1" applyAlignment="1">
      <alignment horizontal="center" vertical="center" wrapText="1"/>
    </xf>
    <xf numFmtId="0" fontId="14" fillId="0" borderId="43" xfId="0" applyFont="1" applyBorder="1" applyAlignment="1">
      <alignment horizontal="center" vertical="center" wrapText="1"/>
    </xf>
    <xf numFmtId="0" fontId="14" fillId="0" borderId="59" xfId="0" applyFont="1" applyBorder="1" applyAlignment="1">
      <alignment horizontal="center" vertical="center" wrapText="1"/>
    </xf>
    <xf numFmtId="0" fontId="14" fillId="0" borderId="20" xfId="0" applyFont="1" applyBorder="1" applyAlignment="1">
      <alignment horizontal="center" vertical="center" wrapText="1"/>
    </xf>
    <xf numFmtId="0" fontId="14" fillId="0" borderId="48" xfId="0" applyFont="1" applyBorder="1" applyAlignment="1">
      <alignment horizontal="center" vertical="center" textRotation="90"/>
    </xf>
    <xf numFmtId="0" fontId="14" fillId="0" borderId="41" xfId="0" applyFont="1" applyBorder="1" applyAlignment="1">
      <alignment horizontal="center" vertical="center" textRotation="90"/>
    </xf>
    <xf numFmtId="0" fontId="14" fillId="0" borderId="16" xfId="0" applyFont="1" applyBorder="1" applyAlignment="1">
      <alignment horizontal="center" vertical="center" textRotation="90" wrapText="1"/>
    </xf>
    <xf numFmtId="0" fontId="14" fillId="0" borderId="9" xfId="0" applyFont="1" applyBorder="1" applyAlignment="1">
      <alignment horizontal="center" vertical="center" textRotation="90" wrapText="1"/>
    </xf>
    <xf numFmtId="0" fontId="14" fillId="0" borderId="21" xfId="0" applyFont="1" applyBorder="1" applyAlignment="1">
      <alignment horizontal="center" vertical="center" textRotation="90" wrapText="1"/>
    </xf>
    <xf numFmtId="0" fontId="14" fillId="0" borderId="27" xfId="0" applyFont="1" applyBorder="1" applyAlignment="1">
      <alignment horizontal="center" vertical="center" wrapText="1"/>
    </xf>
    <xf numFmtId="0" fontId="14" fillId="0" borderId="54" xfId="0" applyFont="1" applyBorder="1" applyAlignment="1">
      <alignment horizontal="center" vertical="center" wrapText="1"/>
    </xf>
    <xf numFmtId="0" fontId="14" fillId="0" borderId="19" xfId="0" applyFont="1" applyBorder="1" applyAlignment="1">
      <alignment horizontal="center" vertical="center" wrapText="1"/>
    </xf>
    <xf numFmtId="0" fontId="14" fillId="0" borderId="26" xfId="0" applyFont="1" applyBorder="1" applyAlignment="1">
      <alignment horizontal="center" vertical="center" textRotation="90" wrapText="1"/>
    </xf>
    <xf numFmtId="0" fontId="14" fillId="0" borderId="25" xfId="0" applyFont="1" applyBorder="1" applyAlignment="1">
      <alignment horizontal="center" vertical="center" textRotation="90" wrapText="1"/>
    </xf>
    <xf numFmtId="0" fontId="14" fillId="0" borderId="5" xfId="0" applyFont="1" applyBorder="1" applyAlignment="1">
      <alignment horizontal="center" vertical="center" textRotation="90" wrapText="1"/>
    </xf>
    <xf numFmtId="0" fontId="14" fillId="0" borderId="64" xfId="0" applyFont="1" applyBorder="1" applyAlignment="1">
      <alignment horizontal="center" vertical="center" textRotation="90" wrapText="1"/>
    </xf>
    <xf numFmtId="0" fontId="14" fillId="0" borderId="14" xfId="0" applyFont="1" applyBorder="1" applyAlignment="1">
      <alignment horizontal="center" vertical="center" textRotation="90" wrapText="1"/>
    </xf>
    <xf numFmtId="0" fontId="14" fillId="0" borderId="63" xfId="0" applyFont="1" applyBorder="1" applyAlignment="1">
      <alignment horizontal="center" vertical="center" textRotation="90" wrapText="1"/>
    </xf>
    <xf numFmtId="0" fontId="5" fillId="13" borderId="37" xfId="0" applyFont="1" applyFill="1" applyBorder="1" applyAlignment="1">
      <alignment horizontal="center" vertical="top" wrapText="1"/>
    </xf>
    <xf numFmtId="0" fontId="5" fillId="13" borderId="18" xfId="0" applyFont="1" applyFill="1" applyBorder="1" applyAlignment="1">
      <alignment horizontal="center" vertical="top" wrapText="1"/>
    </xf>
    <xf numFmtId="0" fontId="5" fillId="13" borderId="27" xfId="0" applyFont="1" applyFill="1" applyBorder="1" applyAlignment="1">
      <alignment horizontal="center" vertical="top" wrapText="1"/>
    </xf>
    <xf numFmtId="0" fontId="5" fillId="13" borderId="51" xfId="0" applyFont="1" applyFill="1" applyBorder="1" applyAlignment="1">
      <alignment horizontal="center" vertical="top" wrapText="1"/>
    </xf>
    <xf numFmtId="0" fontId="5" fillId="13" borderId="0" xfId="0" applyFont="1" applyFill="1" applyBorder="1" applyAlignment="1">
      <alignment horizontal="center" vertical="top" wrapText="1"/>
    </xf>
    <xf numFmtId="0" fontId="5" fillId="13" borderId="54" xfId="0" applyFont="1" applyFill="1" applyBorder="1" applyAlignment="1">
      <alignment horizontal="center" vertical="top" wrapText="1"/>
    </xf>
    <xf numFmtId="0" fontId="5" fillId="13" borderId="32" xfId="0" applyFont="1" applyFill="1" applyBorder="1" applyAlignment="1">
      <alignment horizontal="center" vertical="top" wrapText="1"/>
    </xf>
    <xf numFmtId="0" fontId="5" fillId="13" borderId="17" xfId="0" applyFont="1" applyFill="1" applyBorder="1" applyAlignment="1">
      <alignment horizontal="center" vertical="top" wrapText="1"/>
    </xf>
    <xf numFmtId="0" fontId="5" fillId="13" borderId="19" xfId="0" applyFont="1" applyFill="1" applyBorder="1" applyAlignment="1">
      <alignment horizontal="center" vertical="top" wrapText="1"/>
    </xf>
    <xf numFmtId="0" fontId="12" fillId="13" borderId="27" xfId="0" applyFont="1" applyFill="1" applyBorder="1" applyAlignment="1">
      <alignment vertical="top" wrapText="1"/>
    </xf>
    <xf numFmtId="0" fontId="12" fillId="13" borderId="19" xfId="0" applyFont="1" applyFill="1" applyBorder="1" applyAlignment="1">
      <alignment vertical="top" wrapText="1"/>
    </xf>
    <xf numFmtId="49" fontId="13" fillId="14" borderId="26" xfId="0" applyNumberFormat="1" applyFont="1" applyFill="1" applyBorder="1" applyAlignment="1">
      <alignment horizontal="center" vertical="top" wrapText="1"/>
    </xf>
    <xf numFmtId="49" fontId="13" fillId="14" borderId="25" xfId="0" applyNumberFormat="1" applyFont="1" applyFill="1" applyBorder="1" applyAlignment="1">
      <alignment horizontal="center" vertical="top" wrapText="1"/>
    </xf>
    <xf numFmtId="49" fontId="13" fillId="14" borderId="5" xfId="0" applyNumberFormat="1" applyFont="1" applyFill="1" applyBorder="1" applyAlignment="1">
      <alignment horizontal="center" vertical="top" wrapText="1"/>
    </xf>
    <xf numFmtId="0" fontId="7" fillId="12" borderId="37" xfId="0" applyFont="1" applyFill="1" applyBorder="1" applyAlignment="1">
      <alignment horizontal="center" vertical="top"/>
    </xf>
    <xf numFmtId="0" fontId="7" fillId="12" borderId="18" xfId="0" applyFont="1" applyFill="1" applyBorder="1" applyAlignment="1">
      <alignment horizontal="center" vertical="top"/>
    </xf>
    <xf numFmtId="0" fontId="7" fillId="12" borderId="45" xfId="0" applyFont="1" applyFill="1" applyBorder="1" applyAlignment="1">
      <alignment horizontal="center" vertical="top"/>
    </xf>
    <xf numFmtId="0" fontId="7" fillId="12" borderId="51" xfId="0" applyFont="1" applyFill="1" applyBorder="1" applyAlignment="1">
      <alignment horizontal="center" vertical="top"/>
    </xf>
    <xf numFmtId="0" fontId="7" fillId="12" borderId="0" xfId="0" applyFont="1" applyFill="1" applyBorder="1" applyAlignment="1">
      <alignment horizontal="center" vertical="top"/>
    </xf>
    <xf numFmtId="0" fontId="7" fillId="12" borderId="49" xfId="0" applyFont="1" applyFill="1" applyBorder="1" applyAlignment="1">
      <alignment horizontal="center" vertical="top"/>
    </xf>
    <xf numFmtId="0" fontId="7" fillId="12" borderId="32" xfId="0" applyFont="1" applyFill="1" applyBorder="1" applyAlignment="1">
      <alignment horizontal="center" vertical="top"/>
    </xf>
    <xf numFmtId="0" fontId="7" fillId="12" borderId="17" xfId="0" applyFont="1" applyFill="1" applyBorder="1" applyAlignment="1">
      <alignment horizontal="center" vertical="top"/>
    </xf>
    <xf numFmtId="0" fontId="7" fillId="12" borderId="42" xfId="0" applyFont="1" applyFill="1" applyBorder="1" applyAlignment="1">
      <alignment horizontal="center" vertical="top"/>
    </xf>
    <xf numFmtId="49" fontId="12" fillId="12" borderId="26" xfId="0" applyNumberFormat="1" applyFont="1" applyFill="1" applyBorder="1" applyAlignment="1">
      <alignment horizontal="center" vertical="center"/>
    </xf>
    <xf numFmtId="49" fontId="12" fillId="12" borderId="25" xfId="0" applyNumberFormat="1" applyFont="1" applyFill="1" applyBorder="1" applyAlignment="1">
      <alignment horizontal="center" vertical="center"/>
    </xf>
    <xf numFmtId="49" fontId="12" fillId="12" borderId="5" xfId="0" applyNumberFormat="1" applyFont="1" applyFill="1" applyBorder="1" applyAlignment="1">
      <alignment horizontal="center" vertical="center"/>
    </xf>
    <xf numFmtId="0" fontId="5" fillId="14" borderId="37" xfId="0" applyFont="1" applyFill="1" applyBorder="1" applyAlignment="1">
      <alignment horizontal="left" vertical="top" wrapText="1"/>
    </xf>
    <xf numFmtId="0" fontId="5" fillId="14" borderId="32" xfId="0" applyFont="1" applyFill="1" applyBorder="1" applyAlignment="1">
      <alignment horizontal="left" vertical="top" wrapText="1"/>
    </xf>
    <xf numFmtId="49" fontId="17" fillId="12" borderId="37" xfId="0" applyNumberFormat="1" applyFont="1" applyFill="1" applyBorder="1" applyAlignment="1">
      <alignment horizontal="center" vertical="center" textRotation="90"/>
    </xf>
    <xf numFmtId="49" fontId="17" fillId="12" borderId="51" xfId="0" applyNumberFormat="1" applyFont="1" applyFill="1" applyBorder="1" applyAlignment="1">
      <alignment horizontal="center" vertical="center" textRotation="90"/>
    </xf>
    <xf numFmtId="49" fontId="17" fillId="12" borderId="32" xfId="0" applyNumberFormat="1" applyFont="1" applyFill="1" applyBorder="1" applyAlignment="1">
      <alignment horizontal="center" vertical="center" textRotation="90"/>
    </xf>
    <xf numFmtId="0" fontId="5" fillId="14" borderId="22" xfId="0" applyFont="1" applyFill="1" applyBorder="1" applyAlignment="1">
      <alignment horizontal="center" vertical="top" wrapText="1"/>
    </xf>
    <xf numFmtId="0" fontId="5" fillId="14" borderId="13" xfId="0" applyFont="1" applyFill="1" applyBorder="1" applyAlignment="1">
      <alignment horizontal="center" vertical="top" wrapText="1"/>
    </xf>
    <xf numFmtId="0" fontId="11" fillId="14" borderId="27" xfId="0" applyFont="1" applyFill="1" applyBorder="1" applyAlignment="1">
      <alignment horizontal="left" vertical="top" wrapText="1"/>
    </xf>
    <xf numFmtId="0" fontId="11" fillId="14" borderId="19" xfId="0" applyFont="1" applyFill="1" applyBorder="1" applyAlignment="1">
      <alignment horizontal="left" vertical="top" wrapText="1"/>
    </xf>
    <xf numFmtId="0" fontId="6" fillId="13" borderId="37" xfId="0" applyFont="1" applyFill="1" applyBorder="1" applyAlignment="1">
      <alignment horizontal="left" vertical="top" wrapText="1"/>
    </xf>
    <xf numFmtId="0" fontId="6" fillId="13" borderId="18" xfId="0" applyFont="1" applyFill="1" applyBorder="1" applyAlignment="1">
      <alignment horizontal="left" vertical="top" wrapText="1"/>
    </xf>
    <xf numFmtId="0" fontId="6" fillId="13" borderId="27" xfId="0" applyFont="1" applyFill="1" applyBorder="1" applyAlignment="1">
      <alignment horizontal="left" vertical="top" wrapText="1"/>
    </xf>
    <xf numFmtId="0" fontId="6" fillId="13" borderId="51" xfId="0" applyFont="1" applyFill="1" applyBorder="1" applyAlignment="1">
      <alignment horizontal="left" vertical="top" wrapText="1"/>
    </xf>
    <xf numFmtId="0" fontId="6" fillId="13" borderId="0" xfId="0" applyFont="1" applyFill="1" applyBorder="1" applyAlignment="1">
      <alignment horizontal="left" vertical="top" wrapText="1"/>
    </xf>
    <xf numFmtId="0" fontId="6" fillId="13" borderId="54" xfId="0" applyFont="1" applyFill="1" applyBorder="1" applyAlignment="1">
      <alignment horizontal="left" vertical="top" wrapText="1"/>
    </xf>
    <xf numFmtId="0" fontId="12" fillId="12" borderId="44" xfId="0" applyFont="1" applyFill="1" applyBorder="1" applyAlignment="1">
      <alignment horizontal="center" vertical="top"/>
    </xf>
    <xf numFmtId="0" fontId="12" fillId="12" borderId="41" xfId="0" applyFont="1" applyFill="1" applyBorder="1" applyAlignment="1">
      <alignment horizontal="center" vertical="top"/>
    </xf>
    <xf numFmtId="0" fontId="5" fillId="12" borderId="46" xfId="0" applyFont="1" applyFill="1" applyBorder="1" applyAlignment="1">
      <alignment horizontal="left" vertical="top" wrapText="1"/>
    </xf>
    <xf numFmtId="0" fontId="5" fillId="12" borderId="43" xfId="0" applyFont="1" applyFill="1" applyBorder="1" applyAlignment="1">
      <alignment horizontal="left" vertical="top" wrapText="1"/>
    </xf>
    <xf numFmtId="0" fontId="12" fillId="12" borderId="52" xfId="0" applyFont="1" applyFill="1" applyBorder="1" applyAlignment="1">
      <alignment horizontal="center" vertical="top" wrapText="1"/>
    </xf>
    <xf numFmtId="0" fontId="12" fillId="12" borderId="20" xfId="0" applyFont="1" applyFill="1" applyBorder="1" applyAlignment="1">
      <alignment horizontal="center" vertical="top" wrapText="1"/>
    </xf>
    <xf numFmtId="49" fontId="16" fillId="10" borderId="51" xfId="0" applyNumberFormat="1" applyFont="1" applyFill="1" applyBorder="1" applyAlignment="1">
      <alignment horizontal="center" vertical="top"/>
    </xf>
    <xf numFmtId="49" fontId="13" fillId="15" borderId="25" xfId="0" applyNumberFormat="1" applyFont="1" applyFill="1" applyBorder="1" applyAlignment="1">
      <alignment horizontal="center" vertical="top"/>
    </xf>
    <xf numFmtId="49" fontId="13" fillId="13" borderId="0" xfId="0" applyNumberFormat="1" applyFont="1" applyFill="1" applyBorder="1" applyAlignment="1">
      <alignment horizontal="center" vertical="top" wrapText="1"/>
    </xf>
    <xf numFmtId="0" fontId="23" fillId="11" borderId="4" xfId="0" applyFont="1" applyFill="1" applyBorder="1" applyAlignment="1">
      <alignment horizontal="left" vertical="top"/>
    </xf>
    <xf numFmtId="0" fontId="23" fillId="11" borderId="3" xfId="0" applyFont="1" applyFill="1" applyBorder="1" applyAlignment="1">
      <alignment horizontal="left" vertical="top"/>
    </xf>
    <xf numFmtId="0" fontId="7" fillId="13" borderId="37" xfId="0" applyFont="1" applyFill="1" applyBorder="1" applyAlignment="1">
      <alignment horizontal="center" vertical="top" wrapText="1"/>
    </xf>
    <xf numFmtId="0" fontId="7" fillId="13" borderId="18" xfId="0" applyFont="1" applyFill="1" applyBorder="1" applyAlignment="1">
      <alignment horizontal="center" vertical="top" wrapText="1"/>
    </xf>
    <xf numFmtId="0" fontId="7" fillId="13" borderId="27" xfId="0" applyFont="1" applyFill="1" applyBorder="1" applyAlignment="1">
      <alignment horizontal="center" vertical="top" wrapText="1"/>
    </xf>
    <xf numFmtId="0" fontId="7" fillId="13" borderId="51" xfId="0" applyFont="1" applyFill="1" applyBorder="1" applyAlignment="1">
      <alignment horizontal="center" vertical="top" wrapText="1"/>
    </xf>
    <xf numFmtId="0" fontId="7" fillId="13" borderId="0" xfId="0" applyFont="1" applyFill="1" applyBorder="1" applyAlignment="1">
      <alignment horizontal="center" vertical="top" wrapText="1"/>
    </xf>
    <xf numFmtId="0" fontId="7" fillId="13" borderId="54" xfId="0" applyFont="1" applyFill="1" applyBorder="1" applyAlignment="1">
      <alignment horizontal="center" vertical="top" wrapText="1"/>
    </xf>
    <xf numFmtId="49" fontId="16" fillId="9" borderId="26" xfId="0" applyNumberFormat="1" applyFont="1" applyFill="1" applyBorder="1" applyAlignment="1">
      <alignment horizontal="center" vertical="top"/>
    </xf>
    <xf numFmtId="49" fontId="16" fillId="9" borderId="25" xfId="0" applyNumberFormat="1" applyFont="1" applyFill="1" applyBorder="1" applyAlignment="1">
      <alignment horizontal="center" vertical="top"/>
    </xf>
    <xf numFmtId="49" fontId="16" fillId="9" borderId="5" xfId="0" applyNumberFormat="1" applyFont="1" applyFill="1" applyBorder="1" applyAlignment="1">
      <alignment horizontal="center" vertical="top"/>
    </xf>
    <xf numFmtId="49" fontId="13" fillId="15" borderId="37" xfId="0" applyNumberFormat="1" applyFont="1" applyFill="1" applyBorder="1" applyAlignment="1">
      <alignment horizontal="center" vertical="top"/>
    </xf>
    <xf numFmtId="49" fontId="13" fillId="15" borderId="51" xfId="0" applyNumberFormat="1" applyFont="1" applyFill="1" applyBorder="1" applyAlignment="1">
      <alignment horizontal="center" vertical="top"/>
    </xf>
    <xf numFmtId="49" fontId="13" fillId="15" borderId="32" xfId="0" applyNumberFormat="1" applyFont="1" applyFill="1" applyBorder="1" applyAlignment="1">
      <alignment horizontal="center" vertical="top"/>
    </xf>
    <xf numFmtId="0" fontId="12" fillId="12" borderId="59" xfId="0" applyFont="1" applyFill="1" applyBorder="1" applyAlignment="1">
      <alignment horizontal="center" vertical="top" wrapText="1"/>
    </xf>
    <xf numFmtId="0" fontId="12" fillId="12" borderId="48" xfId="0" applyFont="1" applyFill="1" applyBorder="1" applyAlignment="1">
      <alignment horizontal="center" vertical="top"/>
    </xf>
    <xf numFmtId="0" fontId="18" fillId="12" borderId="27" xfId="0" applyFont="1" applyFill="1" applyBorder="1" applyAlignment="1">
      <alignment horizontal="center" vertical="top" wrapText="1"/>
    </xf>
    <xf numFmtId="0" fontId="18" fillId="12" borderId="19" xfId="0" applyFont="1" applyFill="1" applyBorder="1" applyAlignment="1">
      <alignment horizontal="center" vertical="top" wrapText="1"/>
    </xf>
    <xf numFmtId="0" fontId="12" fillId="14" borderId="26" xfId="0" applyFont="1" applyFill="1" applyBorder="1" applyAlignment="1">
      <alignment horizontal="left" vertical="top" wrapText="1"/>
    </xf>
    <xf numFmtId="0" fontId="12" fillId="14" borderId="5" xfId="0" applyFont="1" applyFill="1" applyBorder="1" applyAlignment="1">
      <alignment horizontal="left" vertical="top" wrapText="1"/>
    </xf>
    <xf numFmtId="0" fontId="18" fillId="13" borderId="5" xfId="0" applyFont="1" applyFill="1" applyBorder="1" applyAlignment="1">
      <alignment horizontal="center" vertical="top" wrapText="1"/>
    </xf>
    <xf numFmtId="0" fontId="5" fillId="0" borderId="0" xfId="4" applyFont="1" applyFill="1" applyBorder="1" applyAlignment="1">
      <alignment horizontal="center" vertical="top"/>
    </xf>
    <xf numFmtId="0" fontId="10" fillId="0" borderId="15" xfId="4" applyFont="1" applyBorder="1" applyAlignment="1">
      <alignment horizontal="left" vertical="top" wrapText="1"/>
    </xf>
    <xf numFmtId="0" fontId="10" fillId="0" borderId="14" xfId="4" applyFont="1" applyBorder="1" applyAlignment="1">
      <alignment horizontal="left" vertical="top" wrapText="1"/>
    </xf>
    <xf numFmtId="0" fontId="4" fillId="0" borderId="14" xfId="4" applyFont="1" applyBorder="1" applyAlignment="1">
      <alignment horizontal="left" vertical="top" wrapText="1"/>
    </xf>
    <xf numFmtId="0" fontId="4" fillId="0" borderId="13" xfId="4" applyFont="1" applyBorder="1" applyAlignment="1">
      <alignment horizontal="left" vertical="top" wrapText="1"/>
    </xf>
    <xf numFmtId="0" fontId="10" fillId="0" borderId="15" xfId="4" applyFont="1" applyFill="1" applyBorder="1" applyAlignment="1">
      <alignment horizontal="left" vertical="top" wrapText="1"/>
    </xf>
    <xf numFmtId="0" fontId="10" fillId="0" borderId="14" xfId="4" applyFont="1" applyFill="1" applyBorder="1" applyAlignment="1">
      <alignment horizontal="left" vertical="top" wrapText="1"/>
    </xf>
    <xf numFmtId="0" fontId="4" fillId="0" borderId="14" xfId="4" applyBorder="1" applyAlignment="1">
      <alignment horizontal="left" vertical="top" wrapText="1"/>
    </xf>
    <xf numFmtId="0" fontId="4" fillId="0" borderId="13" xfId="4" applyBorder="1" applyAlignment="1">
      <alignment horizontal="left" vertical="top" wrapText="1"/>
    </xf>
    <xf numFmtId="165" fontId="10" fillId="0" borderId="0" xfId="4" applyNumberFormat="1" applyFont="1" applyFill="1" applyBorder="1" applyAlignment="1">
      <alignment horizontal="center" vertical="top" wrapText="1"/>
    </xf>
    <xf numFmtId="0" fontId="10" fillId="0" borderId="13" xfId="4" applyFont="1" applyBorder="1" applyAlignment="1">
      <alignment horizontal="left" vertical="top" wrapText="1"/>
    </xf>
    <xf numFmtId="0" fontId="10" fillId="0" borderId="12" xfId="4" applyFont="1" applyBorder="1" applyAlignment="1">
      <alignment horizontal="left" vertical="top" wrapText="1"/>
    </xf>
    <xf numFmtId="0" fontId="4" fillId="0" borderId="11" xfId="4" applyBorder="1" applyAlignment="1">
      <alignment horizontal="left" vertical="top" wrapText="1"/>
    </xf>
    <xf numFmtId="0" fontId="4" fillId="0" borderId="10" xfId="4" applyBorder="1" applyAlignment="1">
      <alignment horizontal="left" vertical="top" wrapText="1"/>
    </xf>
    <xf numFmtId="0" fontId="7" fillId="3" borderId="4" xfId="4" applyFont="1" applyFill="1" applyBorder="1" applyAlignment="1">
      <alignment horizontal="right" vertical="top" wrapText="1"/>
    </xf>
    <xf numFmtId="0" fontId="7" fillId="3" borderId="3" xfId="4" applyFont="1" applyFill="1" applyBorder="1" applyAlignment="1">
      <alignment horizontal="right" vertical="top" wrapText="1"/>
    </xf>
    <xf numFmtId="0" fontId="7" fillId="3" borderId="2" xfId="4" applyFont="1" applyFill="1" applyBorder="1" applyAlignment="1">
      <alignment horizontal="right" vertical="top" wrapText="1"/>
    </xf>
    <xf numFmtId="0" fontId="7" fillId="4" borderId="3" xfId="4" applyFont="1" applyFill="1" applyBorder="1" applyAlignment="1">
      <alignment horizontal="right" vertical="top" wrapText="1"/>
    </xf>
    <xf numFmtId="0" fontId="5" fillId="4" borderId="3" xfId="4" applyFont="1" applyFill="1" applyBorder="1" applyAlignment="1">
      <alignment horizontal="right" vertical="top" wrapText="1"/>
    </xf>
    <xf numFmtId="0" fontId="5" fillId="4" borderId="2" xfId="4" applyFont="1" applyFill="1" applyBorder="1" applyAlignment="1">
      <alignment horizontal="right" vertical="top" wrapText="1"/>
    </xf>
    <xf numFmtId="0" fontId="8" fillId="0" borderId="8" xfId="4" applyFont="1" applyBorder="1" applyAlignment="1">
      <alignment horizontal="left" vertical="top" wrapText="1"/>
    </xf>
    <xf numFmtId="0" fontId="8" fillId="0" borderId="7" xfId="4" applyFont="1" applyBorder="1" applyAlignment="1">
      <alignment horizontal="left" vertical="top" wrapText="1"/>
    </xf>
    <xf numFmtId="0" fontId="4" fillId="0" borderId="7" xfId="4" applyBorder="1" applyAlignment="1">
      <alignment horizontal="left" vertical="top" wrapText="1"/>
    </xf>
    <xf numFmtId="0" fontId="4" fillId="0" borderId="6" xfId="4" applyBorder="1" applyAlignment="1">
      <alignment horizontal="left" vertical="top" wrapText="1"/>
    </xf>
    <xf numFmtId="0" fontId="8" fillId="0" borderId="0" xfId="4" applyFont="1" applyBorder="1" applyAlignment="1">
      <alignment horizontal="left" vertical="top" wrapText="1"/>
    </xf>
    <xf numFmtId="0" fontId="7" fillId="6" borderId="7" xfId="4" applyFont="1" applyFill="1" applyBorder="1" applyAlignment="1">
      <alignment horizontal="left" vertical="top" wrapText="1"/>
    </xf>
    <xf numFmtId="0" fontId="12" fillId="4" borderId="4" xfId="0" applyFont="1" applyFill="1" applyBorder="1" applyAlignment="1">
      <alignment horizontal="center" vertical="top"/>
    </xf>
    <xf numFmtId="0" fontId="12" fillId="4" borderId="3" xfId="0" applyFont="1" applyFill="1" applyBorder="1" applyAlignment="1">
      <alignment horizontal="center" vertical="top"/>
    </xf>
    <xf numFmtId="0" fontId="12" fillId="4" borderId="2" xfId="0" applyFont="1" applyFill="1" applyBorder="1" applyAlignment="1">
      <alignment horizontal="center" vertical="top"/>
    </xf>
    <xf numFmtId="0" fontId="13" fillId="9" borderId="4" xfId="0" applyFont="1" applyFill="1" applyBorder="1" applyAlignment="1">
      <alignment horizontal="right" vertical="top" wrapText="1"/>
    </xf>
    <xf numFmtId="0" fontId="13" fillId="9" borderId="3" xfId="0" applyFont="1" applyFill="1" applyBorder="1" applyAlignment="1">
      <alignment horizontal="right" vertical="top" wrapText="1"/>
    </xf>
    <xf numFmtId="0" fontId="13" fillId="9" borderId="2" xfId="0" applyFont="1" applyFill="1" applyBorder="1" applyAlignment="1">
      <alignment horizontal="right" vertical="top" wrapText="1"/>
    </xf>
    <xf numFmtId="0" fontId="13" fillId="11" borderId="4" xfId="0" applyFont="1" applyFill="1" applyBorder="1" applyAlignment="1">
      <alignment horizontal="right" vertical="top" wrapText="1"/>
    </xf>
    <xf numFmtId="0" fontId="13" fillId="11" borderId="3" xfId="0" applyFont="1" applyFill="1" applyBorder="1" applyAlignment="1">
      <alignment horizontal="right" vertical="top" wrapText="1"/>
    </xf>
    <xf numFmtId="0" fontId="13" fillId="11" borderId="2" xfId="0" applyFont="1" applyFill="1" applyBorder="1" applyAlignment="1">
      <alignment horizontal="right" vertical="top" wrapText="1"/>
    </xf>
    <xf numFmtId="49" fontId="13" fillId="4" borderId="4" xfId="0" applyNumberFormat="1" applyFont="1" applyFill="1" applyBorder="1" applyAlignment="1">
      <alignment horizontal="right" vertical="top"/>
    </xf>
    <xf numFmtId="49" fontId="13" fillId="4" borderId="3" xfId="0" applyNumberFormat="1" applyFont="1" applyFill="1" applyBorder="1" applyAlignment="1">
      <alignment horizontal="right" vertical="top"/>
    </xf>
    <xf numFmtId="49" fontId="13" fillId="4" borderId="2" xfId="0" applyNumberFormat="1" applyFont="1" applyFill="1" applyBorder="1" applyAlignment="1">
      <alignment horizontal="right" vertical="top"/>
    </xf>
    <xf numFmtId="0" fontId="13" fillId="8" borderId="17" xfId="0" applyFont="1" applyFill="1" applyBorder="1" applyAlignment="1">
      <alignment horizontal="right" vertical="top" wrapText="1"/>
    </xf>
    <xf numFmtId="0" fontId="13" fillId="8" borderId="19" xfId="0" applyFont="1" applyFill="1" applyBorder="1" applyAlignment="1">
      <alignment horizontal="right" vertical="top" wrapText="1"/>
    </xf>
    <xf numFmtId="0" fontId="10" fillId="0" borderId="15" xfId="5" applyFont="1" applyBorder="1" applyAlignment="1">
      <alignment horizontal="left" vertical="top" wrapText="1"/>
    </xf>
    <xf numFmtId="0" fontId="10" fillId="0" borderId="14" xfId="5" applyFont="1" applyBorder="1" applyAlignment="1">
      <alignment horizontal="left" vertical="top" wrapText="1"/>
    </xf>
    <xf numFmtId="165" fontId="9" fillId="0" borderId="0" xfId="4" applyNumberFormat="1" applyFont="1" applyFill="1" applyBorder="1" applyAlignment="1">
      <alignment horizontal="center" vertical="top" wrapText="1"/>
    </xf>
    <xf numFmtId="49" fontId="7" fillId="0" borderId="0" xfId="4" applyNumberFormat="1" applyFont="1" applyFill="1" applyBorder="1" applyAlignment="1">
      <alignment horizontal="center" vertical="top" wrapText="1"/>
    </xf>
    <xf numFmtId="0" fontId="5" fillId="0" borderId="0" xfId="4" applyFont="1" applyBorder="1" applyAlignment="1">
      <alignment horizontal="right" vertical="top"/>
    </xf>
    <xf numFmtId="0" fontId="7" fillId="0" borderId="3" xfId="4" applyFont="1" applyBorder="1" applyAlignment="1">
      <alignment horizontal="center" vertical="center" wrapText="1"/>
    </xf>
    <xf numFmtId="165" fontId="7" fillId="0" borderId="0" xfId="4" applyNumberFormat="1" applyFont="1" applyFill="1" applyBorder="1" applyAlignment="1">
      <alignment horizontal="center" vertical="center" wrapText="1"/>
    </xf>
    <xf numFmtId="0" fontId="7" fillId="4" borderId="2" xfId="4" applyFont="1" applyFill="1" applyBorder="1" applyAlignment="1">
      <alignment horizontal="right" vertical="top" wrapText="1"/>
    </xf>
    <xf numFmtId="0" fontId="14" fillId="14" borderId="26" xfId="0" applyFont="1" applyFill="1" applyBorder="1" applyAlignment="1">
      <alignment horizontal="center" vertical="center" textRotation="90" wrapText="1"/>
    </xf>
    <xf numFmtId="0" fontId="14" fillId="14" borderId="25" xfId="0" applyFont="1" applyFill="1" applyBorder="1" applyAlignment="1">
      <alignment horizontal="center" vertical="center" textRotation="90" wrapText="1"/>
    </xf>
    <xf numFmtId="0" fontId="14" fillId="14" borderId="5" xfId="0" applyFont="1" applyFill="1" applyBorder="1" applyAlignment="1">
      <alignment horizontal="center" vertical="center" textRotation="90" wrapText="1"/>
    </xf>
    <xf numFmtId="0" fontId="14" fillId="13" borderId="26" xfId="0" applyFont="1" applyFill="1" applyBorder="1" applyAlignment="1">
      <alignment horizontal="center" vertical="center" textRotation="90" wrapText="1"/>
    </xf>
    <xf numFmtId="0" fontId="14" fillId="13" borderId="25" xfId="0" applyFont="1" applyFill="1" applyBorder="1" applyAlignment="1">
      <alignment horizontal="center" vertical="center" textRotation="90" wrapText="1"/>
    </xf>
    <xf numFmtId="0" fontId="14" fillId="13" borderId="5" xfId="0" applyFont="1" applyFill="1" applyBorder="1" applyAlignment="1">
      <alignment horizontal="center" vertical="center" textRotation="90" wrapText="1"/>
    </xf>
    <xf numFmtId="0" fontId="5" fillId="0" borderId="26" xfId="4" applyNumberFormat="1" applyFont="1" applyBorder="1" applyAlignment="1">
      <alignment horizontal="center" vertical="center" wrapText="1"/>
    </xf>
    <xf numFmtId="0" fontId="5" fillId="0" borderId="25" xfId="4" applyNumberFormat="1" applyFont="1" applyBorder="1" applyAlignment="1">
      <alignment horizontal="center" vertical="center" wrapText="1"/>
    </xf>
    <xf numFmtId="0" fontId="5" fillId="0" borderId="4" xfId="4" applyFont="1" applyBorder="1" applyAlignment="1">
      <alignment horizontal="center" vertical="center"/>
    </xf>
    <xf numFmtId="0" fontId="5" fillId="0" borderId="3" xfId="4" applyFont="1" applyBorder="1" applyAlignment="1">
      <alignment horizontal="center" vertical="center"/>
    </xf>
    <xf numFmtId="0" fontId="5" fillId="0" borderId="2" xfId="4" applyFont="1" applyBorder="1" applyAlignment="1">
      <alignment horizontal="center" vertical="center"/>
    </xf>
    <xf numFmtId="0" fontId="12" fillId="13" borderId="37" xfId="0" applyFont="1" applyFill="1" applyBorder="1" applyAlignment="1">
      <alignment horizontal="center" vertical="top" wrapText="1"/>
    </xf>
    <xf numFmtId="0" fontId="12" fillId="13" borderId="18" xfId="0" applyFont="1" applyFill="1" applyBorder="1" applyAlignment="1">
      <alignment horizontal="center" vertical="top" wrapText="1"/>
    </xf>
    <xf numFmtId="0" fontId="12" fillId="13" borderId="27" xfId="0" applyFont="1" applyFill="1" applyBorder="1" applyAlignment="1">
      <alignment horizontal="center" vertical="top" wrapText="1"/>
    </xf>
    <xf numFmtId="0" fontId="12" fillId="13" borderId="32" xfId="0" applyFont="1" applyFill="1" applyBorder="1" applyAlignment="1">
      <alignment horizontal="center" vertical="top" wrapText="1"/>
    </xf>
    <xf numFmtId="0" fontId="12" fillId="13" borderId="17" xfId="0" applyFont="1" applyFill="1" applyBorder="1" applyAlignment="1">
      <alignment horizontal="center" vertical="top" wrapText="1"/>
    </xf>
    <xf numFmtId="0" fontId="12" fillId="13" borderId="19" xfId="0" applyFont="1" applyFill="1" applyBorder="1" applyAlignment="1">
      <alignment horizontal="center" vertical="top" wrapText="1"/>
    </xf>
    <xf numFmtId="49" fontId="7" fillId="5" borderId="3" xfId="0" applyNumberFormat="1" applyFont="1" applyFill="1" applyBorder="1" applyAlignment="1">
      <alignment horizontal="center" vertical="top"/>
    </xf>
    <xf numFmtId="49" fontId="7" fillId="5" borderId="2" xfId="0" applyNumberFormat="1" applyFont="1" applyFill="1" applyBorder="1" applyAlignment="1">
      <alignment horizontal="center" vertical="top"/>
    </xf>
    <xf numFmtId="49" fontId="9" fillId="10" borderId="26" xfId="0" applyNumberFormat="1" applyFont="1" applyFill="1" applyBorder="1" applyAlignment="1">
      <alignment horizontal="center" vertical="top"/>
    </xf>
    <xf numFmtId="49" fontId="9" fillId="10" borderId="5" xfId="0" applyNumberFormat="1" applyFont="1" applyFill="1" applyBorder="1" applyAlignment="1">
      <alignment horizontal="center" vertical="top"/>
    </xf>
    <xf numFmtId="0" fontId="5" fillId="14" borderId="26" xfId="0" applyFont="1" applyFill="1" applyBorder="1" applyAlignment="1">
      <alignment horizontal="left" vertical="top" wrapText="1"/>
    </xf>
    <xf numFmtId="0" fontId="5" fillId="14" borderId="5" xfId="0" applyFont="1" applyFill="1" applyBorder="1" applyAlignment="1">
      <alignment horizontal="left" vertical="top" wrapText="1"/>
    </xf>
    <xf numFmtId="0" fontId="0" fillId="5" borderId="4" xfId="0" applyFill="1" applyBorder="1" applyAlignment="1">
      <alignment horizontal="center"/>
    </xf>
    <xf numFmtId="0" fontId="0" fillId="5" borderId="2" xfId="0" applyFill="1" applyBorder="1" applyAlignment="1">
      <alignment horizontal="center"/>
    </xf>
    <xf numFmtId="0" fontId="18" fillId="12" borderId="18" xfId="0" applyFont="1" applyFill="1" applyBorder="1" applyAlignment="1">
      <alignment horizontal="center" vertical="top" wrapText="1"/>
    </xf>
    <xf numFmtId="0" fontId="18" fillId="12" borderId="0" xfId="0" applyFont="1" applyFill="1" applyBorder="1" applyAlignment="1">
      <alignment horizontal="center" vertical="top" wrapText="1"/>
    </xf>
    <xf numFmtId="0" fontId="18" fillId="12" borderId="17" xfId="0" applyFont="1" applyFill="1" applyBorder="1" applyAlignment="1">
      <alignment horizontal="center" vertical="top" wrapText="1"/>
    </xf>
    <xf numFmtId="49" fontId="7" fillId="15" borderId="26" xfId="0" applyNumberFormat="1" applyFont="1" applyFill="1" applyBorder="1" applyAlignment="1">
      <alignment horizontal="center" vertical="top"/>
    </xf>
    <xf numFmtId="49" fontId="7" fillId="15" borderId="5" xfId="0" applyNumberFormat="1" applyFont="1" applyFill="1" applyBorder="1" applyAlignment="1">
      <alignment horizontal="center" vertical="top"/>
    </xf>
    <xf numFmtId="49" fontId="7" fillId="13" borderId="26" xfId="0" applyNumberFormat="1" applyFont="1" applyFill="1" applyBorder="1" applyAlignment="1">
      <alignment horizontal="center" vertical="top" wrapText="1"/>
    </xf>
    <xf numFmtId="49" fontId="7" fillId="13" borderId="5" xfId="0" applyNumberFormat="1" applyFont="1" applyFill="1" applyBorder="1" applyAlignment="1">
      <alignment horizontal="center" vertical="top" wrapText="1"/>
    </xf>
    <xf numFmtId="49" fontId="26" fillId="0" borderId="26" xfId="6" applyNumberFormat="1" applyFont="1" applyFill="1" applyBorder="1" applyAlignment="1">
      <alignment horizontal="center" vertical="top" wrapText="1"/>
    </xf>
    <xf numFmtId="49" fontId="26" fillId="0" borderId="25" xfId="6" applyNumberFormat="1" applyFont="1" applyFill="1" applyBorder="1" applyAlignment="1">
      <alignment horizontal="center" vertical="top" wrapText="1"/>
    </xf>
    <xf numFmtId="49" fontId="26" fillId="0" borderId="5" xfId="6" applyNumberFormat="1" applyFont="1" applyFill="1" applyBorder="1" applyAlignment="1">
      <alignment horizontal="center" vertical="top" wrapText="1"/>
    </xf>
    <xf numFmtId="0" fontId="35" fillId="13" borderId="26" xfId="6" applyFont="1" applyFill="1" applyBorder="1" applyAlignment="1">
      <alignment horizontal="center" vertical="center" textRotation="90" wrapText="1"/>
    </xf>
    <xf numFmtId="0" fontId="35" fillId="13" borderId="25" xfId="6" applyFont="1" applyFill="1" applyBorder="1" applyAlignment="1">
      <alignment horizontal="center" vertical="center" textRotation="90" wrapText="1"/>
    </xf>
    <xf numFmtId="0" fontId="35" fillId="13" borderId="5" xfId="6" applyFont="1" applyFill="1" applyBorder="1" applyAlignment="1">
      <alignment horizontal="center" vertical="center" textRotation="90" wrapText="1"/>
    </xf>
    <xf numFmtId="49" fontId="36" fillId="10" borderId="26" xfId="6" applyNumberFormat="1" applyFont="1" applyFill="1" applyBorder="1" applyAlignment="1">
      <alignment horizontal="center" vertical="top"/>
    </xf>
    <xf numFmtId="49" fontId="36" fillId="10" borderId="25" xfId="6" applyNumberFormat="1" applyFont="1" applyFill="1" applyBorder="1" applyAlignment="1">
      <alignment horizontal="center" vertical="top"/>
    </xf>
    <xf numFmtId="0" fontId="14" fillId="0" borderId="26" xfId="0" applyFont="1" applyBorder="1" applyAlignment="1">
      <alignment horizontal="left" vertical="top" wrapText="1"/>
    </xf>
    <xf numFmtId="0" fontId="14" fillId="0" borderId="25" xfId="0" applyFont="1" applyBorder="1" applyAlignment="1">
      <alignment horizontal="left" vertical="top" wrapText="1"/>
    </xf>
    <xf numFmtId="49" fontId="26" fillId="15" borderId="26" xfId="6" applyNumberFormat="1" applyFont="1" applyFill="1" applyBorder="1" applyAlignment="1">
      <alignment horizontal="center" vertical="top"/>
    </xf>
    <xf numFmtId="49" fontId="26" fillId="15" borderId="25" xfId="6" applyNumberFormat="1" applyFont="1" applyFill="1" applyBorder="1" applyAlignment="1">
      <alignment horizontal="center" vertical="top"/>
    </xf>
    <xf numFmtId="49" fontId="26" fillId="15" borderId="5" xfId="6" applyNumberFormat="1" applyFont="1" applyFill="1" applyBorder="1" applyAlignment="1">
      <alignment horizontal="center" vertical="top"/>
    </xf>
    <xf numFmtId="0" fontId="26" fillId="14" borderId="26" xfId="6" applyFont="1" applyFill="1" applyBorder="1" applyAlignment="1">
      <alignment horizontal="center" vertical="top" wrapText="1"/>
    </xf>
    <xf numFmtId="0" fontId="26" fillId="14" borderId="25" xfId="6" applyFont="1" applyFill="1" applyBorder="1" applyAlignment="1">
      <alignment horizontal="center" vertical="top" wrapText="1"/>
    </xf>
    <xf numFmtId="0" fontId="26" fillId="14" borderId="5" xfId="6" applyFont="1" applyFill="1" applyBorder="1" applyAlignment="1">
      <alignment horizontal="center" vertical="top" wrapText="1"/>
    </xf>
    <xf numFmtId="0" fontId="14" fillId="14" borderId="26" xfId="6" applyFont="1" applyFill="1" applyBorder="1" applyAlignment="1">
      <alignment horizontal="left" vertical="top" wrapText="1"/>
    </xf>
    <xf numFmtId="0" fontId="14" fillId="14" borderId="25" xfId="6" applyFont="1" applyFill="1" applyBorder="1" applyAlignment="1">
      <alignment horizontal="left" vertical="top" wrapText="1"/>
    </xf>
    <xf numFmtId="0" fontId="14" fillId="14" borderId="5" xfId="6" applyFont="1" applyFill="1" applyBorder="1" applyAlignment="1">
      <alignment horizontal="left" vertical="top" wrapText="1"/>
    </xf>
    <xf numFmtId="49" fontId="5" fillId="12" borderId="26" xfId="6" applyNumberFormat="1" applyFont="1" applyFill="1" applyBorder="1" applyAlignment="1">
      <alignment horizontal="center" vertical="center" textRotation="90"/>
    </xf>
    <xf numFmtId="49" fontId="5" fillId="12" borderId="25" xfId="6" applyNumberFormat="1" applyFont="1" applyFill="1" applyBorder="1" applyAlignment="1">
      <alignment horizontal="center" vertical="center" textRotation="90"/>
    </xf>
    <xf numFmtId="49" fontId="5" fillId="12" borderId="5" xfId="6" applyNumberFormat="1" applyFont="1" applyFill="1" applyBorder="1" applyAlignment="1">
      <alignment horizontal="center" vertical="center" textRotation="90"/>
    </xf>
    <xf numFmtId="0" fontId="14" fillId="4" borderId="26" xfId="6" applyFont="1" applyFill="1" applyBorder="1" applyAlignment="1">
      <alignment horizontal="left" vertical="top" wrapText="1"/>
    </xf>
    <xf numFmtId="0" fontId="14" fillId="4" borderId="25" xfId="6" applyFont="1" applyFill="1" applyBorder="1" applyAlignment="1">
      <alignment horizontal="left" vertical="top" wrapText="1"/>
    </xf>
    <xf numFmtId="0" fontId="14" fillId="4" borderId="5" xfId="6" applyFont="1" applyFill="1" applyBorder="1" applyAlignment="1">
      <alignment horizontal="left" vertical="top" wrapText="1"/>
    </xf>
    <xf numFmtId="49" fontId="36" fillId="13" borderId="26" xfId="6" applyNumberFormat="1" applyFont="1" applyFill="1" applyBorder="1" applyAlignment="1">
      <alignment horizontal="center" vertical="top" wrapText="1"/>
    </xf>
    <xf numFmtId="49" fontId="36" fillId="13" borderId="25" xfId="6" applyNumberFormat="1" applyFont="1" applyFill="1" applyBorder="1" applyAlignment="1">
      <alignment horizontal="center" vertical="top" wrapText="1"/>
    </xf>
    <xf numFmtId="49" fontId="36" fillId="15" borderId="26" xfId="6" applyNumberFormat="1" applyFont="1" applyFill="1" applyBorder="1" applyAlignment="1">
      <alignment horizontal="center" vertical="top"/>
    </xf>
    <xf numFmtId="49" fontId="36" fillId="15" borderId="25" xfId="6" applyNumberFormat="1" applyFont="1" applyFill="1" applyBorder="1" applyAlignment="1">
      <alignment horizontal="center" vertical="top"/>
    </xf>
    <xf numFmtId="49" fontId="33" fillId="12" borderId="37" xfId="6" applyNumberFormat="1" applyFont="1" applyFill="1" applyBorder="1" applyAlignment="1">
      <alignment horizontal="center" vertical="top"/>
    </xf>
    <xf numFmtId="49" fontId="33" fillId="12" borderId="51" xfId="6" applyNumberFormat="1" applyFont="1" applyFill="1" applyBorder="1" applyAlignment="1">
      <alignment horizontal="center" vertical="top"/>
    </xf>
    <xf numFmtId="0" fontId="33" fillId="14" borderId="26" xfId="8" applyFont="1" applyFill="1" applyBorder="1" applyAlignment="1">
      <alignment horizontal="left" vertical="top" wrapText="1"/>
    </xf>
    <xf numFmtId="0" fontId="33" fillId="14" borderId="25" xfId="8" applyFont="1" applyFill="1" applyBorder="1" applyAlignment="1">
      <alignment horizontal="left" vertical="top" wrapText="1"/>
    </xf>
    <xf numFmtId="0" fontId="31" fillId="12" borderId="27" xfId="6" applyFont="1" applyFill="1" applyBorder="1" applyAlignment="1">
      <alignment horizontal="center" vertical="top" wrapText="1"/>
    </xf>
    <xf numFmtId="0" fontId="31" fillId="12" borderId="54" xfId="6" applyFont="1" applyFill="1" applyBorder="1" applyAlignment="1">
      <alignment horizontal="center" vertical="top" wrapText="1"/>
    </xf>
    <xf numFmtId="49" fontId="36" fillId="14" borderId="26" xfId="6" applyNumberFormat="1" applyFont="1" applyFill="1" applyBorder="1" applyAlignment="1">
      <alignment horizontal="center" vertical="top" wrapText="1"/>
    </xf>
    <xf numFmtId="49" fontId="36" fillId="14" borderId="25" xfId="6" applyNumberFormat="1" applyFont="1" applyFill="1" applyBorder="1" applyAlignment="1">
      <alignment horizontal="center" vertical="top" wrapText="1"/>
    </xf>
    <xf numFmtId="0" fontId="26" fillId="13" borderId="26" xfId="6" applyFont="1" applyFill="1" applyBorder="1" applyAlignment="1">
      <alignment horizontal="center" vertical="center" textRotation="90" wrapText="1"/>
    </xf>
    <xf numFmtId="0" fontId="26" fillId="13" borderId="25" xfId="6" applyFont="1" applyFill="1" applyBorder="1" applyAlignment="1">
      <alignment horizontal="center" vertical="center" textRotation="90" wrapText="1"/>
    </xf>
    <xf numFmtId="49" fontId="26" fillId="10" borderId="26" xfId="6" applyNumberFormat="1" applyFont="1" applyFill="1" applyBorder="1" applyAlignment="1">
      <alignment horizontal="center" vertical="top"/>
    </xf>
    <xf numFmtId="49" fontId="26" fillId="10" borderId="25" xfId="6" applyNumberFormat="1" applyFont="1" applyFill="1" applyBorder="1" applyAlignment="1">
      <alignment horizontal="center" vertical="top"/>
    </xf>
    <xf numFmtId="49" fontId="26" fillId="10" borderId="5" xfId="6" applyNumberFormat="1" applyFont="1" applyFill="1" applyBorder="1" applyAlignment="1">
      <alignment horizontal="center" vertical="top"/>
    </xf>
    <xf numFmtId="0" fontId="26" fillId="13" borderId="5" xfId="6" applyFont="1" applyFill="1" applyBorder="1" applyAlignment="1">
      <alignment horizontal="center" vertical="center" textRotation="90" wrapText="1"/>
    </xf>
    <xf numFmtId="49" fontId="36" fillId="15" borderId="5" xfId="6" applyNumberFormat="1" applyFont="1" applyFill="1" applyBorder="1" applyAlignment="1">
      <alignment horizontal="center" vertical="top"/>
    </xf>
    <xf numFmtId="0" fontId="33" fillId="14" borderId="5" xfId="8" applyFont="1" applyFill="1" applyBorder="1" applyAlignment="1">
      <alignment horizontal="left" vertical="top" wrapText="1"/>
    </xf>
    <xf numFmtId="0" fontId="31" fillId="12" borderId="26" xfId="6" applyFont="1" applyFill="1" applyBorder="1" applyAlignment="1">
      <alignment horizontal="center" vertical="top" wrapText="1"/>
    </xf>
    <xf numFmtId="0" fontId="31" fillId="12" borderId="25" xfId="6" applyFont="1" applyFill="1" applyBorder="1" applyAlignment="1">
      <alignment horizontal="center" vertical="top" wrapText="1"/>
    </xf>
    <xf numFmtId="0" fontId="31" fillId="12" borderId="5" xfId="6" applyFont="1" applyFill="1" applyBorder="1" applyAlignment="1">
      <alignment horizontal="center" vertical="top" wrapText="1"/>
    </xf>
    <xf numFmtId="49" fontId="5" fillId="12" borderId="26" xfId="6" applyNumberFormat="1" applyFont="1" applyFill="1" applyBorder="1" applyAlignment="1">
      <alignment horizontal="center" vertical="center" textRotation="89"/>
    </xf>
    <xf numFmtId="49" fontId="5" fillId="12" borderId="25" xfId="6" applyNumberFormat="1" applyFont="1" applyFill="1" applyBorder="1" applyAlignment="1">
      <alignment horizontal="center" vertical="center" textRotation="89"/>
    </xf>
    <xf numFmtId="49" fontId="5" fillId="12" borderId="5" xfId="6" applyNumberFormat="1" applyFont="1" applyFill="1" applyBorder="1" applyAlignment="1">
      <alignment horizontal="center" vertical="center" textRotation="89"/>
    </xf>
    <xf numFmtId="49" fontId="26" fillId="14" borderId="27" xfId="6" applyNumberFormat="1" applyFont="1" applyFill="1" applyBorder="1" applyAlignment="1">
      <alignment horizontal="center" vertical="top" wrapText="1"/>
    </xf>
    <xf numFmtId="49" fontId="26" fillId="14" borderId="54" xfId="6" applyNumberFormat="1" applyFont="1" applyFill="1" applyBorder="1" applyAlignment="1">
      <alignment horizontal="center" vertical="top" wrapText="1"/>
    </xf>
    <xf numFmtId="49" fontId="26" fillId="14" borderId="19" xfId="6" applyNumberFormat="1" applyFont="1" applyFill="1" applyBorder="1" applyAlignment="1">
      <alignment horizontal="center" vertical="top" wrapText="1"/>
    </xf>
    <xf numFmtId="49" fontId="26" fillId="13" borderId="26" xfId="6" applyNumberFormat="1" applyFont="1" applyFill="1" applyBorder="1" applyAlignment="1">
      <alignment horizontal="center" vertical="top" wrapText="1"/>
    </xf>
    <xf numFmtId="49" fontId="26" fillId="13" borderId="25" xfId="6" applyNumberFormat="1" applyFont="1" applyFill="1" applyBorder="1" applyAlignment="1">
      <alignment horizontal="center" vertical="top" wrapText="1"/>
    </xf>
    <xf numFmtId="49" fontId="26" fillId="13" borderId="5" xfId="6" applyNumberFormat="1" applyFont="1" applyFill="1" applyBorder="1" applyAlignment="1">
      <alignment horizontal="center" vertical="top" wrapText="1"/>
    </xf>
    <xf numFmtId="49" fontId="14" fillId="12" borderId="37" xfId="6" applyNumberFormat="1" applyFont="1" applyFill="1" applyBorder="1" applyAlignment="1">
      <alignment horizontal="center" vertical="top"/>
    </xf>
    <xf numFmtId="49" fontId="14" fillId="12" borderId="51" xfId="6" applyNumberFormat="1" applyFont="1" applyFill="1" applyBorder="1" applyAlignment="1">
      <alignment horizontal="center" vertical="top"/>
    </xf>
    <xf numFmtId="49" fontId="14" fillId="12" borderId="32" xfId="6" applyNumberFormat="1" applyFont="1" applyFill="1" applyBorder="1" applyAlignment="1">
      <alignment horizontal="center" vertical="top"/>
    </xf>
    <xf numFmtId="0" fontId="13" fillId="11" borderId="4" xfId="6" applyFont="1" applyFill="1" applyBorder="1" applyAlignment="1">
      <alignment horizontal="right" vertical="top" wrapText="1"/>
    </xf>
    <xf numFmtId="0" fontId="13" fillId="11" borderId="3" xfId="6" applyFont="1" applyFill="1" applyBorder="1" applyAlignment="1">
      <alignment horizontal="right" vertical="top" wrapText="1"/>
    </xf>
    <xf numFmtId="0" fontId="13" fillId="11" borderId="2" xfId="6" applyFont="1" applyFill="1" applyBorder="1" applyAlignment="1">
      <alignment horizontal="right" vertical="top" wrapText="1"/>
    </xf>
    <xf numFmtId="49" fontId="14" fillId="12" borderId="26" xfId="6" applyNumberFormat="1" applyFont="1" applyFill="1" applyBorder="1" applyAlignment="1">
      <alignment horizontal="center" vertical="top"/>
    </xf>
    <xf numFmtId="49" fontId="14" fillId="12" borderId="25" xfId="6" applyNumberFormat="1" applyFont="1" applyFill="1" applyBorder="1" applyAlignment="1">
      <alignment horizontal="center" vertical="top"/>
    </xf>
    <xf numFmtId="49" fontId="14" fillId="12" borderId="5" xfId="6" applyNumberFormat="1" applyFont="1" applyFill="1" applyBorder="1" applyAlignment="1">
      <alignment horizontal="center" vertical="top"/>
    </xf>
    <xf numFmtId="49" fontId="26" fillId="14" borderId="26" xfId="6" applyNumberFormat="1" applyFont="1" applyFill="1" applyBorder="1" applyAlignment="1">
      <alignment horizontal="center" vertical="top" wrapText="1"/>
    </xf>
    <xf numFmtId="49" fontId="26" fillId="14" borderId="25" xfId="6" applyNumberFormat="1" applyFont="1" applyFill="1" applyBorder="1" applyAlignment="1">
      <alignment horizontal="center" vertical="top" wrapText="1"/>
    </xf>
    <xf numFmtId="49" fontId="26" fillId="14" borderId="5" xfId="6" applyNumberFormat="1" applyFont="1" applyFill="1" applyBorder="1" applyAlignment="1">
      <alignment horizontal="center" vertical="top" wrapText="1"/>
    </xf>
    <xf numFmtId="0" fontId="35" fillId="13" borderId="27" xfId="6" applyFont="1" applyFill="1" applyBorder="1" applyAlignment="1">
      <alignment horizontal="left" vertical="top" wrapText="1"/>
    </xf>
    <xf numFmtId="0" fontId="34" fillId="13" borderId="54" xfId="6" applyFont="1" applyFill="1" applyBorder="1" applyAlignment="1">
      <alignment horizontal="left" vertical="top" wrapText="1"/>
    </xf>
    <xf numFmtId="0" fontId="34" fillId="13" borderId="19" xfId="6" applyFont="1" applyFill="1" applyBorder="1" applyAlignment="1">
      <alignment horizontal="left" vertical="top" wrapText="1"/>
    </xf>
    <xf numFmtId="0" fontId="13" fillId="9" borderId="3" xfId="6" applyFont="1" applyFill="1" applyBorder="1" applyAlignment="1">
      <alignment horizontal="right" vertical="top" wrapText="1"/>
    </xf>
    <xf numFmtId="0" fontId="13" fillId="9" borderId="2" xfId="6" applyFont="1" applyFill="1" applyBorder="1" applyAlignment="1">
      <alignment horizontal="right" vertical="top" wrapText="1"/>
    </xf>
    <xf numFmtId="49" fontId="23" fillId="15" borderId="26" xfId="6" applyNumberFormat="1" applyFont="1" applyFill="1" applyBorder="1" applyAlignment="1">
      <alignment horizontal="center" vertical="top"/>
    </xf>
    <xf numFmtId="49" fontId="23" fillId="15" borderId="25" xfId="6" applyNumberFormat="1" applyFont="1" applyFill="1" applyBorder="1" applyAlignment="1">
      <alignment horizontal="center" vertical="top"/>
    </xf>
    <xf numFmtId="49" fontId="23" fillId="15" borderId="5" xfId="6" applyNumberFormat="1" applyFont="1" applyFill="1" applyBorder="1" applyAlignment="1">
      <alignment horizontal="center" vertical="top"/>
    </xf>
    <xf numFmtId="49" fontId="12" fillId="12" borderId="26" xfId="6" applyNumberFormat="1" applyFont="1" applyFill="1" applyBorder="1" applyAlignment="1">
      <alignment horizontal="center" vertical="center" textRotation="90"/>
    </xf>
    <xf numFmtId="49" fontId="12" fillId="12" borderId="25" xfId="6" applyNumberFormat="1" applyFont="1" applyFill="1" applyBorder="1" applyAlignment="1">
      <alignment horizontal="center" vertical="center" textRotation="90"/>
    </xf>
    <xf numFmtId="49" fontId="12" fillId="12" borderId="5" xfId="6" applyNumberFormat="1" applyFont="1" applyFill="1" applyBorder="1" applyAlignment="1">
      <alignment horizontal="center" vertical="center" textRotation="90"/>
    </xf>
    <xf numFmtId="49" fontId="24" fillId="12" borderId="26" xfId="6" applyNumberFormat="1" applyFont="1" applyFill="1" applyBorder="1" applyAlignment="1">
      <alignment horizontal="center" vertical="top"/>
    </xf>
    <xf numFmtId="49" fontId="24" fillId="12" borderId="25" xfId="6" applyNumberFormat="1" applyFont="1" applyFill="1" applyBorder="1" applyAlignment="1">
      <alignment horizontal="center" vertical="top"/>
    </xf>
    <xf numFmtId="49" fontId="24" fillId="12" borderId="5" xfId="6" applyNumberFormat="1" applyFont="1" applyFill="1" applyBorder="1" applyAlignment="1">
      <alignment horizontal="center" vertical="top"/>
    </xf>
    <xf numFmtId="49" fontId="13" fillId="15" borderId="26" xfId="6" applyNumberFormat="1" applyFont="1" applyFill="1" applyBorder="1" applyAlignment="1">
      <alignment horizontal="center" vertical="top"/>
    </xf>
    <xf numFmtId="49" fontId="13" fillId="15" borderId="25" xfId="6" applyNumberFormat="1" applyFont="1" applyFill="1" applyBorder="1" applyAlignment="1">
      <alignment horizontal="center" vertical="top"/>
    </xf>
    <xf numFmtId="49" fontId="13" fillId="15" borderId="5" xfId="6" applyNumberFormat="1" applyFont="1" applyFill="1" applyBorder="1" applyAlignment="1">
      <alignment horizontal="center" vertical="top"/>
    </xf>
    <xf numFmtId="0" fontId="39" fillId="13" borderId="54" xfId="6" applyFont="1" applyFill="1" applyBorder="1" applyAlignment="1">
      <alignment horizontal="left" vertical="top" wrapText="1"/>
    </xf>
    <xf numFmtId="0" fontId="48" fillId="13" borderId="54" xfId="6" applyFont="1" applyFill="1" applyBorder="1" applyAlignment="1">
      <alignment horizontal="left" vertical="top" wrapText="1"/>
    </xf>
    <xf numFmtId="0" fontId="48" fillId="13" borderId="19" xfId="6" applyFont="1" applyFill="1" applyBorder="1" applyAlignment="1">
      <alignment horizontal="left" vertical="top" wrapText="1"/>
    </xf>
    <xf numFmtId="49" fontId="12" fillId="12" borderId="25" xfId="6" applyNumberFormat="1" applyFont="1" applyFill="1" applyBorder="1" applyAlignment="1">
      <alignment horizontal="center" vertical="top"/>
    </xf>
    <xf numFmtId="49" fontId="12" fillId="12" borderId="5" xfId="6" applyNumberFormat="1" applyFont="1" applyFill="1" applyBorder="1" applyAlignment="1">
      <alignment horizontal="center" vertical="top"/>
    </xf>
    <xf numFmtId="49" fontId="26" fillId="15" borderId="37" xfId="6" applyNumberFormat="1" applyFont="1" applyFill="1" applyBorder="1" applyAlignment="1">
      <alignment horizontal="center" vertical="top"/>
    </xf>
    <xf numFmtId="49" fontId="26" fillId="15" borderId="51" xfId="6" applyNumberFormat="1" applyFont="1" applyFill="1" applyBorder="1" applyAlignment="1">
      <alignment horizontal="center" vertical="top"/>
    </xf>
    <xf numFmtId="49" fontId="26" fillId="15" borderId="32" xfId="6" applyNumberFormat="1" applyFont="1" applyFill="1" applyBorder="1" applyAlignment="1">
      <alignment horizontal="center" vertical="top"/>
    </xf>
    <xf numFmtId="49" fontId="14" fillId="0" borderId="26" xfId="6" applyNumberFormat="1" applyFont="1" applyFill="1" applyBorder="1" applyAlignment="1">
      <alignment horizontal="center" vertical="top"/>
    </xf>
    <xf numFmtId="49" fontId="14" fillId="0" borderId="25" xfId="6" applyNumberFormat="1" applyFont="1" applyFill="1" applyBorder="1" applyAlignment="1">
      <alignment horizontal="center" vertical="top"/>
    </xf>
    <xf numFmtId="49" fontId="14" fillId="0" borderId="5" xfId="6" applyNumberFormat="1" applyFont="1" applyFill="1" applyBorder="1" applyAlignment="1">
      <alignment horizontal="center" vertical="top"/>
    </xf>
    <xf numFmtId="0" fontId="14" fillId="14" borderId="27" xfId="6" applyFont="1" applyFill="1" applyBorder="1" applyAlignment="1">
      <alignment horizontal="left" vertical="top" wrapText="1"/>
    </xf>
    <xf numFmtId="0" fontId="14" fillId="14" borderId="54" xfId="6" applyFont="1" applyFill="1" applyBorder="1" applyAlignment="1">
      <alignment horizontal="left" vertical="top" wrapText="1"/>
    </xf>
    <xf numFmtId="0" fontId="14" fillId="14" borderId="19" xfId="6" applyFont="1" applyFill="1" applyBorder="1" applyAlignment="1">
      <alignment horizontal="left" vertical="top" wrapText="1"/>
    </xf>
    <xf numFmtId="49" fontId="5" fillId="12" borderId="16" xfId="6" applyNumberFormat="1" applyFont="1" applyFill="1" applyBorder="1" applyAlignment="1">
      <alignment horizontal="center" vertical="center" textRotation="89"/>
    </xf>
    <xf numFmtId="49" fontId="5" fillId="12" borderId="21" xfId="6" applyNumberFormat="1" applyFont="1" applyFill="1" applyBorder="1" applyAlignment="1">
      <alignment horizontal="center" vertical="center" textRotation="89"/>
    </xf>
    <xf numFmtId="0" fontId="34" fillId="0" borderId="26" xfId="6" applyFont="1" applyFill="1" applyBorder="1" applyAlignment="1">
      <alignment horizontal="center" vertical="top" wrapText="1"/>
    </xf>
    <xf numFmtId="0" fontId="34" fillId="0" borderId="25" xfId="6" applyFont="1" applyFill="1" applyBorder="1" applyAlignment="1">
      <alignment horizontal="center" vertical="top" wrapText="1"/>
    </xf>
    <xf numFmtId="0" fontId="34" fillId="0" borderId="5" xfId="6" applyFont="1" applyFill="1" applyBorder="1" applyAlignment="1">
      <alignment horizontal="center" vertical="top" wrapText="1"/>
    </xf>
    <xf numFmtId="0" fontId="7" fillId="13" borderId="37" xfId="6" applyFont="1" applyFill="1" applyBorder="1" applyAlignment="1">
      <alignment horizontal="center" vertical="top" wrapText="1"/>
    </xf>
    <xf numFmtId="0" fontId="5" fillId="13" borderId="18" xfId="6" applyFont="1" applyFill="1" applyBorder="1" applyAlignment="1">
      <alignment horizontal="center" vertical="top" wrapText="1"/>
    </xf>
    <xf numFmtId="0" fontId="5" fillId="13" borderId="27" xfId="6" applyFont="1" applyFill="1" applyBorder="1" applyAlignment="1">
      <alignment horizontal="center" vertical="top" wrapText="1"/>
    </xf>
    <xf numFmtId="0" fontId="5" fillId="13" borderId="51" xfId="6" applyFont="1" applyFill="1" applyBorder="1" applyAlignment="1">
      <alignment horizontal="center" vertical="top" wrapText="1"/>
    </xf>
    <xf numFmtId="0" fontId="5" fillId="13" borderId="0" xfId="6" applyFont="1" applyFill="1" applyBorder="1" applyAlignment="1">
      <alignment horizontal="center" vertical="top" wrapText="1"/>
    </xf>
    <xf numFmtId="0" fontId="5" fillId="13" borderId="54" xfId="6" applyFont="1" applyFill="1" applyBorder="1" applyAlignment="1">
      <alignment horizontal="center" vertical="top" wrapText="1"/>
    </xf>
    <xf numFmtId="0" fontId="5" fillId="13" borderId="32" xfId="6" applyFont="1" applyFill="1" applyBorder="1" applyAlignment="1">
      <alignment horizontal="center" vertical="top" wrapText="1"/>
    </xf>
    <xf numFmtId="0" fontId="5" fillId="13" borderId="17" xfId="6" applyFont="1" applyFill="1" applyBorder="1" applyAlignment="1">
      <alignment horizontal="center" vertical="top" wrapText="1"/>
    </xf>
    <xf numFmtId="0" fontId="5" fillId="13" borderId="19" xfId="6" applyFont="1" applyFill="1" applyBorder="1" applyAlignment="1">
      <alignment horizontal="center" vertical="top" wrapText="1"/>
    </xf>
    <xf numFmtId="49" fontId="17" fillId="12" borderId="26" xfId="6" applyNumberFormat="1" applyFont="1" applyFill="1" applyBorder="1" applyAlignment="1">
      <alignment horizontal="center" vertical="center" textRotation="90"/>
    </xf>
    <xf numFmtId="49" fontId="17" fillId="12" borderId="25" xfId="6" applyNumberFormat="1" applyFont="1" applyFill="1" applyBorder="1" applyAlignment="1">
      <alignment horizontal="center" vertical="center" textRotation="90"/>
    </xf>
    <xf numFmtId="49" fontId="17" fillId="12" borderId="5" xfId="6" applyNumberFormat="1" applyFont="1" applyFill="1" applyBorder="1" applyAlignment="1">
      <alignment horizontal="center" vertical="center" textRotation="90"/>
    </xf>
    <xf numFmtId="0" fontId="31" fillId="3" borderId="3" xfId="6" applyFont="1" applyFill="1" applyBorder="1" applyAlignment="1">
      <alignment horizontal="right" vertical="top" wrapText="1"/>
    </xf>
    <xf numFmtId="0" fontId="31" fillId="3" borderId="2" xfId="6" applyFont="1" applyFill="1" applyBorder="1" applyAlignment="1">
      <alignment horizontal="right" vertical="top" wrapText="1"/>
    </xf>
    <xf numFmtId="0" fontId="34" fillId="14" borderId="27" xfId="6" applyFont="1" applyFill="1" applyBorder="1" applyAlignment="1">
      <alignment horizontal="left" vertical="top" wrapText="1"/>
    </xf>
    <xf numFmtId="0" fontId="34" fillId="14" borderId="54" xfId="6" applyFont="1" applyFill="1" applyBorder="1" applyAlignment="1">
      <alignment horizontal="left" vertical="top" wrapText="1"/>
    </xf>
    <xf numFmtId="49" fontId="5" fillId="12" borderId="16" xfId="6" applyNumberFormat="1" applyFont="1" applyFill="1" applyBorder="1" applyAlignment="1">
      <alignment horizontal="center" vertical="center" textRotation="90"/>
    </xf>
    <xf numFmtId="49" fontId="5" fillId="12" borderId="21" xfId="6" applyNumberFormat="1" applyFont="1" applyFill="1" applyBorder="1" applyAlignment="1">
      <alignment horizontal="center" vertical="center" textRotation="90"/>
    </xf>
    <xf numFmtId="0" fontId="26" fillId="9" borderId="4" xfId="6" applyFont="1" applyFill="1" applyBorder="1" applyAlignment="1">
      <alignment horizontal="right" vertical="top" wrapText="1"/>
    </xf>
    <xf numFmtId="0" fontId="26" fillId="9" borderId="3" xfId="6" applyFont="1" applyFill="1" applyBorder="1" applyAlignment="1">
      <alignment horizontal="right" vertical="top" wrapText="1"/>
    </xf>
    <xf numFmtId="0" fontId="26" fillId="9" borderId="2" xfId="6" applyFont="1" applyFill="1" applyBorder="1" applyAlignment="1">
      <alignment horizontal="right" vertical="top" wrapText="1"/>
    </xf>
    <xf numFmtId="0" fontId="26" fillId="11" borderId="4" xfId="6" applyFont="1" applyFill="1" applyBorder="1" applyAlignment="1">
      <alignment horizontal="right" vertical="top" wrapText="1"/>
    </xf>
    <xf numFmtId="0" fontId="26" fillId="11" borderId="3" xfId="6" applyFont="1" applyFill="1" applyBorder="1" applyAlignment="1">
      <alignment horizontal="right" vertical="top" wrapText="1"/>
    </xf>
    <xf numFmtId="0" fontId="26" fillId="11" borderId="2" xfId="6" applyFont="1" applyFill="1" applyBorder="1" applyAlignment="1">
      <alignment horizontal="right" vertical="top" wrapText="1"/>
    </xf>
    <xf numFmtId="0" fontId="14" fillId="0" borderId="15" xfId="6" applyFont="1" applyBorder="1" applyAlignment="1">
      <alignment horizontal="left" vertical="top" wrapText="1"/>
    </xf>
    <xf numFmtId="0" fontId="14" fillId="0" borderId="14" xfId="6" applyFont="1" applyBorder="1" applyAlignment="1">
      <alignment horizontal="left" vertical="top" wrapText="1"/>
    </xf>
    <xf numFmtId="0" fontId="14" fillId="0" borderId="13" xfId="6" applyFont="1" applyBorder="1" applyAlignment="1">
      <alignment horizontal="left" vertical="top" wrapText="1"/>
    </xf>
    <xf numFmtId="49" fontId="5" fillId="12" borderId="31" xfId="6" applyNumberFormat="1" applyFont="1" applyFill="1" applyBorder="1" applyAlignment="1">
      <alignment horizontal="center" vertical="center" textRotation="90"/>
    </xf>
    <xf numFmtId="49" fontId="5" fillId="12" borderId="26" xfId="6" applyNumberFormat="1" applyFont="1" applyFill="1" applyBorder="1" applyAlignment="1">
      <alignment horizontal="center" vertical="center" textRotation="88"/>
    </xf>
    <xf numFmtId="49" fontId="5" fillId="12" borderId="25" xfId="6" applyNumberFormat="1" applyFont="1" applyFill="1" applyBorder="1" applyAlignment="1">
      <alignment horizontal="center" vertical="center" textRotation="88"/>
    </xf>
    <xf numFmtId="49" fontId="5" fillId="12" borderId="5" xfId="6" applyNumberFormat="1" applyFont="1" applyFill="1" applyBorder="1" applyAlignment="1">
      <alignment horizontal="center" vertical="center" textRotation="88"/>
    </xf>
    <xf numFmtId="0" fontId="26" fillId="13" borderId="37" xfId="6" applyFont="1" applyFill="1" applyBorder="1" applyAlignment="1">
      <alignment horizontal="center" vertical="top" wrapText="1"/>
    </xf>
    <xf numFmtId="0" fontId="14" fillId="13" borderId="18" xfId="6" applyFont="1" applyFill="1" applyBorder="1" applyAlignment="1">
      <alignment horizontal="center" vertical="top" wrapText="1"/>
    </xf>
    <xf numFmtId="0" fontId="14" fillId="13" borderId="27" xfId="6" applyFont="1" applyFill="1" applyBorder="1" applyAlignment="1">
      <alignment horizontal="center" vertical="top" wrapText="1"/>
    </xf>
    <xf numFmtId="0" fontId="14" fillId="13" borderId="51" xfId="6" applyFont="1" applyFill="1" applyBorder="1" applyAlignment="1">
      <alignment horizontal="center" vertical="top" wrapText="1"/>
    </xf>
    <xf numFmtId="0" fontId="14" fillId="13" borderId="0" xfId="6" applyFont="1" applyFill="1" applyBorder="1" applyAlignment="1">
      <alignment horizontal="center" vertical="top" wrapText="1"/>
    </xf>
    <xf numFmtId="0" fontId="14" fillId="13" borderId="54" xfId="6" applyFont="1" applyFill="1" applyBorder="1" applyAlignment="1">
      <alignment horizontal="center" vertical="top" wrapText="1"/>
    </xf>
    <xf numFmtId="0" fontId="14" fillId="13" borderId="32" xfId="6" applyFont="1" applyFill="1" applyBorder="1" applyAlignment="1">
      <alignment horizontal="center" vertical="top" wrapText="1"/>
    </xf>
    <xf numFmtId="0" fontId="14" fillId="13" borderId="17" xfId="6" applyFont="1" applyFill="1" applyBorder="1" applyAlignment="1">
      <alignment horizontal="center" vertical="top" wrapText="1"/>
    </xf>
    <xf numFmtId="0" fontId="14" fillId="13" borderId="19" xfId="6" applyFont="1" applyFill="1" applyBorder="1" applyAlignment="1">
      <alignment horizontal="center" vertical="top" wrapText="1"/>
    </xf>
    <xf numFmtId="0" fontId="23" fillId="0" borderId="0" xfId="6" applyFont="1" applyAlignment="1">
      <alignment horizontal="center" vertical="top" wrapText="1"/>
    </xf>
    <xf numFmtId="0" fontId="23" fillId="0" borderId="0" xfId="0" applyFont="1" applyFill="1" applyAlignment="1">
      <alignment horizontal="center" vertical="center" wrapText="1"/>
    </xf>
    <xf numFmtId="0" fontId="14" fillId="11" borderId="16" xfId="6" applyFont="1" applyFill="1" applyBorder="1" applyAlignment="1">
      <alignment horizontal="center" vertical="center" textRotation="90" wrapText="1"/>
    </xf>
    <xf numFmtId="0" fontId="14" fillId="11" borderId="9" xfId="6" applyFont="1" applyFill="1" applyBorder="1" applyAlignment="1">
      <alignment horizontal="center" vertical="center" textRotation="90" wrapText="1"/>
    </xf>
    <xf numFmtId="0" fontId="14" fillId="11" borderId="21" xfId="6" applyFont="1" applyFill="1" applyBorder="1" applyAlignment="1">
      <alignment horizontal="center" vertical="center" textRotation="90" wrapText="1"/>
    </xf>
    <xf numFmtId="0" fontId="14" fillId="9" borderId="16" xfId="6" applyFont="1" applyFill="1" applyBorder="1" applyAlignment="1">
      <alignment horizontal="center" vertical="center" textRotation="90" wrapText="1"/>
    </xf>
    <xf numFmtId="0" fontId="14" fillId="9" borderId="9" xfId="6" applyFont="1" applyFill="1" applyBorder="1" applyAlignment="1">
      <alignment horizontal="center" vertical="center" textRotation="90" wrapText="1"/>
    </xf>
    <xf numFmtId="0" fontId="14" fillId="9" borderId="21" xfId="6" applyFont="1" applyFill="1" applyBorder="1" applyAlignment="1">
      <alignment horizontal="center" vertical="center" textRotation="90" wrapText="1"/>
    </xf>
    <xf numFmtId="0" fontId="14" fillId="13" borderId="64" xfId="6" applyFont="1" applyFill="1" applyBorder="1" applyAlignment="1">
      <alignment horizontal="center" vertical="center" textRotation="90" wrapText="1"/>
    </xf>
    <xf numFmtId="0" fontId="14" fillId="13" borderId="14" xfId="6" applyFont="1" applyFill="1" applyBorder="1" applyAlignment="1">
      <alignment horizontal="center" vertical="center" textRotation="90" wrapText="1"/>
    </xf>
    <xf numFmtId="0" fontId="14" fillId="13" borderId="63" xfId="6" applyFont="1" applyFill="1" applyBorder="1" applyAlignment="1">
      <alignment horizontal="center" vertical="center" textRotation="90" wrapText="1"/>
    </xf>
    <xf numFmtId="0" fontId="14" fillId="0" borderId="27" xfId="6" applyFont="1" applyBorder="1" applyAlignment="1">
      <alignment horizontal="center" vertical="center" wrapText="1"/>
    </xf>
    <xf numFmtId="0" fontId="14" fillId="0" borderId="54" xfId="6" applyFont="1" applyBorder="1" applyAlignment="1">
      <alignment horizontal="center" vertical="center" wrapText="1"/>
    </xf>
    <xf numFmtId="0" fontId="14" fillId="0" borderId="19" xfId="6" applyFont="1" applyBorder="1" applyAlignment="1">
      <alignment horizontal="center" vertical="center" wrapText="1"/>
    </xf>
    <xf numFmtId="0" fontId="14" fillId="0" borderId="26" xfId="6" applyFont="1" applyBorder="1" applyAlignment="1">
      <alignment horizontal="center" vertical="center" textRotation="90" wrapText="1"/>
    </xf>
    <xf numFmtId="0" fontId="14" fillId="0" borderId="25" xfId="6" applyFont="1" applyBorder="1" applyAlignment="1">
      <alignment horizontal="center" vertical="center" textRotation="90" wrapText="1"/>
    </xf>
    <xf numFmtId="0" fontId="14" fillId="0" borderId="5" xfId="6" applyFont="1" applyBorder="1" applyAlignment="1">
      <alignment horizontal="center" vertical="center" textRotation="90" wrapText="1"/>
    </xf>
    <xf numFmtId="0" fontId="14" fillId="0" borderId="16" xfId="6" applyFont="1" applyBorder="1" applyAlignment="1">
      <alignment horizontal="center" vertical="center" textRotation="90" wrapText="1"/>
    </xf>
    <xf numFmtId="0" fontId="14" fillId="0" borderId="9" xfId="6" applyFont="1" applyBorder="1" applyAlignment="1">
      <alignment horizontal="center" vertical="center" textRotation="90" wrapText="1"/>
    </xf>
    <xf numFmtId="0" fontId="14" fillId="0" borderId="21" xfId="6" applyFont="1" applyBorder="1" applyAlignment="1">
      <alignment horizontal="center" vertical="center" textRotation="90" wrapText="1"/>
    </xf>
    <xf numFmtId="49" fontId="26" fillId="9" borderId="26" xfId="6" applyNumberFormat="1" applyFont="1" applyFill="1" applyBorder="1" applyAlignment="1">
      <alignment horizontal="center" vertical="top"/>
    </xf>
    <xf numFmtId="49" fontId="26" fillId="9" borderId="25" xfId="6" applyNumberFormat="1" applyFont="1" applyFill="1" applyBorder="1" applyAlignment="1">
      <alignment horizontal="center" vertical="top"/>
    </xf>
    <xf numFmtId="49" fontId="26" fillId="9" borderId="5" xfId="6" applyNumberFormat="1" applyFont="1" applyFill="1" applyBorder="1" applyAlignment="1">
      <alignment horizontal="center" vertical="top"/>
    </xf>
    <xf numFmtId="0" fontId="35" fillId="13" borderId="54" xfId="6" applyFont="1" applyFill="1" applyBorder="1" applyAlignment="1">
      <alignment horizontal="left" vertical="top" wrapText="1"/>
    </xf>
    <xf numFmtId="0" fontId="5" fillId="12" borderId="50" xfId="6" applyFont="1" applyFill="1" applyBorder="1" applyAlignment="1">
      <alignment horizontal="left" vertical="top" wrapText="1"/>
    </xf>
    <xf numFmtId="0" fontId="5" fillId="12" borderId="61" xfId="6" applyFont="1" applyFill="1" applyBorder="1" applyAlignment="1">
      <alignment horizontal="left" vertical="top" wrapText="1"/>
    </xf>
    <xf numFmtId="0" fontId="14" fillId="0" borderId="64" xfId="6" applyFont="1" applyBorder="1" applyAlignment="1">
      <alignment horizontal="center" vertical="center" textRotation="90" wrapText="1"/>
    </xf>
    <xf numFmtId="0" fontId="14" fillId="0" borderId="14" xfId="6" applyFont="1" applyBorder="1" applyAlignment="1">
      <alignment horizontal="center" vertical="center" textRotation="90" wrapText="1"/>
    </xf>
    <xf numFmtId="0" fontId="14" fillId="0" borderId="63" xfId="6" applyFont="1" applyBorder="1" applyAlignment="1">
      <alignment horizontal="center" vertical="center" textRotation="90" wrapText="1"/>
    </xf>
    <xf numFmtId="0" fontId="26" fillId="0" borderId="26" xfId="4" applyFont="1" applyBorder="1" applyAlignment="1">
      <alignment horizontal="center" vertical="center" wrapText="1"/>
    </xf>
    <xf numFmtId="0" fontId="26" fillId="0" borderId="25" xfId="4" applyFont="1" applyBorder="1" applyAlignment="1">
      <alignment horizontal="center" vertical="center" wrapText="1"/>
    </xf>
    <xf numFmtId="0" fontId="26" fillId="0" borderId="5" xfId="4" applyFont="1" applyBorder="1" applyAlignment="1">
      <alignment horizontal="center" vertical="center" wrapText="1"/>
    </xf>
    <xf numFmtId="0" fontId="14" fillId="0" borderId="26" xfId="4" applyNumberFormat="1" applyFont="1" applyBorder="1" applyAlignment="1">
      <alignment horizontal="center" vertical="center" wrapText="1"/>
    </xf>
    <xf numFmtId="0" fontId="14" fillId="0" borderId="25" xfId="4" applyNumberFormat="1" applyFont="1" applyBorder="1" applyAlignment="1">
      <alignment horizontal="center" vertical="center" wrapText="1"/>
    </xf>
    <xf numFmtId="0" fontId="14" fillId="0" borderId="50" xfId="6" applyFont="1" applyBorder="1" applyAlignment="1">
      <alignment horizontal="center" vertical="center" wrapText="1"/>
    </xf>
    <xf numFmtId="0" fontId="14" fillId="0" borderId="43" xfId="6" applyFont="1" applyBorder="1" applyAlignment="1">
      <alignment horizontal="center" vertical="center" wrapText="1"/>
    </xf>
    <xf numFmtId="0" fontId="14" fillId="0" borderId="52" xfId="6" applyFont="1" applyBorder="1" applyAlignment="1">
      <alignment horizontal="center" vertical="center" wrapText="1"/>
    </xf>
    <xf numFmtId="0" fontId="14" fillId="0" borderId="20" xfId="6" applyFont="1" applyBorder="1" applyAlignment="1">
      <alignment horizontal="center" vertical="center" wrapText="1"/>
    </xf>
    <xf numFmtId="0" fontId="14" fillId="0" borderId="4" xfId="4" applyFont="1" applyBorder="1" applyAlignment="1">
      <alignment horizontal="center" vertical="center"/>
    </xf>
    <xf numFmtId="0" fontId="14" fillId="0" borderId="3" xfId="4" applyFont="1" applyBorder="1" applyAlignment="1">
      <alignment horizontal="center" vertical="center"/>
    </xf>
    <xf numFmtId="0" fontId="14" fillId="0" borderId="2" xfId="4" applyFont="1" applyBorder="1" applyAlignment="1">
      <alignment horizontal="center" vertical="center"/>
    </xf>
    <xf numFmtId="0" fontId="14" fillId="14" borderId="26" xfId="0" applyFont="1" applyFill="1" applyBorder="1" applyAlignment="1">
      <alignment horizontal="left" vertical="top" wrapText="1"/>
    </xf>
    <xf numFmtId="0" fontId="14" fillId="14" borderId="25" xfId="0" applyFont="1" applyFill="1" applyBorder="1" applyAlignment="1">
      <alignment horizontal="left" vertical="top" wrapText="1"/>
    </xf>
    <xf numFmtId="0" fontId="14" fillId="14" borderId="5" xfId="0" applyFont="1" applyFill="1" applyBorder="1" applyAlignment="1">
      <alignment horizontal="left" vertical="top" wrapText="1"/>
    </xf>
    <xf numFmtId="0" fontId="13" fillId="9" borderId="17" xfId="6" applyFont="1" applyFill="1" applyBorder="1" applyAlignment="1">
      <alignment horizontal="right" vertical="top" wrapText="1"/>
    </xf>
    <xf numFmtId="0" fontId="13" fillId="9" borderId="19" xfId="6" applyFont="1" applyFill="1" applyBorder="1" applyAlignment="1">
      <alignment horizontal="right" vertical="top" wrapText="1"/>
    </xf>
    <xf numFmtId="49" fontId="5" fillId="0" borderId="26" xfId="6" applyNumberFormat="1" applyFont="1" applyFill="1" applyBorder="1" applyAlignment="1">
      <alignment horizontal="center" vertical="center" textRotation="90" wrapText="1"/>
    </xf>
    <xf numFmtId="49" fontId="5" fillId="0" borderId="25" xfId="6" applyNumberFormat="1" applyFont="1" applyFill="1" applyBorder="1" applyAlignment="1">
      <alignment horizontal="center" vertical="center" textRotation="90" wrapText="1"/>
    </xf>
    <xf numFmtId="49" fontId="5" fillId="0" borderId="5" xfId="6" applyNumberFormat="1" applyFont="1" applyFill="1" applyBorder="1" applyAlignment="1">
      <alignment horizontal="center" vertical="center" textRotation="90" wrapText="1"/>
    </xf>
    <xf numFmtId="0" fontId="34" fillId="14" borderId="26" xfId="6" applyFont="1" applyFill="1" applyBorder="1" applyAlignment="1">
      <alignment horizontal="left" vertical="top" wrapText="1"/>
    </xf>
    <xf numFmtId="0" fontId="34" fillId="14" borderId="25" xfId="6" applyFont="1" applyFill="1" applyBorder="1" applyAlignment="1">
      <alignment horizontal="left" vertical="top" wrapText="1"/>
    </xf>
    <xf numFmtId="0" fontId="34" fillId="14" borderId="5" xfId="6" applyFont="1" applyFill="1" applyBorder="1" applyAlignment="1">
      <alignment horizontal="left" vertical="top" wrapText="1"/>
    </xf>
    <xf numFmtId="49" fontId="14" fillId="12" borderId="26" xfId="6" applyNumberFormat="1" applyFont="1" applyFill="1" applyBorder="1" applyAlignment="1">
      <alignment horizontal="center" vertical="top" wrapText="1"/>
    </xf>
    <xf numFmtId="49" fontId="14" fillId="12" borderId="25" xfId="6" applyNumberFormat="1" applyFont="1" applyFill="1" applyBorder="1" applyAlignment="1">
      <alignment horizontal="center" vertical="top" wrapText="1"/>
    </xf>
    <xf numFmtId="49" fontId="14" fillId="12" borderId="5" xfId="6" applyNumberFormat="1" applyFont="1" applyFill="1" applyBorder="1" applyAlignment="1">
      <alignment horizontal="center" vertical="top" wrapText="1"/>
    </xf>
    <xf numFmtId="0" fontId="14" fillId="0" borderId="5" xfId="0" applyFont="1" applyBorder="1" applyAlignment="1">
      <alignment horizontal="left" vertical="top" wrapText="1"/>
    </xf>
    <xf numFmtId="0" fontId="5" fillId="14" borderId="18" xfId="0" applyFont="1" applyFill="1" applyBorder="1" applyAlignment="1">
      <alignment horizontal="left" vertical="top" wrapText="1"/>
    </xf>
    <xf numFmtId="0" fontId="5" fillId="14" borderId="0" xfId="0" applyFont="1" applyFill="1" applyBorder="1" applyAlignment="1">
      <alignment horizontal="left" vertical="top" wrapText="1"/>
    </xf>
    <xf numFmtId="0" fontId="5" fillId="14" borderId="17" xfId="0" applyFont="1" applyFill="1" applyBorder="1" applyAlignment="1">
      <alignment horizontal="left" vertical="top" wrapText="1"/>
    </xf>
    <xf numFmtId="0" fontId="52" fillId="13" borderId="27" xfId="6" applyFont="1" applyFill="1" applyBorder="1" applyAlignment="1">
      <alignment horizontal="left" vertical="top" wrapText="1"/>
    </xf>
    <xf numFmtId="49" fontId="12" fillId="12" borderId="26" xfId="6" applyNumberFormat="1" applyFont="1" applyFill="1" applyBorder="1" applyAlignment="1">
      <alignment horizontal="center" vertical="top"/>
    </xf>
    <xf numFmtId="49" fontId="26" fillId="10" borderId="24" xfId="6" applyNumberFormat="1" applyFont="1" applyFill="1" applyBorder="1" applyAlignment="1">
      <alignment horizontal="center" vertical="top"/>
    </xf>
    <xf numFmtId="49" fontId="26" fillId="10" borderId="51" xfId="6" applyNumberFormat="1" applyFont="1" applyFill="1" applyBorder="1" applyAlignment="1">
      <alignment horizontal="center" vertical="top"/>
    </xf>
    <xf numFmtId="49" fontId="26" fillId="10" borderId="33" xfId="6" applyNumberFormat="1" applyFont="1" applyFill="1" applyBorder="1" applyAlignment="1">
      <alignment horizontal="center" vertical="top"/>
    </xf>
    <xf numFmtId="49" fontId="26" fillId="15" borderId="16" xfId="6" applyNumberFormat="1" applyFont="1" applyFill="1" applyBorder="1" applyAlignment="1">
      <alignment horizontal="center" vertical="top"/>
    </xf>
    <xf numFmtId="49" fontId="26" fillId="15" borderId="21" xfId="6" applyNumberFormat="1" applyFont="1" applyFill="1" applyBorder="1" applyAlignment="1">
      <alignment horizontal="center" vertical="top"/>
    </xf>
    <xf numFmtId="0" fontId="31" fillId="13" borderId="5" xfId="6" applyFont="1" applyFill="1" applyBorder="1" applyAlignment="1">
      <alignment horizontal="center" vertical="top" wrapText="1"/>
    </xf>
    <xf numFmtId="49" fontId="5" fillId="12" borderId="16" xfId="6" applyNumberFormat="1" applyFont="1" applyFill="1" applyBorder="1" applyAlignment="1">
      <alignment horizontal="center" vertical="center" textRotation="87"/>
    </xf>
    <xf numFmtId="49" fontId="5" fillId="12" borderId="25" xfId="6" applyNumberFormat="1" applyFont="1" applyFill="1" applyBorder="1" applyAlignment="1">
      <alignment horizontal="center" vertical="center" textRotation="87"/>
    </xf>
    <xf numFmtId="49" fontId="5" fillId="12" borderId="21" xfId="6" applyNumberFormat="1" applyFont="1" applyFill="1" applyBorder="1" applyAlignment="1">
      <alignment horizontal="center" vertical="center" textRotation="87"/>
    </xf>
    <xf numFmtId="49" fontId="44" fillId="15" borderId="26" xfId="6" applyNumberFormat="1" applyFont="1" applyFill="1" applyBorder="1" applyAlignment="1">
      <alignment horizontal="center" vertical="top"/>
    </xf>
    <xf numFmtId="49" fontId="44" fillId="15" borderId="25" xfId="6" applyNumberFormat="1" applyFont="1" applyFill="1" applyBorder="1" applyAlignment="1">
      <alignment horizontal="center" vertical="top"/>
    </xf>
    <xf numFmtId="49" fontId="44" fillId="15" borderId="5" xfId="6" applyNumberFormat="1" applyFont="1" applyFill="1" applyBorder="1" applyAlignment="1">
      <alignment horizontal="center" vertical="top"/>
    </xf>
    <xf numFmtId="0" fontId="39" fillId="13" borderId="37" xfId="6" applyFont="1" applyFill="1" applyBorder="1" applyAlignment="1">
      <alignment horizontal="center" vertical="top" wrapText="1"/>
    </xf>
    <xf numFmtId="0" fontId="39" fillId="13" borderId="18" xfId="6" applyFont="1" applyFill="1" applyBorder="1" applyAlignment="1">
      <alignment horizontal="center" vertical="top" wrapText="1"/>
    </xf>
    <xf numFmtId="0" fontId="39" fillId="13" borderId="27" xfId="6" applyFont="1" applyFill="1" applyBorder="1" applyAlignment="1">
      <alignment horizontal="center" vertical="top" wrapText="1"/>
    </xf>
    <xf numFmtId="0" fontId="39" fillId="13" borderId="51" xfId="6" applyFont="1" applyFill="1" applyBorder="1" applyAlignment="1">
      <alignment horizontal="center" vertical="top" wrapText="1"/>
    </xf>
    <xf numFmtId="0" fontId="39" fillId="13" borderId="0" xfId="6" applyFont="1" applyFill="1" applyBorder="1" applyAlignment="1">
      <alignment horizontal="center" vertical="top" wrapText="1"/>
    </xf>
    <xf numFmtId="0" fontId="39" fillId="13" borderId="54" xfId="6" applyFont="1" applyFill="1" applyBorder="1" applyAlignment="1">
      <alignment horizontal="center" vertical="top" wrapText="1"/>
    </xf>
    <xf numFmtId="0" fontId="39" fillId="13" borderId="32" xfId="6" applyFont="1" applyFill="1" applyBorder="1" applyAlignment="1">
      <alignment horizontal="center" vertical="top" wrapText="1"/>
    </xf>
    <xf numFmtId="0" fontId="39" fillId="13" borderId="17" xfId="6" applyFont="1" applyFill="1" applyBorder="1" applyAlignment="1">
      <alignment horizontal="center" vertical="top" wrapText="1"/>
    </xf>
    <xf numFmtId="0" fontId="39" fillId="13" borderId="19" xfId="6" applyFont="1" applyFill="1" applyBorder="1" applyAlignment="1">
      <alignment horizontal="center" vertical="top" wrapText="1"/>
    </xf>
    <xf numFmtId="0" fontId="36" fillId="13" borderId="26" xfId="6" applyFont="1" applyFill="1" applyBorder="1" applyAlignment="1">
      <alignment horizontal="center" vertical="center" textRotation="90" wrapText="1"/>
    </xf>
    <xf numFmtId="0" fontId="36" fillId="13" borderId="25" xfId="6" applyFont="1" applyFill="1" applyBorder="1" applyAlignment="1">
      <alignment horizontal="center" vertical="center" textRotation="90" wrapText="1"/>
    </xf>
    <xf numFmtId="0" fontId="36" fillId="13" borderId="5" xfId="6" applyFont="1" applyFill="1" applyBorder="1" applyAlignment="1">
      <alignment horizontal="center" vertical="center" textRotation="90" wrapText="1"/>
    </xf>
    <xf numFmtId="0" fontId="33" fillId="14" borderId="26" xfId="6" applyFont="1" applyFill="1" applyBorder="1" applyAlignment="1">
      <alignment horizontal="left" vertical="top" wrapText="1"/>
    </xf>
    <xf numFmtId="0" fontId="29" fillId="14" borderId="25" xfId="6" applyFont="1" applyFill="1" applyBorder="1" applyAlignment="1">
      <alignment vertical="top" wrapText="1"/>
    </xf>
    <xf numFmtId="0" fontId="29" fillId="14" borderId="5" xfId="6" applyFont="1" applyFill="1" applyBorder="1" applyAlignment="1">
      <alignment vertical="top" wrapText="1"/>
    </xf>
    <xf numFmtId="49" fontId="42" fillId="12" borderId="26" xfId="6" applyNumberFormat="1" applyFont="1" applyFill="1" applyBorder="1" applyAlignment="1">
      <alignment horizontal="center" vertical="top"/>
    </xf>
    <xf numFmtId="49" fontId="42" fillId="12" borderId="25" xfId="6" applyNumberFormat="1" applyFont="1" applyFill="1" applyBorder="1" applyAlignment="1">
      <alignment horizontal="center" vertical="top"/>
    </xf>
    <xf numFmtId="49" fontId="42" fillId="12" borderId="5" xfId="6" applyNumberFormat="1" applyFont="1" applyFill="1" applyBorder="1" applyAlignment="1">
      <alignment horizontal="center" vertical="top"/>
    </xf>
    <xf numFmtId="49" fontId="15" fillId="12" borderId="26" xfId="6" applyNumberFormat="1" applyFont="1" applyFill="1" applyBorder="1" applyAlignment="1">
      <alignment horizontal="center" vertical="center" textRotation="90"/>
    </xf>
    <xf numFmtId="49" fontId="15" fillId="12" borderId="25" xfId="6" applyNumberFormat="1" applyFont="1" applyFill="1" applyBorder="1" applyAlignment="1">
      <alignment horizontal="center" vertical="center" textRotation="90"/>
    </xf>
    <xf numFmtId="49" fontId="15" fillId="12" borderId="5" xfId="6" applyNumberFormat="1" applyFont="1" applyFill="1" applyBorder="1" applyAlignment="1">
      <alignment horizontal="center" vertical="center" textRotation="90"/>
    </xf>
    <xf numFmtId="49" fontId="23" fillId="10" borderId="24" xfId="6" applyNumberFormat="1" applyFont="1" applyFill="1" applyBorder="1" applyAlignment="1">
      <alignment horizontal="center" vertical="top"/>
    </xf>
    <xf numFmtId="49" fontId="23" fillId="10" borderId="51" xfId="6" applyNumberFormat="1" applyFont="1" applyFill="1" applyBorder="1" applyAlignment="1">
      <alignment horizontal="center" vertical="top"/>
    </xf>
    <xf numFmtId="49" fontId="23" fillId="10" borderId="33" xfId="6" applyNumberFormat="1" applyFont="1" applyFill="1" applyBorder="1" applyAlignment="1">
      <alignment horizontal="center" vertical="top"/>
    </xf>
    <xf numFmtId="49" fontId="23" fillId="15" borderId="16" xfId="6" applyNumberFormat="1" applyFont="1" applyFill="1" applyBorder="1" applyAlignment="1">
      <alignment horizontal="center" vertical="top"/>
    </xf>
    <xf numFmtId="49" fontId="23" fillId="15" borderId="21" xfId="6" applyNumberFormat="1" applyFont="1" applyFill="1" applyBorder="1" applyAlignment="1">
      <alignment horizontal="center" vertical="top"/>
    </xf>
    <xf numFmtId="49" fontId="23" fillId="13" borderId="26" xfId="6" applyNumberFormat="1" applyFont="1" applyFill="1" applyBorder="1" applyAlignment="1">
      <alignment horizontal="center" vertical="top" wrapText="1"/>
    </xf>
    <xf numFmtId="49" fontId="23" fillId="13" borderId="25" xfId="6" applyNumberFormat="1" applyFont="1" applyFill="1" applyBorder="1" applyAlignment="1">
      <alignment horizontal="center" vertical="top" wrapText="1"/>
    </xf>
    <xf numFmtId="0" fontId="41" fillId="13" borderId="5" xfId="6" applyFont="1" applyFill="1" applyBorder="1" applyAlignment="1">
      <alignment horizontal="center" vertical="top" wrapText="1"/>
    </xf>
    <xf numFmtId="49" fontId="12" fillId="12" borderId="16" xfId="6" applyNumberFormat="1" applyFont="1" applyFill="1" applyBorder="1" applyAlignment="1">
      <alignment horizontal="center" vertical="center" textRotation="90"/>
    </xf>
    <xf numFmtId="49" fontId="12" fillId="12" borderId="21" xfId="6" applyNumberFormat="1" applyFont="1" applyFill="1" applyBorder="1" applyAlignment="1">
      <alignment horizontal="center" vertical="center" textRotation="90"/>
    </xf>
    <xf numFmtId="0" fontId="35" fillId="13" borderId="37" xfId="6" applyFont="1" applyFill="1" applyBorder="1" applyAlignment="1">
      <alignment horizontal="center" vertical="top" wrapText="1"/>
    </xf>
    <xf numFmtId="0" fontId="34" fillId="13" borderId="18" xfId="6" applyFont="1" applyFill="1" applyBorder="1" applyAlignment="1">
      <alignment horizontal="center" vertical="top" wrapText="1"/>
    </xf>
    <xf numFmtId="0" fontId="34" fillId="13" borderId="27" xfId="6" applyFont="1" applyFill="1" applyBorder="1" applyAlignment="1">
      <alignment horizontal="center" vertical="top" wrapText="1"/>
    </xf>
    <xf numFmtId="0" fontId="34" fillId="13" borderId="51" xfId="6" applyFont="1" applyFill="1" applyBorder="1" applyAlignment="1">
      <alignment horizontal="center" vertical="top" wrapText="1"/>
    </xf>
    <xf numFmtId="0" fontId="34" fillId="13" borderId="0" xfId="6" applyFont="1" applyFill="1" applyBorder="1" applyAlignment="1">
      <alignment horizontal="center" vertical="top" wrapText="1"/>
    </xf>
    <xf numFmtId="0" fontId="34" fillId="13" borderId="54" xfId="6" applyFont="1" applyFill="1" applyBorder="1" applyAlignment="1">
      <alignment horizontal="center" vertical="top" wrapText="1"/>
    </xf>
    <xf numFmtId="0" fontId="34" fillId="13" borderId="32" xfId="6" applyFont="1" applyFill="1" applyBorder="1" applyAlignment="1">
      <alignment horizontal="center" vertical="top" wrapText="1"/>
    </xf>
    <xf numFmtId="0" fontId="34" fillId="13" borderId="17" xfId="6" applyFont="1" applyFill="1" applyBorder="1" applyAlignment="1">
      <alignment horizontal="center" vertical="top" wrapText="1"/>
    </xf>
    <xf numFmtId="0" fontId="34" fillId="13" borderId="19" xfId="6" applyFont="1" applyFill="1" applyBorder="1" applyAlignment="1">
      <alignment horizontal="center" vertical="top" wrapText="1"/>
    </xf>
    <xf numFmtId="0" fontId="13" fillId="11" borderId="17" xfId="6" applyFont="1" applyFill="1" applyBorder="1" applyAlignment="1">
      <alignment horizontal="right" vertical="top" wrapText="1"/>
    </xf>
    <xf numFmtId="0" fontId="13" fillId="11" borderId="19" xfId="6" applyFont="1" applyFill="1" applyBorder="1" applyAlignment="1">
      <alignment horizontal="right" vertical="top" wrapText="1"/>
    </xf>
    <xf numFmtId="0" fontId="35" fillId="13" borderId="37" xfId="6" applyFont="1" applyFill="1" applyBorder="1" applyAlignment="1">
      <alignment horizontal="left" vertical="top" wrapText="1"/>
    </xf>
    <xf numFmtId="0" fontId="34" fillId="13" borderId="18" xfId="6" applyFont="1" applyFill="1" applyBorder="1" applyAlignment="1">
      <alignment horizontal="left" vertical="top" wrapText="1"/>
    </xf>
    <xf numFmtId="0" fontId="34" fillId="13" borderId="27" xfId="6" applyFont="1" applyFill="1" applyBorder="1" applyAlignment="1">
      <alignment horizontal="left" vertical="top" wrapText="1"/>
    </xf>
    <xf numFmtId="0" fontId="34" fillId="13" borderId="51" xfId="6" applyFont="1" applyFill="1" applyBorder="1" applyAlignment="1">
      <alignment horizontal="left" vertical="top" wrapText="1"/>
    </xf>
    <xf numFmtId="0" fontId="34" fillId="13" borderId="0" xfId="6" applyFont="1" applyFill="1" applyBorder="1" applyAlignment="1">
      <alignment horizontal="left" vertical="top" wrapText="1"/>
    </xf>
    <xf numFmtId="0" fontId="34" fillId="13" borderId="32" xfId="6" applyFont="1" applyFill="1" applyBorder="1" applyAlignment="1">
      <alignment horizontal="left" vertical="top" wrapText="1"/>
    </xf>
    <xf numFmtId="0" fontId="34" fillId="13" borderId="17" xfId="6" applyFont="1" applyFill="1" applyBorder="1" applyAlignment="1">
      <alignment horizontal="left" vertical="top" wrapText="1"/>
    </xf>
    <xf numFmtId="0" fontId="26" fillId="11" borderId="17" xfId="6" applyFont="1" applyFill="1" applyBorder="1" applyAlignment="1">
      <alignment horizontal="right" vertical="top" wrapText="1"/>
    </xf>
    <xf numFmtId="0" fontId="26" fillId="11" borderId="19" xfId="6" applyFont="1" applyFill="1" applyBorder="1" applyAlignment="1">
      <alignment horizontal="right" vertical="top" wrapText="1"/>
    </xf>
    <xf numFmtId="0" fontId="33" fillId="14" borderId="25" xfId="6" applyFont="1" applyFill="1" applyBorder="1" applyAlignment="1">
      <alignment horizontal="left" vertical="top" wrapText="1"/>
    </xf>
    <xf numFmtId="0" fontId="33" fillId="14" borderId="5" xfId="6" applyFont="1" applyFill="1" applyBorder="1" applyAlignment="1">
      <alignment horizontal="left" vertical="top" wrapText="1"/>
    </xf>
    <xf numFmtId="0" fontId="24" fillId="0" borderId="24" xfId="6" applyFont="1" applyBorder="1" applyAlignment="1">
      <alignment horizontal="left" vertical="top" wrapText="1"/>
    </xf>
    <xf numFmtId="0" fontId="24" fillId="0" borderId="64" xfId="6" applyFont="1" applyBorder="1" applyAlignment="1">
      <alignment horizontal="left" vertical="top" wrapText="1"/>
    </xf>
    <xf numFmtId="0" fontId="24" fillId="0" borderId="22" xfId="6" applyFont="1" applyBorder="1" applyAlignment="1">
      <alignment horizontal="left" vertical="top" wrapText="1"/>
    </xf>
    <xf numFmtId="0" fontId="35" fillId="0" borderId="0" xfId="6" applyFont="1" applyAlignment="1">
      <alignment horizontal="center"/>
    </xf>
    <xf numFmtId="0" fontId="23" fillId="7" borderId="24" xfId="6" applyFont="1" applyFill="1" applyBorder="1" applyAlignment="1">
      <alignment horizontal="right" vertical="top" wrapText="1"/>
    </xf>
    <xf numFmtId="0" fontId="23" fillId="7" borderId="64" xfId="6" applyFont="1" applyFill="1" applyBorder="1" applyAlignment="1">
      <alignment horizontal="right" vertical="top" wrapText="1"/>
    </xf>
    <xf numFmtId="0" fontId="23" fillId="7" borderId="22" xfId="6" applyFont="1" applyFill="1" applyBorder="1" applyAlignment="1">
      <alignment horizontal="right" vertical="top" wrapText="1"/>
    </xf>
    <xf numFmtId="0" fontId="14" fillId="4" borderId="26" xfId="8" applyFont="1" applyFill="1" applyBorder="1" applyAlignment="1">
      <alignment horizontal="left" vertical="top" wrapText="1"/>
    </xf>
    <xf numFmtId="0" fontId="14" fillId="4" borderId="25" xfId="8" applyFont="1" applyFill="1" applyBorder="1" applyAlignment="1">
      <alignment horizontal="left" vertical="top" wrapText="1"/>
    </xf>
    <xf numFmtId="0" fontId="14" fillId="4" borderId="5" xfId="8" applyFont="1" applyFill="1" applyBorder="1" applyAlignment="1">
      <alignment horizontal="left" vertical="top" wrapText="1"/>
    </xf>
    <xf numFmtId="0" fontId="14" fillId="4" borderId="26" xfId="0" applyFont="1" applyFill="1" applyBorder="1" applyAlignment="1">
      <alignment horizontal="left" vertical="top" wrapText="1"/>
    </xf>
    <xf numFmtId="0" fontId="14" fillId="4" borderId="25" xfId="0" applyFont="1" applyFill="1" applyBorder="1" applyAlignment="1">
      <alignment horizontal="left" vertical="top" wrapText="1"/>
    </xf>
    <xf numFmtId="0" fontId="14" fillId="4" borderId="5" xfId="0" applyFont="1" applyFill="1" applyBorder="1" applyAlignment="1">
      <alignment horizontal="left" vertical="top" wrapText="1"/>
    </xf>
    <xf numFmtId="0" fontId="26" fillId="9" borderId="17" xfId="6" applyFont="1" applyFill="1" applyBorder="1" applyAlignment="1">
      <alignment horizontal="right" vertical="top" wrapText="1"/>
    </xf>
    <xf numFmtId="0" fontId="26" fillId="9" borderId="19" xfId="6" applyFont="1" applyFill="1" applyBorder="1" applyAlignment="1">
      <alignment horizontal="right" vertical="top" wrapText="1"/>
    </xf>
    <xf numFmtId="0" fontId="14" fillId="0" borderId="33" xfId="6" applyFont="1" applyBorder="1" applyAlignment="1">
      <alignment horizontal="left" vertical="top" wrapText="1"/>
    </xf>
    <xf numFmtId="0" fontId="14" fillId="0" borderId="63" xfId="6" applyFont="1" applyBorder="1" applyAlignment="1">
      <alignment horizontal="left" vertical="top" wrapText="1"/>
    </xf>
    <xf numFmtId="0" fontId="14" fillId="0" borderId="55" xfId="6" applyFont="1" applyBorder="1" applyAlignment="1">
      <alignment horizontal="left" vertical="top" wrapText="1"/>
    </xf>
    <xf numFmtId="0" fontId="14" fillId="7" borderId="4" xfId="6" applyFont="1" applyFill="1" applyBorder="1" applyAlignment="1">
      <alignment horizontal="right" vertical="top" wrapText="1"/>
    </xf>
    <xf numFmtId="0" fontId="14" fillId="7" borderId="3" xfId="6" applyFont="1" applyFill="1" applyBorder="1" applyAlignment="1">
      <alignment horizontal="right" vertical="top" wrapText="1"/>
    </xf>
    <xf numFmtId="0" fontId="14" fillId="0" borderId="15" xfId="5" applyFont="1" applyBorder="1" applyAlignment="1">
      <alignment horizontal="left" vertical="top" wrapText="1"/>
    </xf>
    <xf numFmtId="0" fontId="14" fillId="0" borderId="14" xfId="5" applyFont="1" applyBorder="1" applyAlignment="1">
      <alignment horizontal="left" vertical="top" wrapText="1"/>
    </xf>
    <xf numFmtId="0" fontId="14" fillId="0" borderId="13" xfId="5" applyFont="1" applyBorder="1" applyAlignment="1">
      <alignment horizontal="left" vertical="top" wrapText="1"/>
    </xf>
    <xf numFmtId="49" fontId="33" fillId="12" borderId="25" xfId="6" applyNumberFormat="1" applyFont="1" applyFill="1" applyBorder="1" applyAlignment="1">
      <alignment horizontal="center" vertical="top"/>
    </xf>
    <xf numFmtId="49" fontId="33" fillId="12" borderId="5" xfId="6" applyNumberFormat="1" applyFont="1" applyFill="1" applyBorder="1" applyAlignment="1">
      <alignment horizontal="center" vertical="top"/>
    </xf>
    <xf numFmtId="49" fontId="11" fillId="12" borderId="26" xfId="6" applyNumberFormat="1" applyFont="1" applyFill="1" applyBorder="1" applyAlignment="1">
      <alignment horizontal="center" vertical="center" textRotation="90"/>
    </xf>
    <xf numFmtId="49" fontId="11" fillId="12" borderId="25" xfId="6" applyNumberFormat="1" applyFont="1" applyFill="1" applyBorder="1" applyAlignment="1">
      <alignment horizontal="center" vertical="center" textRotation="90"/>
    </xf>
    <xf numFmtId="49" fontId="11" fillId="12" borderId="5" xfId="6" applyNumberFormat="1" applyFont="1" applyFill="1" applyBorder="1" applyAlignment="1">
      <alignment horizontal="center" vertical="center" textRotation="90"/>
    </xf>
    <xf numFmtId="49" fontId="33" fillId="12" borderId="26" xfId="6" applyNumberFormat="1" applyFont="1" applyFill="1" applyBorder="1" applyAlignment="1">
      <alignment horizontal="center" vertical="top"/>
    </xf>
    <xf numFmtId="0" fontId="26" fillId="18" borderId="17" xfId="6" applyFont="1" applyFill="1" applyBorder="1" applyAlignment="1">
      <alignment horizontal="right" vertical="top" wrapText="1"/>
    </xf>
    <xf numFmtId="0" fontId="26" fillId="18" borderId="19" xfId="6" applyFont="1" applyFill="1" applyBorder="1" applyAlignment="1">
      <alignment horizontal="right" vertical="top" wrapText="1"/>
    </xf>
    <xf numFmtId="0" fontId="26" fillId="4" borderId="4" xfId="6" applyFont="1" applyFill="1" applyBorder="1" applyAlignment="1">
      <alignment horizontal="right" vertical="top" wrapText="1"/>
    </xf>
    <xf numFmtId="0" fontId="26" fillId="4" borderId="3" xfId="6" applyFont="1" applyFill="1" applyBorder="1" applyAlignment="1">
      <alignment horizontal="right" vertical="top" wrapText="1"/>
    </xf>
    <xf numFmtId="0" fontId="26" fillId="4" borderId="2" xfId="6" applyFont="1" applyFill="1" applyBorder="1" applyAlignment="1">
      <alignment horizontal="right" vertical="top" wrapText="1"/>
    </xf>
    <xf numFmtId="0" fontId="23" fillId="9" borderId="17" xfId="6" applyFont="1" applyFill="1" applyBorder="1" applyAlignment="1">
      <alignment horizontal="right" vertical="top" wrapText="1"/>
    </xf>
    <xf numFmtId="0" fontId="23" fillId="9" borderId="19" xfId="6" applyFont="1" applyFill="1" applyBorder="1" applyAlignment="1">
      <alignment horizontal="right" vertical="top" wrapText="1"/>
    </xf>
    <xf numFmtId="49" fontId="14" fillId="12" borderId="26" xfId="8" applyNumberFormat="1" applyFont="1" applyFill="1" applyBorder="1" applyAlignment="1">
      <alignment horizontal="center" vertical="top"/>
    </xf>
    <xf numFmtId="49" fontId="14" fillId="12" borderId="25" xfId="8" applyNumberFormat="1" applyFont="1" applyFill="1" applyBorder="1" applyAlignment="1">
      <alignment horizontal="center" vertical="top"/>
    </xf>
    <xf numFmtId="49" fontId="14" fillId="12" borderId="5" xfId="8" applyNumberFormat="1" applyFont="1" applyFill="1" applyBorder="1" applyAlignment="1">
      <alignment horizontal="center" vertical="top"/>
    </xf>
    <xf numFmtId="0" fontId="12" fillId="12" borderId="30" xfId="6" applyFont="1" applyFill="1" applyBorder="1" applyAlignment="1">
      <alignment horizontal="left" vertical="top" wrapText="1"/>
    </xf>
    <xf numFmtId="0" fontId="12" fillId="12" borderId="61" xfId="6" applyFont="1" applyFill="1" applyBorder="1" applyAlignment="1">
      <alignment horizontal="left" vertical="top" wrapText="1"/>
    </xf>
    <xf numFmtId="0" fontId="5" fillId="12" borderId="30" xfId="6" applyFont="1" applyFill="1" applyBorder="1" applyAlignment="1">
      <alignment horizontal="left" vertical="top" wrapText="1"/>
    </xf>
    <xf numFmtId="0" fontId="45" fillId="14" borderId="26" xfId="6" applyFont="1" applyFill="1" applyBorder="1" applyAlignment="1">
      <alignment horizontal="center" vertical="top" wrapText="1"/>
    </xf>
    <xf numFmtId="0" fontId="45" fillId="14" borderId="25" xfId="6" applyFont="1" applyFill="1" applyBorder="1" applyAlignment="1">
      <alignment horizontal="center" vertical="top" wrapText="1"/>
    </xf>
    <xf numFmtId="0" fontId="45" fillId="14" borderId="5" xfId="6" applyFont="1" applyFill="1" applyBorder="1" applyAlignment="1">
      <alignment horizontal="center" vertical="top" wrapText="1"/>
    </xf>
    <xf numFmtId="49" fontId="14" fillId="12" borderId="26" xfId="6" applyNumberFormat="1" applyFont="1" applyFill="1" applyBorder="1" applyAlignment="1">
      <alignment horizontal="center" vertical="center" textRotation="90"/>
    </xf>
    <xf numFmtId="49" fontId="14" fillId="12" borderId="25" xfId="6" applyNumberFormat="1" applyFont="1" applyFill="1" applyBorder="1" applyAlignment="1">
      <alignment horizontal="center" vertical="center" textRotation="90"/>
    </xf>
    <xf numFmtId="49" fontId="14" fillId="12" borderId="5" xfId="6" applyNumberFormat="1" applyFont="1" applyFill="1" applyBorder="1" applyAlignment="1">
      <alignment horizontal="center" vertical="center" textRotation="90"/>
    </xf>
    <xf numFmtId="0" fontId="5" fillId="12" borderId="71" xfId="6" applyFont="1" applyFill="1" applyBorder="1" applyAlignment="1">
      <alignment horizontal="center" vertical="center" wrapText="1"/>
    </xf>
    <xf numFmtId="0" fontId="5" fillId="12" borderId="58" xfId="6" applyFont="1" applyFill="1" applyBorder="1" applyAlignment="1">
      <alignment horizontal="center" vertical="center" wrapText="1"/>
    </xf>
    <xf numFmtId="0" fontId="5" fillId="12" borderId="28" xfId="6" applyFont="1" applyFill="1" applyBorder="1" applyAlignment="1">
      <alignment horizontal="center" vertical="center"/>
    </xf>
    <xf numFmtId="0" fontId="5" fillId="12" borderId="47" xfId="6" applyFont="1" applyFill="1" applyBorder="1" applyAlignment="1">
      <alignment horizontal="center" vertical="center"/>
    </xf>
    <xf numFmtId="49" fontId="14" fillId="0" borderId="26" xfId="6" applyNumberFormat="1" applyFont="1" applyFill="1" applyBorder="1" applyAlignment="1">
      <alignment horizontal="left" vertical="top"/>
    </xf>
    <xf numFmtId="49" fontId="14" fillId="0" borderId="25" xfId="6" applyNumberFormat="1" applyFont="1" applyFill="1" applyBorder="1" applyAlignment="1">
      <alignment horizontal="left" vertical="top"/>
    </xf>
    <xf numFmtId="49" fontId="14" fillId="0" borderId="5" xfId="6" applyNumberFormat="1" applyFont="1" applyFill="1" applyBorder="1" applyAlignment="1">
      <alignment horizontal="left" vertical="top"/>
    </xf>
    <xf numFmtId="0" fontId="14" fillId="14" borderId="26" xfId="8" applyFont="1" applyFill="1" applyBorder="1" applyAlignment="1">
      <alignment horizontal="left" vertical="top" wrapText="1"/>
    </xf>
    <xf numFmtId="0" fontId="14" fillId="14" borderId="25" xfId="8" applyFont="1" applyFill="1" applyBorder="1" applyAlignment="1">
      <alignment horizontal="left" vertical="top" wrapText="1"/>
    </xf>
    <xf numFmtId="0" fontId="14" fillId="14" borderId="5" xfId="8" applyFont="1" applyFill="1" applyBorder="1" applyAlignment="1">
      <alignment horizontal="left" vertical="top" wrapText="1"/>
    </xf>
    <xf numFmtId="0" fontId="14" fillId="0" borderId="37" xfId="0" applyFont="1" applyBorder="1" applyAlignment="1">
      <alignment horizontal="left" vertical="top" wrapText="1"/>
    </xf>
    <xf numFmtId="0" fontId="14" fillId="0" borderId="51" xfId="0" applyFont="1" applyBorder="1" applyAlignment="1">
      <alignment horizontal="left" vertical="top" wrapText="1"/>
    </xf>
    <xf numFmtId="0" fontId="14" fillId="0" borderId="32" xfId="0" applyFont="1" applyBorder="1" applyAlignment="1">
      <alignment horizontal="left" vertical="top" wrapText="1"/>
    </xf>
    <xf numFmtId="0" fontId="26" fillId="12" borderId="37" xfId="6" applyFont="1" applyFill="1" applyBorder="1" applyAlignment="1">
      <alignment horizontal="center" vertical="top"/>
    </xf>
    <xf numFmtId="0" fontId="26" fillId="12" borderId="18" xfId="6" applyFont="1" applyFill="1" applyBorder="1" applyAlignment="1">
      <alignment horizontal="center" vertical="top"/>
    </xf>
    <xf numFmtId="0" fontId="26" fillId="12" borderId="27" xfId="6" applyFont="1" applyFill="1" applyBorder="1" applyAlignment="1">
      <alignment horizontal="center" vertical="top"/>
    </xf>
    <xf numFmtId="0" fontId="26" fillId="12" borderId="32" xfId="6" applyFont="1" applyFill="1" applyBorder="1" applyAlignment="1">
      <alignment horizontal="center" vertical="top"/>
    </xf>
    <xf numFmtId="0" fontId="26" fillId="12" borderId="17" xfId="6" applyFont="1" applyFill="1" applyBorder="1" applyAlignment="1">
      <alignment horizontal="center" vertical="top"/>
    </xf>
    <xf numFmtId="0" fontId="26" fillId="12" borderId="19" xfId="6" applyFont="1" applyFill="1" applyBorder="1" applyAlignment="1">
      <alignment horizontal="center" vertical="top"/>
    </xf>
    <xf numFmtId="0" fontId="5" fillId="12" borderId="46" xfId="9" applyFont="1" applyFill="1" applyBorder="1" applyAlignment="1">
      <alignment horizontal="center" vertical="top" wrapText="1"/>
    </xf>
    <xf numFmtId="0" fontId="5" fillId="12" borderId="50" xfId="9" applyFont="1" applyFill="1" applyBorder="1" applyAlignment="1">
      <alignment horizontal="center" vertical="top" wrapText="1"/>
    </xf>
    <xf numFmtId="0" fontId="5" fillId="12" borderId="43" xfId="9" applyFont="1" applyFill="1" applyBorder="1" applyAlignment="1">
      <alignment horizontal="center" vertical="top" wrapText="1"/>
    </xf>
    <xf numFmtId="49" fontId="9" fillId="10" borderId="26" xfId="9" applyNumberFormat="1" applyFont="1" applyFill="1" applyBorder="1" applyAlignment="1">
      <alignment horizontal="center" vertical="top"/>
    </xf>
    <xf numFmtId="49" fontId="9" fillId="10" borderId="25" xfId="9" applyNumberFormat="1" applyFont="1" applyFill="1" applyBorder="1" applyAlignment="1">
      <alignment horizontal="center" vertical="top"/>
    </xf>
    <xf numFmtId="49" fontId="9" fillId="10" borderId="5" xfId="9" applyNumberFormat="1" applyFont="1" applyFill="1" applyBorder="1" applyAlignment="1">
      <alignment horizontal="center" vertical="top"/>
    </xf>
    <xf numFmtId="49" fontId="7" fillId="15" borderId="26" xfId="9" applyNumberFormat="1" applyFont="1" applyFill="1" applyBorder="1" applyAlignment="1">
      <alignment horizontal="center" vertical="top"/>
    </xf>
    <xf numFmtId="49" fontId="7" fillId="15" borderId="25" xfId="9" applyNumberFormat="1" applyFont="1" applyFill="1" applyBorder="1" applyAlignment="1">
      <alignment horizontal="center" vertical="top"/>
    </xf>
    <xf numFmtId="49" fontId="7" fillId="15" borderId="5" xfId="9" applyNumberFormat="1" applyFont="1" applyFill="1" applyBorder="1" applyAlignment="1">
      <alignment horizontal="center" vertical="top"/>
    </xf>
    <xf numFmtId="49" fontId="7" fillId="13" borderId="26" xfId="9" applyNumberFormat="1" applyFont="1" applyFill="1" applyBorder="1" applyAlignment="1">
      <alignment horizontal="center" vertical="top" wrapText="1"/>
    </xf>
    <xf numFmtId="49" fontId="7" fillId="13" borderId="25" xfId="9" applyNumberFormat="1" applyFont="1" applyFill="1" applyBorder="1" applyAlignment="1">
      <alignment horizontal="center" vertical="top" wrapText="1"/>
    </xf>
    <xf numFmtId="49" fontId="7" fillId="13" borderId="5" xfId="9" applyNumberFormat="1" applyFont="1" applyFill="1" applyBorder="1" applyAlignment="1">
      <alignment horizontal="center" vertical="top" wrapText="1"/>
    </xf>
    <xf numFmtId="0" fontId="7" fillId="14" borderId="26" xfId="9" applyFont="1" applyFill="1" applyBorder="1" applyAlignment="1">
      <alignment horizontal="left" vertical="top" wrapText="1"/>
    </xf>
    <xf numFmtId="0" fontId="7" fillId="14" borderId="25" xfId="9" applyFont="1" applyFill="1" applyBorder="1" applyAlignment="1">
      <alignment horizontal="left" vertical="top" wrapText="1"/>
    </xf>
    <xf numFmtId="0" fontId="7" fillId="14" borderId="5" xfId="9" applyFont="1" applyFill="1" applyBorder="1" applyAlignment="1">
      <alignment horizontal="left" vertical="top" wrapText="1"/>
    </xf>
    <xf numFmtId="0" fontId="13" fillId="9" borderId="4" xfId="9" applyFont="1" applyFill="1" applyBorder="1" applyAlignment="1">
      <alignment horizontal="right" vertical="top" wrapText="1"/>
    </xf>
    <xf numFmtId="0" fontId="13" fillId="9" borderId="3" xfId="9" applyFont="1" applyFill="1" applyBorder="1" applyAlignment="1">
      <alignment horizontal="right" vertical="top" wrapText="1"/>
    </xf>
    <xf numFmtId="0" fontId="13" fillId="9" borderId="2" xfId="9" applyFont="1" applyFill="1" applyBorder="1" applyAlignment="1">
      <alignment horizontal="right" vertical="top" wrapText="1"/>
    </xf>
    <xf numFmtId="0" fontId="26" fillId="9" borderId="4" xfId="9" applyFont="1" applyFill="1" applyBorder="1" applyAlignment="1">
      <alignment horizontal="left" vertical="top"/>
    </xf>
    <xf numFmtId="0" fontId="26" fillId="9" borderId="3" xfId="9" applyFont="1" applyFill="1" applyBorder="1" applyAlignment="1">
      <alignment horizontal="left" vertical="top"/>
    </xf>
    <xf numFmtId="0" fontId="26" fillId="9" borderId="2" xfId="9" applyFont="1" applyFill="1" applyBorder="1" applyAlignment="1">
      <alignment horizontal="left" vertical="top"/>
    </xf>
    <xf numFmtId="0" fontId="7" fillId="13" borderId="37" xfId="9" applyFont="1" applyFill="1" applyBorder="1" applyAlignment="1">
      <alignment horizontal="left" vertical="top" wrapText="1"/>
    </xf>
    <xf numFmtId="0" fontId="7" fillId="13" borderId="18" xfId="9" applyFont="1" applyFill="1" applyBorder="1" applyAlignment="1">
      <alignment horizontal="left" vertical="top" wrapText="1"/>
    </xf>
    <xf numFmtId="0" fontId="7" fillId="13" borderId="27" xfId="9" applyFont="1" applyFill="1" applyBorder="1" applyAlignment="1">
      <alignment horizontal="left" vertical="top" wrapText="1"/>
    </xf>
    <xf numFmtId="0" fontId="7" fillId="13" borderId="51" xfId="9" applyFont="1" applyFill="1" applyBorder="1" applyAlignment="1">
      <alignment horizontal="left" vertical="top" wrapText="1"/>
    </xf>
    <xf numFmtId="0" fontId="7" fillId="13" borderId="0" xfId="9" applyFont="1" applyFill="1" applyBorder="1" applyAlignment="1">
      <alignment horizontal="left" vertical="top" wrapText="1"/>
    </xf>
    <xf numFmtId="0" fontId="7" fillId="13" borderId="54" xfId="9" applyFont="1" applyFill="1" applyBorder="1" applyAlignment="1">
      <alignment horizontal="left" vertical="top" wrapText="1"/>
    </xf>
    <xf numFmtId="0" fontId="7" fillId="13" borderId="32" xfId="9" applyFont="1" applyFill="1" applyBorder="1" applyAlignment="1">
      <alignment horizontal="left" vertical="top" wrapText="1"/>
    </xf>
    <xf numFmtId="0" fontId="7" fillId="13" borderId="17" xfId="9" applyFont="1" applyFill="1" applyBorder="1" applyAlignment="1">
      <alignment horizontal="left" vertical="top" wrapText="1"/>
    </xf>
    <xf numFmtId="0" fontId="7" fillId="13" borderId="19" xfId="9" applyFont="1" applyFill="1" applyBorder="1" applyAlignment="1">
      <alignment horizontal="left" vertical="top" wrapText="1"/>
    </xf>
    <xf numFmtId="0" fontId="58" fillId="0" borderId="32" xfId="8" applyFont="1" applyBorder="1" applyAlignment="1">
      <alignment horizontal="left" vertical="top" wrapText="1"/>
    </xf>
    <xf numFmtId="0" fontId="58" fillId="0" borderId="17" xfId="8" applyFont="1" applyBorder="1" applyAlignment="1">
      <alignment horizontal="left" vertical="top" wrapText="1"/>
    </xf>
    <xf numFmtId="0" fontId="58" fillId="0" borderId="19" xfId="8" applyFont="1" applyBorder="1" applyAlignment="1">
      <alignment horizontal="left" vertical="top" wrapText="1"/>
    </xf>
    <xf numFmtId="0" fontId="5" fillId="7" borderId="4" xfId="8" applyFont="1" applyFill="1" applyBorder="1" applyAlignment="1">
      <alignment horizontal="right" vertical="top" wrapText="1"/>
    </xf>
    <xf numFmtId="0" fontId="5" fillId="7" borderId="3" xfId="8" applyFont="1" applyFill="1" applyBorder="1" applyAlignment="1">
      <alignment horizontal="right" vertical="top" wrapText="1"/>
    </xf>
    <xf numFmtId="0" fontId="8" fillId="0" borderId="24" xfId="8" applyFont="1" applyBorder="1" applyAlignment="1">
      <alignment horizontal="left" vertical="top" wrapText="1"/>
    </xf>
    <xf numFmtId="0" fontId="8" fillId="0" borderId="64" xfId="8" applyFont="1" applyBorder="1" applyAlignment="1">
      <alignment horizontal="left" vertical="top" wrapText="1"/>
    </xf>
    <xf numFmtId="0" fontId="8" fillId="0" borderId="22" xfId="8" applyFont="1" applyBorder="1" applyAlignment="1">
      <alignment horizontal="left" vertical="top" wrapText="1"/>
    </xf>
    <xf numFmtId="0" fontId="13" fillId="7" borderId="24" xfId="8" applyFont="1" applyFill="1" applyBorder="1" applyAlignment="1">
      <alignment horizontal="right" vertical="top" wrapText="1"/>
    </xf>
    <xf numFmtId="0" fontId="13" fillId="7" borderId="64" xfId="8" applyFont="1" applyFill="1" applyBorder="1" applyAlignment="1">
      <alignment horizontal="right" vertical="top" wrapText="1"/>
    </xf>
    <xf numFmtId="0" fontId="13" fillId="7" borderId="22" xfId="8" applyFont="1" applyFill="1" applyBorder="1" applyAlignment="1">
      <alignment horizontal="right" vertical="top" wrapText="1"/>
    </xf>
    <xf numFmtId="0" fontId="10" fillId="0" borderId="15" xfId="8" applyFont="1" applyBorder="1" applyAlignment="1">
      <alignment horizontal="left" vertical="top" wrapText="1"/>
    </xf>
    <xf numFmtId="0" fontId="10" fillId="0" borderId="14" xfId="8" applyFont="1" applyBorder="1" applyAlignment="1">
      <alignment horizontal="left" vertical="top" wrapText="1"/>
    </xf>
    <xf numFmtId="0" fontId="10" fillId="0" borderId="13" xfId="8" applyFont="1" applyBorder="1" applyAlignment="1">
      <alignment horizontal="left" vertical="top" wrapText="1"/>
    </xf>
    <xf numFmtId="49" fontId="61" fillId="0" borderId="17" xfId="8" applyNumberFormat="1" applyFont="1" applyBorder="1" applyAlignment="1">
      <alignment horizontal="center" vertical="top" wrapText="1"/>
    </xf>
    <xf numFmtId="49" fontId="16" fillId="21" borderId="4" xfId="9" applyNumberFormat="1" applyFont="1" applyFill="1" applyBorder="1" applyAlignment="1">
      <alignment horizontal="center" vertical="top"/>
    </xf>
    <xf numFmtId="49" fontId="16" fillId="21" borderId="3" xfId="9" applyNumberFormat="1" applyFont="1" applyFill="1" applyBorder="1" applyAlignment="1">
      <alignment horizontal="center" vertical="top"/>
    </xf>
    <xf numFmtId="49" fontId="16" fillId="21" borderId="2" xfId="9" applyNumberFormat="1" applyFont="1" applyFill="1" applyBorder="1" applyAlignment="1">
      <alignment horizontal="center" vertical="top"/>
    </xf>
    <xf numFmtId="0" fontId="4" fillId="3" borderId="4" xfId="8" applyFill="1" applyBorder="1" applyAlignment="1">
      <alignment horizontal="right" vertical="top" wrapText="1"/>
    </xf>
    <xf numFmtId="0" fontId="4" fillId="3" borderId="3" xfId="8" applyFill="1" applyBorder="1" applyAlignment="1">
      <alignment horizontal="right" vertical="top" wrapText="1"/>
    </xf>
    <xf numFmtId="0" fontId="4" fillId="3" borderId="2" xfId="8" applyFill="1" applyBorder="1" applyAlignment="1">
      <alignment horizontal="right" vertical="top" wrapText="1"/>
    </xf>
    <xf numFmtId="0" fontId="10" fillId="0" borderId="13" xfId="5" applyFont="1" applyBorder="1" applyAlignment="1">
      <alignment horizontal="left" vertical="top" wrapText="1"/>
    </xf>
    <xf numFmtId="49" fontId="13" fillId="4" borderId="4" xfId="9" applyNumberFormat="1" applyFont="1" applyFill="1" applyBorder="1" applyAlignment="1">
      <alignment horizontal="right" vertical="top"/>
    </xf>
    <xf numFmtId="49" fontId="13" fillId="4" borderId="3" xfId="9" applyNumberFormat="1" applyFont="1" applyFill="1" applyBorder="1" applyAlignment="1">
      <alignment horizontal="right" vertical="top"/>
    </xf>
    <xf numFmtId="49" fontId="13" fillId="4" borderId="2" xfId="9" applyNumberFormat="1" applyFont="1" applyFill="1" applyBorder="1" applyAlignment="1">
      <alignment horizontal="right" vertical="top"/>
    </xf>
    <xf numFmtId="0" fontId="58" fillId="0" borderId="15" xfId="8" applyFont="1" applyBorder="1" applyAlignment="1">
      <alignment horizontal="left" vertical="top" wrapText="1"/>
    </xf>
    <xf numFmtId="0" fontId="58" fillId="0" borderId="14" xfId="8" applyFont="1" applyBorder="1" applyAlignment="1">
      <alignment horizontal="left" vertical="top" wrapText="1"/>
    </xf>
    <xf numFmtId="0" fontId="58" fillId="0" borderId="13" xfId="8" applyFont="1" applyBorder="1" applyAlignment="1">
      <alignment horizontal="left" vertical="top" wrapText="1"/>
    </xf>
    <xf numFmtId="49" fontId="7" fillId="13" borderId="37" xfId="9" applyNumberFormat="1" applyFont="1" applyFill="1" applyBorder="1" applyAlignment="1">
      <alignment horizontal="center" vertical="top" wrapText="1"/>
    </xf>
    <xf numFmtId="49" fontId="7" fillId="13" borderId="51" xfId="9" applyNumberFormat="1" applyFont="1" applyFill="1" applyBorder="1" applyAlignment="1">
      <alignment horizontal="center" vertical="top" wrapText="1"/>
    </xf>
    <xf numFmtId="49" fontId="7" fillId="13" borderId="32" xfId="9" applyNumberFormat="1" applyFont="1" applyFill="1" applyBorder="1" applyAlignment="1">
      <alignment horizontal="center" vertical="top" wrapText="1"/>
    </xf>
    <xf numFmtId="49" fontId="22" fillId="12" borderId="26" xfId="9" applyNumberFormat="1" applyFont="1" applyFill="1" applyBorder="1" applyAlignment="1">
      <alignment horizontal="center" vertical="center" textRotation="90"/>
    </xf>
    <xf numFmtId="49" fontId="22" fillId="12" borderId="25" xfId="9" applyNumberFormat="1" applyFont="1" applyFill="1" applyBorder="1" applyAlignment="1">
      <alignment horizontal="center" vertical="center" textRotation="90"/>
    </xf>
    <xf numFmtId="49" fontId="22" fillId="12" borderId="5" xfId="9" applyNumberFormat="1" applyFont="1" applyFill="1" applyBorder="1" applyAlignment="1">
      <alignment horizontal="center" vertical="center" textRotation="90"/>
    </xf>
    <xf numFmtId="49" fontId="5" fillId="12" borderId="26" xfId="9" applyNumberFormat="1" applyFont="1" applyFill="1" applyBorder="1" applyAlignment="1">
      <alignment horizontal="center" vertical="top"/>
    </xf>
    <xf numFmtId="49" fontId="5" fillId="12" borderId="25" xfId="9" applyNumberFormat="1" applyFont="1" applyFill="1" applyBorder="1" applyAlignment="1">
      <alignment horizontal="center" vertical="top"/>
    </xf>
    <xf numFmtId="49" fontId="5" fillId="12" borderId="5" xfId="9" applyNumberFormat="1" applyFont="1" applyFill="1" applyBorder="1" applyAlignment="1">
      <alignment horizontal="center" vertical="top"/>
    </xf>
    <xf numFmtId="49" fontId="22" fillId="12" borderId="53" xfId="9" applyNumberFormat="1" applyFont="1" applyFill="1" applyBorder="1" applyAlignment="1">
      <alignment horizontal="center" vertical="top" textRotation="90"/>
    </xf>
    <xf numFmtId="49" fontId="22" fillId="12" borderId="9" xfId="9" applyNumberFormat="1" applyFont="1" applyFill="1" applyBorder="1" applyAlignment="1">
      <alignment horizontal="center" vertical="top" textRotation="90"/>
    </xf>
    <xf numFmtId="49" fontId="22" fillId="12" borderId="21" xfId="9" applyNumberFormat="1" applyFont="1" applyFill="1" applyBorder="1" applyAlignment="1">
      <alignment horizontal="center" vertical="top" textRotation="90"/>
    </xf>
    <xf numFmtId="49" fontId="5" fillId="12" borderId="53" xfId="9" applyNumberFormat="1" applyFont="1" applyFill="1" applyBorder="1" applyAlignment="1">
      <alignment horizontal="center" vertical="top"/>
    </xf>
    <xf numFmtId="49" fontId="5" fillId="12" borderId="9" xfId="9" applyNumberFormat="1" applyFont="1" applyFill="1" applyBorder="1" applyAlignment="1">
      <alignment horizontal="center" vertical="top"/>
    </xf>
    <xf numFmtId="49" fontId="5" fillId="12" borderId="21" xfId="9" applyNumberFormat="1" applyFont="1" applyFill="1" applyBorder="1" applyAlignment="1">
      <alignment horizontal="center" vertical="top"/>
    </xf>
    <xf numFmtId="0" fontId="13" fillId="11" borderId="4" xfId="9" applyFont="1" applyFill="1" applyBorder="1" applyAlignment="1">
      <alignment horizontal="right" vertical="top" wrapText="1"/>
    </xf>
    <xf numFmtId="0" fontId="13" fillId="11" borderId="3" xfId="9" applyFont="1" applyFill="1" applyBorder="1" applyAlignment="1">
      <alignment horizontal="right" vertical="top" wrapText="1"/>
    </xf>
    <xf numFmtId="0" fontId="13" fillId="11" borderId="2" xfId="9" applyFont="1" applyFill="1" applyBorder="1" applyAlignment="1">
      <alignment horizontal="right" vertical="top" wrapText="1"/>
    </xf>
    <xf numFmtId="49" fontId="16" fillId="12" borderId="4" xfId="9" applyNumberFormat="1" applyFont="1" applyFill="1" applyBorder="1" applyAlignment="1">
      <alignment horizontal="center" vertical="top"/>
    </xf>
    <xf numFmtId="49" fontId="16" fillId="12" borderId="3" xfId="9" applyNumberFormat="1" applyFont="1" applyFill="1" applyBorder="1" applyAlignment="1">
      <alignment horizontal="center" vertical="top"/>
    </xf>
    <xf numFmtId="49" fontId="16" fillId="12" borderId="2" xfId="9" applyNumberFormat="1" applyFont="1" applyFill="1" applyBorder="1" applyAlignment="1">
      <alignment horizontal="center" vertical="top"/>
    </xf>
    <xf numFmtId="49" fontId="16" fillId="10" borderId="24" xfId="9" applyNumberFormat="1" applyFont="1" applyFill="1" applyBorder="1" applyAlignment="1">
      <alignment horizontal="center" vertical="top"/>
    </xf>
    <xf numFmtId="49" fontId="16" fillId="10" borderId="51" xfId="9" applyNumberFormat="1" applyFont="1" applyFill="1" applyBorder="1" applyAlignment="1">
      <alignment horizontal="center" vertical="top"/>
    </xf>
    <xf numFmtId="49" fontId="16" fillId="10" borderId="33" xfId="9" applyNumberFormat="1" applyFont="1" applyFill="1" applyBorder="1" applyAlignment="1">
      <alignment horizontal="center" vertical="top"/>
    </xf>
    <xf numFmtId="49" fontId="9" fillId="9" borderId="26" xfId="9" applyNumberFormat="1" applyFont="1" applyFill="1" applyBorder="1" applyAlignment="1">
      <alignment horizontal="center" vertical="top"/>
    </xf>
    <xf numFmtId="49" fontId="9" fillId="9" borderId="5" xfId="9" applyNumberFormat="1" applyFont="1" applyFill="1" applyBorder="1" applyAlignment="1">
      <alignment horizontal="center" vertical="top"/>
    </xf>
    <xf numFmtId="49" fontId="7" fillId="14" borderId="26" xfId="9" applyNumberFormat="1" applyFont="1" applyFill="1" applyBorder="1" applyAlignment="1">
      <alignment horizontal="center" vertical="top" wrapText="1"/>
    </xf>
    <xf numFmtId="49" fontId="7" fillId="14" borderId="25" xfId="9" applyNumberFormat="1" applyFont="1" applyFill="1" applyBorder="1" applyAlignment="1">
      <alignment horizontal="center" vertical="top" wrapText="1"/>
    </xf>
    <xf numFmtId="49" fontId="7" fillId="14" borderId="5" xfId="9" applyNumberFormat="1" applyFont="1" applyFill="1" applyBorder="1" applyAlignment="1">
      <alignment horizontal="center" vertical="top" wrapText="1"/>
    </xf>
    <xf numFmtId="49" fontId="7" fillId="13" borderId="46" xfId="9" applyNumberFormat="1" applyFont="1" applyFill="1" applyBorder="1" applyAlignment="1">
      <alignment horizontal="center" vertical="top" wrapText="1"/>
    </xf>
    <xf numFmtId="49" fontId="7" fillId="13" borderId="50" xfId="9" applyNumberFormat="1" applyFont="1" applyFill="1" applyBorder="1" applyAlignment="1">
      <alignment horizontal="center" vertical="top" wrapText="1"/>
    </xf>
    <xf numFmtId="49" fontId="7" fillId="13" borderId="43" xfId="9" applyNumberFormat="1" applyFont="1" applyFill="1" applyBorder="1" applyAlignment="1">
      <alignment horizontal="center" vertical="top" wrapText="1"/>
    </xf>
    <xf numFmtId="49" fontId="7" fillId="0" borderId="26" xfId="9" applyNumberFormat="1" applyFont="1" applyFill="1" applyBorder="1" applyAlignment="1">
      <alignment horizontal="center" vertical="top" wrapText="1"/>
    </xf>
    <xf numFmtId="49" fontId="7" fillId="0" borderId="25" xfId="9" applyNumberFormat="1" applyFont="1" applyFill="1" applyBorder="1" applyAlignment="1">
      <alignment horizontal="center" vertical="top" wrapText="1"/>
    </xf>
    <xf numFmtId="49" fontId="7" fillId="0" borderId="5" xfId="9" applyNumberFormat="1" applyFont="1" applyFill="1" applyBorder="1" applyAlignment="1">
      <alignment horizontal="center" vertical="top" wrapText="1"/>
    </xf>
    <xf numFmtId="0" fontId="7" fillId="14" borderId="18" xfId="9" applyFont="1" applyFill="1" applyBorder="1" applyAlignment="1">
      <alignment horizontal="left" vertical="top" wrapText="1"/>
    </xf>
    <xf numFmtId="0" fontId="7" fillId="14" borderId="0" xfId="9" applyFont="1" applyFill="1" applyBorder="1" applyAlignment="1">
      <alignment horizontal="left" vertical="top" wrapText="1"/>
    </xf>
    <xf numFmtId="49" fontId="7" fillId="0" borderId="37" xfId="9" applyNumberFormat="1" applyFont="1" applyFill="1" applyBorder="1" applyAlignment="1">
      <alignment horizontal="center" vertical="top" wrapText="1"/>
    </xf>
    <xf numFmtId="49" fontId="7" fillId="0" borderId="51" xfId="9" applyNumberFormat="1" applyFont="1" applyFill="1" applyBorder="1" applyAlignment="1">
      <alignment horizontal="center" vertical="top" wrapText="1"/>
    </xf>
    <xf numFmtId="49" fontId="7" fillId="0" borderId="32" xfId="9" applyNumberFormat="1" applyFont="1" applyFill="1" applyBorder="1" applyAlignment="1">
      <alignment horizontal="center" vertical="top" wrapText="1"/>
    </xf>
    <xf numFmtId="49" fontId="7" fillId="14" borderId="75" xfId="9" applyNumberFormat="1" applyFont="1" applyFill="1" applyBorder="1" applyAlignment="1">
      <alignment horizontal="center" vertical="top" wrapText="1"/>
    </xf>
    <xf numFmtId="49" fontId="7" fillId="14" borderId="74" xfId="9" applyNumberFormat="1" applyFont="1" applyFill="1" applyBorder="1" applyAlignment="1">
      <alignment horizontal="center" vertical="top" wrapText="1"/>
    </xf>
    <xf numFmtId="49" fontId="7" fillId="14" borderId="77" xfId="9" applyNumberFormat="1" applyFont="1" applyFill="1" applyBorder="1" applyAlignment="1">
      <alignment horizontal="center" vertical="top" wrapText="1"/>
    </xf>
    <xf numFmtId="0" fontId="7" fillId="14" borderId="26" xfId="6" applyFont="1" applyFill="1" applyBorder="1" applyAlignment="1">
      <alignment horizontal="left" vertical="top" wrapText="1"/>
    </xf>
    <xf numFmtId="0" fontId="7" fillId="14" borderId="25" xfId="6" applyFont="1" applyFill="1" applyBorder="1" applyAlignment="1">
      <alignment horizontal="left" vertical="top" wrapText="1"/>
    </xf>
    <xf numFmtId="0" fontId="7" fillId="14" borderId="5" xfId="6" applyFont="1" applyFill="1" applyBorder="1" applyAlignment="1">
      <alignment horizontal="left" vertical="top" wrapText="1"/>
    </xf>
    <xf numFmtId="0" fontId="7" fillId="14" borderId="27" xfId="9" applyFont="1" applyFill="1" applyBorder="1" applyAlignment="1">
      <alignment horizontal="left" vertical="top" wrapText="1"/>
    </xf>
    <xf numFmtId="0" fontId="7" fillId="14" borderId="54" xfId="9" applyFont="1" applyFill="1" applyBorder="1" applyAlignment="1">
      <alignment horizontal="left" vertical="top" wrapText="1"/>
    </xf>
    <xf numFmtId="0" fontId="14" fillId="0" borderId="26" xfId="9" applyFont="1" applyBorder="1" applyAlignment="1">
      <alignment horizontal="center" vertical="center" textRotation="90" wrapText="1"/>
    </xf>
    <xf numFmtId="0" fontId="14" fillId="0" borderId="25" xfId="9" applyFont="1" applyBorder="1" applyAlignment="1">
      <alignment horizontal="center" vertical="center" textRotation="90" wrapText="1"/>
    </xf>
    <xf numFmtId="0" fontId="14" fillId="0" borderId="5" xfId="9" applyFont="1" applyBorder="1" applyAlignment="1">
      <alignment horizontal="center" vertical="center" textRotation="90" wrapText="1"/>
    </xf>
    <xf numFmtId="0" fontId="14" fillId="0" borderId="50" xfId="9" applyFont="1" applyBorder="1" applyAlignment="1">
      <alignment horizontal="center" vertical="center" wrapText="1"/>
    </xf>
    <xf numFmtId="0" fontId="14" fillId="0" borderId="43" xfId="9" applyFont="1" applyBorder="1" applyAlignment="1">
      <alignment horizontal="center" vertical="center" wrapText="1"/>
    </xf>
    <xf numFmtId="0" fontId="14" fillId="0" borderId="52" xfId="9" applyFont="1" applyBorder="1" applyAlignment="1">
      <alignment horizontal="center" vertical="center" wrapText="1"/>
    </xf>
    <xf numFmtId="0" fontId="14" fillId="0" borderId="20" xfId="9" applyFont="1" applyBorder="1" applyAlignment="1">
      <alignment horizontal="center" vertical="center" wrapText="1"/>
    </xf>
    <xf numFmtId="0" fontId="14" fillId="14" borderId="26" xfId="9" applyFont="1" applyFill="1" applyBorder="1" applyAlignment="1">
      <alignment horizontal="center" vertical="center" textRotation="90" wrapText="1"/>
    </xf>
    <xf numFmtId="0" fontId="14" fillId="14" borderId="25" xfId="9" applyFont="1" applyFill="1" applyBorder="1" applyAlignment="1">
      <alignment horizontal="center" vertical="center" textRotation="90" wrapText="1"/>
    </xf>
    <xf numFmtId="0" fontId="14" fillId="14" borderId="5" xfId="9" applyFont="1" applyFill="1" applyBorder="1" applyAlignment="1">
      <alignment horizontal="center" vertical="center" textRotation="90" wrapText="1"/>
    </xf>
    <xf numFmtId="0" fontId="14" fillId="0" borderId="48" xfId="9" applyFont="1" applyBorder="1" applyAlignment="1">
      <alignment horizontal="center" vertical="center" textRotation="90"/>
    </xf>
    <xf numFmtId="0" fontId="14" fillId="0" borderId="41" xfId="9" applyFont="1" applyBorder="1" applyAlignment="1">
      <alignment horizontal="center" vertical="center" textRotation="90"/>
    </xf>
    <xf numFmtId="0" fontId="23" fillId="0" borderId="0" xfId="9" applyFont="1" applyFill="1" applyAlignment="1">
      <alignment horizontal="center" vertical="top" wrapText="1"/>
    </xf>
    <xf numFmtId="0" fontId="14" fillId="11" borderId="16" xfId="9" applyFont="1" applyFill="1" applyBorder="1" applyAlignment="1">
      <alignment horizontal="center" vertical="center" textRotation="90" wrapText="1"/>
    </xf>
    <xf numFmtId="0" fontId="14" fillId="11" borderId="9" xfId="9" applyFont="1" applyFill="1" applyBorder="1" applyAlignment="1">
      <alignment horizontal="center" vertical="center" textRotation="90" wrapText="1"/>
    </xf>
    <xf numFmtId="0" fontId="14" fillId="11" borderId="21" xfId="9" applyFont="1" applyFill="1" applyBorder="1" applyAlignment="1">
      <alignment horizontal="center" vertical="center" textRotation="90" wrapText="1"/>
    </xf>
    <xf numFmtId="0" fontId="14" fillId="9" borderId="16" xfId="9" applyFont="1" applyFill="1" applyBorder="1" applyAlignment="1">
      <alignment horizontal="center" vertical="center" textRotation="90" wrapText="1"/>
    </xf>
    <xf numFmtId="0" fontId="14" fillId="9" borderId="9" xfId="9" applyFont="1" applyFill="1" applyBorder="1" applyAlignment="1">
      <alignment horizontal="center" vertical="center" textRotation="90" wrapText="1"/>
    </xf>
    <xf numFmtId="0" fontId="14" fillId="9" borderId="21" xfId="9" applyFont="1" applyFill="1" applyBorder="1" applyAlignment="1">
      <alignment horizontal="center" vertical="center" textRotation="90" wrapText="1"/>
    </xf>
    <xf numFmtId="0" fontId="14" fillId="13" borderId="64" xfId="9" applyFont="1" applyFill="1" applyBorder="1" applyAlignment="1">
      <alignment horizontal="center" vertical="center" textRotation="90" wrapText="1"/>
    </xf>
    <xf numFmtId="0" fontId="14" fillId="13" borderId="14" xfId="9" applyFont="1" applyFill="1" applyBorder="1" applyAlignment="1">
      <alignment horizontal="center" vertical="center" textRotation="90" wrapText="1"/>
    </xf>
    <xf numFmtId="0" fontId="14" fillId="13" borderId="63" xfId="9" applyFont="1" applyFill="1" applyBorder="1" applyAlignment="1">
      <alignment horizontal="center" vertical="center" textRotation="90" wrapText="1"/>
    </xf>
    <xf numFmtId="0" fontId="14" fillId="0" borderId="26" xfId="9" applyFont="1" applyFill="1" applyBorder="1" applyAlignment="1">
      <alignment horizontal="center" vertical="center" textRotation="90" wrapText="1"/>
    </xf>
    <xf numFmtId="0" fontId="14" fillId="0" borderId="25" xfId="9" applyFont="1" applyFill="1" applyBorder="1" applyAlignment="1">
      <alignment horizontal="center" vertical="center" textRotation="90" wrapText="1"/>
    </xf>
    <xf numFmtId="0" fontId="14" fillId="0" borderId="5" xfId="9" applyFont="1" applyFill="1" applyBorder="1" applyAlignment="1">
      <alignment horizontal="center" vertical="center" textRotation="90" wrapText="1"/>
    </xf>
    <xf numFmtId="0" fontId="14" fillId="0" borderId="27" xfId="9" applyFont="1" applyBorder="1" applyAlignment="1">
      <alignment horizontal="center" vertical="center" wrapText="1"/>
    </xf>
    <xf numFmtId="0" fontId="14" fillId="0" borderId="54" xfId="9" applyFont="1" applyBorder="1" applyAlignment="1">
      <alignment horizontal="center" vertical="center" wrapText="1"/>
    </xf>
    <xf numFmtId="0" fontId="14" fillId="0" borderId="19" xfId="9" applyFont="1" applyBorder="1" applyAlignment="1">
      <alignment horizontal="center" vertical="center" wrapText="1"/>
    </xf>
    <xf numFmtId="0" fontId="5" fillId="0" borderId="31" xfId="10" applyFont="1" applyBorder="1" applyAlignment="1">
      <alignment horizontal="center" vertical="top" wrapText="1"/>
    </xf>
    <xf numFmtId="0" fontId="5" fillId="0" borderId="25" xfId="10" applyFont="1" applyBorder="1" applyAlignment="1">
      <alignment horizontal="center" vertical="top" wrapText="1"/>
    </xf>
    <xf numFmtId="0" fontId="5" fillId="0" borderId="53" xfId="10" applyFont="1" applyBorder="1" applyAlignment="1">
      <alignment horizontal="center" vertical="top" wrapText="1"/>
    </xf>
    <xf numFmtId="0" fontId="5" fillId="0" borderId="26" xfId="10" applyFont="1" applyBorder="1" applyAlignment="1">
      <alignment horizontal="center" vertical="top" wrapText="1"/>
    </xf>
    <xf numFmtId="0" fontId="5" fillId="0" borderId="5" xfId="10" applyFont="1" applyBorder="1" applyAlignment="1">
      <alignment horizontal="center" vertical="top" wrapText="1"/>
    </xf>
    <xf numFmtId="0" fontId="14" fillId="13" borderId="26" xfId="9" applyFont="1" applyFill="1" applyBorder="1" applyAlignment="1">
      <alignment horizontal="center" vertical="center" textRotation="90" wrapText="1"/>
    </xf>
    <xf numFmtId="0" fontId="14" fillId="13" borderId="25" xfId="9" applyFont="1" applyFill="1" applyBorder="1" applyAlignment="1">
      <alignment horizontal="center" vertical="center" textRotation="90" wrapText="1"/>
    </xf>
    <xf numFmtId="0" fontId="14" fillId="13" borderId="5" xfId="9" applyFont="1" applyFill="1" applyBorder="1" applyAlignment="1">
      <alignment horizontal="center" vertical="center" textRotation="90" wrapText="1"/>
    </xf>
    <xf numFmtId="0" fontId="5" fillId="0" borderId="26" xfId="10" applyFont="1" applyBorder="1" applyAlignment="1">
      <alignment horizontal="left" vertical="top" wrapText="1"/>
    </xf>
    <xf numFmtId="0" fontId="5" fillId="0" borderId="25" xfId="10" applyFont="1" applyBorder="1" applyAlignment="1">
      <alignment horizontal="left" vertical="top" wrapText="1"/>
    </xf>
    <xf numFmtId="0" fontId="5" fillId="0" borderId="5" xfId="10" applyFont="1" applyBorder="1" applyAlignment="1">
      <alignment horizontal="left" vertical="top" wrapText="1"/>
    </xf>
    <xf numFmtId="0" fontId="7" fillId="13" borderId="78" xfId="9" applyFont="1" applyFill="1" applyBorder="1" applyAlignment="1">
      <alignment horizontal="left" vertical="top" wrapText="1"/>
    </xf>
    <xf numFmtId="0" fontId="7" fillId="13" borderId="74" xfId="9" applyFont="1" applyFill="1" applyBorder="1" applyAlignment="1">
      <alignment horizontal="left" vertical="top" wrapText="1"/>
    </xf>
    <xf numFmtId="0" fontId="14" fillId="0" borderId="64" xfId="9" applyFont="1" applyBorder="1" applyAlignment="1">
      <alignment horizontal="center" vertical="center" textRotation="90" wrapText="1"/>
    </xf>
    <xf numFmtId="0" fontId="14" fillId="0" borderId="14" xfId="9" applyFont="1" applyBorder="1" applyAlignment="1">
      <alignment horizontal="center" vertical="center" textRotation="90" wrapText="1"/>
    </xf>
    <xf numFmtId="0" fontId="14" fillId="0" borderId="63" xfId="9" applyFont="1" applyBorder="1" applyAlignment="1">
      <alignment horizontal="center" vertical="center" textRotation="90" wrapText="1"/>
    </xf>
    <xf numFmtId="49" fontId="7" fillId="14" borderId="44" xfId="9" applyNumberFormat="1" applyFont="1" applyFill="1" applyBorder="1" applyAlignment="1">
      <alignment horizontal="center" vertical="top" wrapText="1"/>
    </xf>
    <xf numFmtId="49" fontId="7" fillId="14" borderId="48" xfId="9" applyNumberFormat="1" applyFont="1" applyFill="1" applyBorder="1" applyAlignment="1">
      <alignment horizontal="center" vertical="top" wrapText="1"/>
    </xf>
    <xf numFmtId="49" fontId="7" fillId="14" borderId="41" xfId="9" applyNumberFormat="1" applyFont="1" applyFill="1" applyBorder="1" applyAlignment="1">
      <alignment horizontal="center" vertical="top" wrapText="1"/>
    </xf>
    <xf numFmtId="49" fontId="22" fillId="0" borderId="25" xfId="9" applyNumberFormat="1" applyFont="1" applyFill="1" applyBorder="1" applyAlignment="1">
      <alignment horizontal="center" vertical="center" textRotation="90"/>
    </xf>
    <xf numFmtId="49" fontId="22" fillId="0" borderId="5" xfId="9" applyNumberFormat="1" applyFont="1" applyFill="1" applyBorder="1" applyAlignment="1">
      <alignment horizontal="center" vertical="center" textRotation="90"/>
    </xf>
    <xf numFmtId="0" fontId="27" fillId="0" borderId="0" xfId="9" applyFont="1" applyFill="1" applyAlignment="1">
      <alignment horizontal="left" vertical="top" wrapText="1"/>
    </xf>
    <xf numFmtId="0" fontId="26" fillId="0" borderId="0" xfId="9" applyFont="1" applyFill="1" applyAlignment="1">
      <alignment horizontal="center"/>
    </xf>
    <xf numFmtId="0" fontId="26" fillId="0" borderId="0" xfId="9" applyFont="1" applyAlignment="1">
      <alignment horizontal="center" vertical="center"/>
    </xf>
    <xf numFmtId="0" fontId="23" fillId="11" borderId="4" xfId="9" applyFont="1" applyFill="1" applyBorder="1" applyAlignment="1">
      <alignment horizontal="left" vertical="top"/>
    </xf>
    <xf numFmtId="0" fontId="23" fillId="11" borderId="3" xfId="9" applyFont="1" applyFill="1" applyBorder="1" applyAlignment="1">
      <alignment horizontal="left" vertical="top"/>
    </xf>
    <xf numFmtId="0" fontId="23" fillId="11" borderId="2" xfId="9" applyFont="1" applyFill="1" applyBorder="1" applyAlignment="1">
      <alignment horizontal="left" vertical="top"/>
    </xf>
    <xf numFmtId="0" fontId="7" fillId="13" borderId="72" xfId="9" applyFont="1" applyFill="1" applyBorder="1" applyAlignment="1">
      <alignment horizontal="left" vertical="top" wrapText="1"/>
    </xf>
    <xf numFmtId="49" fontId="7" fillId="14" borderId="78" xfId="9" applyNumberFormat="1" applyFont="1" applyFill="1" applyBorder="1" applyAlignment="1">
      <alignment horizontal="center" vertical="top" wrapText="1"/>
    </xf>
    <xf numFmtId="49" fontId="7" fillId="14" borderId="72" xfId="9" applyNumberFormat="1" applyFont="1" applyFill="1" applyBorder="1" applyAlignment="1">
      <alignment horizontal="center" vertical="top" wrapText="1"/>
    </xf>
    <xf numFmtId="0" fontId="35" fillId="13" borderId="27" xfId="6" applyFont="1" applyFill="1" applyBorder="1" applyAlignment="1">
      <alignment horizontal="center" vertical="center" textRotation="90" wrapText="1"/>
    </xf>
    <xf numFmtId="0" fontId="35" fillId="13" borderId="54" xfId="6" applyFont="1" applyFill="1" applyBorder="1" applyAlignment="1">
      <alignment horizontal="center" vertical="center" textRotation="90" wrapText="1"/>
    </xf>
    <xf numFmtId="0" fontId="35" fillId="13" borderId="19" xfId="6" applyFont="1" applyFill="1" applyBorder="1" applyAlignment="1">
      <alignment horizontal="center" vertical="center" textRotation="90" wrapText="1"/>
    </xf>
    <xf numFmtId="0" fontId="7" fillId="9" borderId="32" xfId="9" applyFont="1" applyFill="1" applyBorder="1" applyAlignment="1">
      <alignment horizontal="right" vertical="top" wrapText="1"/>
    </xf>
    <xf numFmtId="0" fontId="7" fillId="9" borderId="17" xfId="9" applyFont="1" applyFill="1" applyBorder="1" applyAlignment="1">
      <alignment horizontal="right" vertical="top" wrapText="1"/>
    </xf>
    <xf numFmtId="0" fontId="7" fillId="9" borderId="19" xfId="9" applyFont="1" applyFill="1" applyBorder="1" applyAlignment="1">
      <alignment horizontal="right" vertical="top" wrapText="1"/>
    </xf>
    <xf numFmtId="0" fontId="5" fillId="12" borderId="46" xfId="9" applyFont="1" applyFill="1" applyBorder="1" applyAlignment="1">
      <alignment horizontal="left" vertical="top" wrapText="1"/>
    </xf>
    <xf numFmtId="0" fontId="5" fillId="12" borderId="50" xfId="9" applyFont="1" applyFill="1" applyBorder="1" applyAlignment="1">
      <alignment horizontal="left" vertical="top" wrapText="1"/>
    </xf>
    <xf numFmtId="0" fontId="5" fillId="12" borderId="43" xfId="9" applyFont="1" applyFill="1" applyBorder="1" applyAlignment="1">
      <alignment horizontal="left" vertical="top" wrapText="1"/>
    </xf>
    <xf numFmtId="0" fontId="5" fillId="12" borderId="52" xfId="9" applyFont="1" applyFill="1" applyBorder="1" applyAlignment="1">
      <alignment horizontal="center" vertical="top" wrapText="1"/>
    </xf>
    <xf numFmtId="0" fontId="5" fillId="12" borderId="59" xfId="9" applyFont="1" applyFill="1" applyBorder="1" applyAlignment="1">
      <alignment horizontal="center" vertical="top" wrapText="1"/>
    </xf>
    <xf numFmtId="0" fontId="5" fillId="12" borderId="20" xfId="9" applyFont="1" applyFill="1" applyBorder="1" applyAlignment="1">
      <alignment horizontal="center" vertical="top" wrapText="1"/>
    </xf>
    <xf numFmtId="0" fontId="5" fillId="12" borderId="44" xfId="9" applyFont="1" applyFill="1" applyBorder="1" applyAlignment="1">
      <alignment horizontal="center" vertical="top"/>
    </xf>
    <xf numFmtId="0" fontId="5" fillId="12" borderId="48" xfId="9" applyFont="1" applyFill="1" applyBorder="1" applyAlignment="1">
      <alignment horizontal="center" vertical="top"/>
    </xf>
    <xf numFmtId="0" fontId="5" fillId="12" borderId="41" xfId="9" applyFont="1" applyFill="1" applyBorder="1" applyAlignment="1">
      <alignment horizontal="center" vertical="top"/>
    </xf>
    <xf numFmtId="0" fontId="5" fillId="12" borderId="46" xfId="9" applyFont="1" applyFill="1" applyBorder="1" applyAlignment="1">
      <alignment horizontal="left" vertical="top"/>
    </xf>
    <xf numFmtId="0" fontId="5" fillId="12" borderId="50" xfId="9" applyFont="1" applyFill="1" applyBorder="1" applyAlignment="1">
      <alignment horizontal="left" vertical="top"/>
    </xf>
    <xf numFmtId="0" fontId="5" fillId="12" borderId="61" xfId="9" applyFont="1" applyFill="1" applyBorder="1" applyAlignment="1">
      <alignment horizontal="left" vertical="top"/>
    </xf>
    <xf numFmtId="0" fontId="5" fillId="12" borderId="58" xfId="9" applyFont="1" applyFill="1" applyBorder="1" applyAlignment="1">
      <alignment horizontal="center" vertical="top" wrapText="1"/>
    </xf>
    <xf numFmtId="0" fontId="5" fillId="12" borderId="47" xfId="9" applyFont="1" applyFill="1" applyBorder="1" applyAlignment="1">
      <alignment horizontal="center" vertical="top"/>
    </xf>
    <xf numFmtId="0" fontId="5" fillId="12" borderId="30" xfId="9" applyFont="1" applyFill="1" applyBorder="1" applyAlignment="1">
      <alignment horizontal="left" vertical="top" wrapText="1"/>
    </xf>
    <xf numFmtId="0" fontId="5" fillId="12" borderId="61" xfId="9" applyFont="1" applyFill="1" applyBorder="1" applyAlignment="1">
      <alignment horizontal="left" vertical="top" wrapText="1"/>
    </xf>
    <xf numFmtId="0" fontId="5" fillId="12" borderId="71" xfId="9" applyFont="1" applyFill="1" applyBorder="1" applyAlignment="1">
      <alignment horizontal="center" vertical="top" wrapText="1"/>
    </xf>
    <xf numFmtId="0" fontId="5" fillId="12" borderId="46" xfId="9" applyFont="1" applyFill="1" applyBorder="1" applyAlignment="1">
      <alignment horizontal="center" vertical="top"/>
    </xf>
    <xf numFmtId="0" fontId="5" fillId="12" borderId="50" xfId="9" applyFont="1" applyFill="1" applyBorder="1" applyAlignment="1">
      <alignment horizontal="center" vertical="top"/>
    </xf>
    <xf numFmtId="0" fontId="5" fillId="12" borderId="43" xfId="9" applyFont="1" applyFill="1" applyBorder="1" applyAlignment="1">
      <alignment horizontal="center" vertical="top"/>
    </xf>
    <xf numFmtId="0" fontId="11" fillId="12" borderId="28" xfId="9" applyFont="1" applyFill="1" applyBorder="1" applyAlignment="1">
      <alignment horizontal="center" vertical="top"/>
    </xf>
    <xf numFmtId="0" fontId="11" fillId="12" borderId="48" xfId="9" applyFont="1" applyFill="1" applyBorder="1" applyAlignment="1">
      <alignment horizontal="center" vertical="top"/>
    </xf>
    <xf numFmtId="0" fontId="5" fillId="12" borderId="45" xfId="9" applyFont="1" applyFill="1" applyBorder="1" applyAlignment="1">
      <alignment horizontal="center" vertical="top" wrapText="1"/>
    </xf>
    <xf numFmtId="0" fontId="5" fillId="12" borderId="49" xfId="9" applyFont="1" applyFill="1" applyBorder="1" applyAlignment="1">
      <alignment horizontal="center" vertical="top" wrapText="1"/>
    </xf>
    <xf numFmtId="0" fontId="5" fillId="12" borderId="42" xfId="9" applyFont="1" applyFill="1" applyBorder="1" applyAlignment="1">
      <alignment horizontal="center" vertical="top" wrapText="1"/>
    </xf>
    <xf numFmtId="0" fontId="5" fillId="12" borderId="61" xfId="9" applyFont="1" applyFill="1" applyBorder="1" applyAlignment="1">
      <alignment horizontal="center" vertical="top"/>
    </xf>
    <xf numFmtId="0" fontId="5" fillId="12" borderId="52" xfId="9" applyFont="1" applyFill="1" applyBorder="1" applyAlignment="1">
      <alignment horizontal="center" vertical="top"/>
    </xf>
    <xf numFmtId="0" fontId="5" fillId="12" borderId="59" xfId="9" applyFont="1" applyFill="1" applyBorder="1" applyAlignment="1">
      <alignment horizontal="center" vertical="top"/>
    </xf>
    <xf numFmtId="0" fontId="5" fillId="12" borderId="58" xfId="9" applyFont="1" applyFill="1" applyBorder="1" applyAlignment="1">
      <alignment horizontal="center" vertical="top"/>
    </xf>
    <xf numFmtId="49" fontId="13" fillId="15" borderId="16" xfId="9" applyNumberFormat="1" applyFont="1" applyFill="1" applyBorder="1" applyAlignment="1">
      <alignment horizontal="center" vertical="top"/>
    </xf>
    <xf numFmtId="49" fontId="13" fillId="15" borderId="25" xfId="9" applyNumberFormat="1" applyFont="1" applyFill="1" applyBorder="1" applyAlignment="1">
      <alignment horizontal="center" vertical="top"/>
    </xf>
    <xf numFmtId="49" fontId="13" fillId="15" borderId="21" xfId="9" applyNumberFormat="1" applyFont="1" applyFill="1" applyBorder="1" applyAlignment="1">
      <alignment horizontal="center" vertical="top"/>
    </xf>
    <xf numFmtId="49" fontId="7" fillId="13" borderId="18" xfId="9" applyNumberFormat="1" applyFont="1" applyFill="1" applyBorder="1" applyAlignment="1">
      <alignment horizontal="center" vertical="top" wrapText="1"/>
    </xf>
    <xf numFmtId="49" fontId="7" fillId="13" borderId="0" xfId="9" applyNumberFormat="1" applyFont="1" applyFill="1" applyBorder="1" applyAlignment="1">
      <alignment horizontal="center" vertical="top" wrapText="1"/>
    </xf>
    <xf numFmtId="0" fontId="4" fillId="13" borderId="17" xfId="9" applyFont="1" applyFill="1" applyBorder="1" applyAlignment="1">
      <alignment horizontal="center" vertical="top" wrapText="1"/>
    </xf>
    <xf numFmtId="49" fontId="16" fillId="10" borderId="24" xfId="6" applyNumberFormat="1" applyFont="1" applyFill="1" applyBorder="1" applyAlignment="1">
      <alignment horizontal="center" vertical="top"/>
    </xf>
    <xf numFmtId="49" fontId="16" fillId="10" borderId="51" xfId="6" applyNumberFormat="1" applyFont="1" applyFill="1" applyBorder="1" applyAlignment="1">
      <alignment horizontal="center" vertical="top"/>
    </xf>
    <xf numFmtId="49" fontId="16" fillId="10" borderId="33" xfId="6" applyNumberFormat="1" applyFont="1" applyFill="1" applyBorder="1" applyAlignment="1">
      <alignment horizontal="center" vertical="top"/>
    </xf>
    <xf numFmtId="49" fontId="13" fillId="13" borderId="26" xfId="6" applyNumberFormat="1" applyFont="1" applyFill="1" applyBorder="1" applyAlignment="1">
      <alignment horizontal="center" vertical="top" wrapText="1"/>
    </xf>
    <xf numFmtId="49" fontId="13" fillId="13" borderId="5" xfId="6" applyNumberFormat="1" applyFont="1" applyFill="1" applyBorder="1" applyAlignment="1">
      <alignment horizontal="center" vertical="top" wrapText="1"/>
    </xf>
    <xf numFmtId="49" fontId="16" fillId="10" borderId="26" xfId="6" applyNumberFormat="1" applyFont="1" applyFill="1" applyBorder="1" applyAlignment="1">
      <alignment horizontal="center" vertical="top"/>
    </xf>
    <xf numFmtId="49" fontId="16" fillId="10" borderId="5" xfId="6" applyNumberFormat="1" applyFont="1" applyFill="1" applyBorder="1" applyAlignment="1">
      <alignment horizontal="center" vertical="top"/>
    </xf>
    <xf numFmtId="49" fontId="13" fillId="9" borderId="26" xfId="6" applyNumberFormat="1" applyFont="1" applyFill="1" applyBorder="1" applyAlignment="1">
      <alignment horizontal="center" vertical="top"/>
    </xf>
    <xf numFmtId="49" fontId="13" fillId="9" borderId="5" xfId="6" applyNumberFormat="1" applyFont="1" applyFill="1" applyBorder="1" applyAlignment="1">
      <alignment horizontal="center" vertical="top"/>
    </xf>
    <xf numFmtId="49" fontId="16" fillId="11" borderId="26" xfId="6" applyNumberFormat="1" applyFont="1" applyFill="1" applyBorder="1" applyAlignment="1">
      <alignment horizontal="center" vertical="top"/>
    </xf>
    <xf numFmtId="49" fontId="16" fillId="11" borderId="5" xfId="6" applyNumberFormat="1" applyFont="1" applyFill="1" applyBorder="1" applyAlignment="1">
      <alignment horizontal="center" vertical="top"/>
    </xf>
    <xf numFmtId="0" fontId="26" fillId="0" borderId="0" xfId="6" applyFont="1" applyAlignment="1">
      <alignment horizontal="center"/>
    </xf>
    <xf numFmtId="0" fontId="7" fillId="13" borderId="18" xfId="6" applyFont="1" applyFill="1" applyBorder="1" applyAlignment="1">
      <alignment horizontal="center" vertical="top" wrapText="1"/>
    </xf>
    <xf numFmtId="0" fontId="7" fillId="13" borderId="27" xfId="6" applyFont="1" applyFill="1" applyBorder="1" applyAlignment="1">
      <alignment horizontal="center" vertical="top" wrapText="1"/>
    </xf>
    <xf numFmtId="0" fontId="7" fillId="13" borderId="51" xfId="6" applyFont="1" applyFill="1" applyBorder="1" applyAlignment="1">
      <alignment horizontal="center" vertical="top" wrapText="1"/>
    </xf>
    <xf numFmtId="0" fontId="7" fillId="13" borderId="0" xfId="6" applyFont="1" applyFill="1" applyBorder="1" applyAlignment="1">
      <alignment horizontal="center" vertical="top" wrapText="1"/>
    </xf>
    <xf numFmtId="0" fontId="7" fillId="13" borderId="54" xfId="6" applyFont="1" applyFill="1" applyBorder="1" applyAlignment="1">
      <alignment horizontal="center" vertical="top" wrapText="1"/>
    </xf>
    <xf numFmtId="0" fontId="7" fillId="13" borderId="32" xfId="6" applyFont="1" applyFill="1" applyBorder="1" applyAlignment="1">
      <alignment horizontal="center" vertical="top" wrapText="1"/>
    </xf>
    <xf numFmtId="0" fontId="7" fillId="13" borderId="17" xfId="6" applyFont="1" applyFill="1" applyBorder="1" applyAlignment="1">
      <alignment horizontal="center" vertical="top" wrapText="1"/>
    </xf>
    <xf numFmtId="0" fontId="7" fillId="13" borderId="19" xfId="6" applyFont="1" applyFill="1" applyBorder="1" applyAlignment="1">
      <alignment horizontal="center" vertical="top" wrapText="1"/>
    </xf>
    <xf numFmtId="0" fontId="5" fillId="0" borderId="26" xfId="11" applyFont="1" applyBorder="1" applyAlignment="1">
      <alignment horizontal="left" vertical="top" wrapText="1"/>
    </xf>
    <xf numFmtId="0" fontId="5" fillId="0" borderId="25" xfId="11" applyFont="1" applyBorder="1" applyAlignment="1">
      <alignment horizontal="left" vertical="top" wrapText="1"/>
    </xf>
    <xf numFmtId="0" fontId="5" fillId="0" borderId="5" xfId="11" applyFont="1" applyBorder="1" applyAlignment="1">
      <alignment horizontal="left" vertical="top" wrapText="1"/>
    </xf>
    <xf numFmtId="0" fontId="13" fillId="9" borderId="4" xfId="6" applyFont="1" applyFill="1" applyBorder="1" applyAlignment="1">
      <alignment horizontal="right" vertical="top" wrapText="1"/>
    </xf>
    <xf numFmtId="0" fontId="7" fillId="13" borderId="26" xfId="6" applyFont="1" applyFill="1" applyBorder="1" applyAlignment="1">
      <alignment horizontal="center" vertical="center" textRotation="90" wrapText="1"/>
    </xf>
    <xf numFmtId="0" fontId="7" fillId="13" borderId="25" xfId="6" applyFont="1" applyFill="1" applyBorder="1" applyAlignment="1">
      <alignment horizontal="center" vertical="center" textRotation="90" wrapText="1"/>
    </xf>
    <xf numFmtId="0" fontId="7" fillId="13" borderId="5" xfId="6" applyFont="1" applyFill="1" applyBorder="1" applyAlignment="1">
      <alignment horizontal="center" vertical="center" textRotation="90" wrapText="1"/>
    </xf>
    <xf numFmtId="49" fontId="13" fillId="14" borderId="26" xfId="6" applyNumberFormat="1" applyFont="1" applyFill="1" applyBorder="1" applyAlignment="1">
      <alignment horizontal="center" vertical="top" wrapText="1"/>
    </xf>
    <xf numFmtId="49" fontId="13" fillId="14" borderId="5" xfId="6" applyNumberFormat="1" applyFont="1" applyFill="1" applyBorder="1" applyAlignment="1">
      <alignment horizontal="center" vertical="top" wrapText="1"/>
    </xf>
    <xf numFmtId="49" fontId="12" fillId="0" borderId="26" xfId="6" applyNumberFormat="1" applyFont="1" applyBorder="1" applyAlignment="1">
      <alignment horizontal="center" vertical="top"/>
    </xf>
    <xf numFmtId="49" fontId="12" fillId="0" borderId="25" xfId="6" applyNumberFormat="1" applyFont="1" applyBorder="1" applyAlignment="1">
      <alignment horizontal="center" vertical="top"/>
    </xf>
    <xf numFmtId="49" fontId="12" fillId="0" borderId="5" xfId="6" applyNumberFormat="1" applyFont="1" applyBorder="1" applyAlignment="1">
      <alignment horizontal="center" vertical="top"/>
    </xf>
    <xf numFmtId="0" fontId="5" fillId="14" borderId="54" xfId="6" applyFont="1" applyFill="1" applyBorder="1" applyAlignment="1">
      <alignment horizontal="left" vertical="top" wrapText="1"/>
    </xf>
    <xf numFmtId="0" fontId="5" fillId="14" borderId="19" xfId="6" applyFont="1" applyFill="1" applyBorder="1" applyAlignment="1">
      <alignment horizontal="left" vertical="top" wrapText="1"/>
    </xf>
    <xf numFmtId="49" fontId="13" fillId="14" borderId="25" xfId="6" applyNumberFormat="1" applyFont="1" applyFill="1" applyBorder="1" applyAlignment="1">
      <alignment horizontal="center" vertical="top" wrapText="1"/>
    </xf>
    <xf numFmtId="0" fontId="5" fillId="14" borderId="26" xfId="6" applyFont="1" applyFill="1" applyBorder="1" applyAlignment="1">
      <alignment horizontal="left" vertical="top" wrapText="1"/>
    </xf>
    <xf numFmtId="0" fontId="5" fillId="14" borderId="5" xfId="6" applyFont="1" applyFill="1" applyBorder="1" applyAlignment="1">
      <alignment horizontal="left" vertical="top" wrapText="1"/>
    </xf>
    <xf numFmtId="0" fontId="4" fillId="3" borderId="4" xfId="6" applyFont="1" applyFill="1" applyBorder="1" applyAlignment="1">
      <alignment horizontal="right" vertical="top" wrapText="1"/>
    </xf>
    <xf numFmtId="0" fontId="4" fillId="3" borderId="3" xfId="6" applyFont="1" applyFill="1" applyBorder="1" applyAlignment="1">
      <alignment horizontal="right" vertical="top" wrapText="1"/>
    </xf>
    <xf numFmtId="0" fontId="4" fillId="3" borderId="2" xfId="6" applyFont="1" applyFill="1" applyBorder="1" applyAlignment="1">
      <alignment horizontal="right" vertical="top" wrapText="1"/>
    </xf>
    <xf numFmtId="0" fontId="10" fillId="0" borderId="15" xfId="6" applyFont="1" applyBorder="1" applyAlignment="1">
      <alignment horizontal="left" vertical="top" wrapText="1"/>
    </xf>
    <xf numFmtId="0" fontId="10" fillId="0" borderId="14" xfId="6" applyFont="1" applyBorder="1" applyAlignment="1">
      <alignment horizontal="left" vertical="top" wrapText="1"/>
    </xf>
    <xf numFmtId="0" fontId="10" fillId="0" borderId="13" xfId="6" applyFont="1" applyBorder="1" applyAlignment="1">
      <alignment horizontal="left" vertical="top" wrapText="1"/>
    </xf>
    <xf numFmtId="0" fontId="10" fillId="0" borderId="15" xfId="6" applyFont="1" applyFill="1" applyBorder="1" applyAlignment="1">
      <alignment horizontal="left" vertical="top" wrapText="1"/>
    </xf>
    <xf numFmtId="0" fontId="10" fillId="0" borderId="14" xfId="6" applyFont="1" applyFill="1" applyBorder="1" applyAlignment="1">
      <alignment horizontal="left" vertical="top" wrapText="1"/>
    </xf>
    <xf numFmtId="0" fontId="10" fillId="0" borderId="13" xfId="6" applyFont="1" applyFill="1" applyBorder="1" applyAlignment="1">
      <alignment horizontal="left" vertical="top" wrapText="1"/>
    </xf>
    <xf numFmtId="0" fontId="10" fillId="0" borderId="33" xfId="6" applyFont="1" applyBorder="1" applyAlignment="1">
      <alignment horizontal="left" vertical="top" wrapText="1"/>
    </xf>
    <xf numFmtId="0" fontId="10" fillId="0" borderId="63" xfId="6" applyFont="1" applyBorder="1" applyAlignment="1">
      <alignment horizontal="left" vertical="top" wrapText="1"/>
    </xf>
    <xf numFmtId="0" fontId="10" fillId="0" borderId="55" xfId="6" applyFont="1" applyBorder="1" applyAlignment="1">
      <alignment horizontal="left" vertical="top" wrapText="1"/>
    </xf>
    <xf numFmtId="0" fontId="5" fillId="7" borderId="4" xfId="6" applyFont="1" applyFill="1" applyBorder="1" applyAlignment="1">
      <alignment horizontal="right" vertical="top" wrapText="1"/>
    </xf>
    <xf numFmtId="0" fontId="5" fillId="7" borderId="3" xfId="6" applyFont="1" applyFill="1" applyBorder="1" applyAlignment="1">
      <alignment horizontal="right" vertical="top" wrapText="1"/>
    </xf>
    <xf numFmtId="0" fontId="8" fillId="0" borderId="24" xfId="6" applyFont="1" applyBorder="1" applyAlignment="1">
      <alignment horizontal="left" vertical="top" wrapText="1"/>
    </xf>
    <xf numFmtId="0" fontId="8" fillId="0" borderId="64" xfId="6" applyFont="1" applyBorder="1" applyAlignment="1">
      <alignment horizontal="left" vertical="top" wrapText="1"/>
    </xf>
    <xf numFmtId="0" fontId="8" fillId="0" borderId="22" xfId="6" applyFont="1" applyBorder="1" applyAlignment="1">
      <alignment horizontal="left" vertical="top" wrapText="1"/>
    </xf>
    <xf numFmtId="2" fontId="13" fillId="11" borderId="4" xfId="6" applyNumberFormat="1" applyFont="1" applyFill="1" applyBorder="1" applyAlignment="1">
      <alignment horizontal="right" vertical="top" wrapText="1"/>
    </xf>
    <xf numFmtId="2" fontId="13" fillId="11" borderId="3" xfId="6" applyNumberFormat="1" applyFont="1" applyFill="1" applyBorder="1" applyAlignment="1">
      <alignment horizontal="right" vertical="top" wrapText="1"/>
    </xf>
    <xf numFmtId="2" fontId="13" fillId="11" borderId="2" xfId="6" applyNumberFormat="1" applyFont="1" applyFill="1" applyBorder="1" applyAlignment="1">
      <alignment horizontal="right" vertical="top" wrapText="1"/>
    </xf>
    <xf numFmtId="49" fontId="13" fillId="15" borderId="16" xfId="6" applyNumberFormat="1" applyFont="1" applyFill="1" applyBorder="1" applyAlignment="1">
      <alignment horizontal="center" vertical="top"/>
    </xf>
    <xf numFmtId="49" fontId="13" fillId="15" borderId="21" xfId="6" applyNumberFormat="1" applyFont="1" applyFill="1" applyBorder="1" applyAlignment="1">
      <alignment horizontal="center" vertical="top"/>
    </xf>
    <xf numFmtId="49" fontId="13" fillId="13" borderId="18" xfId="6" applyNumberFormat="1" applyFont="1" applyFill="1" applyBorder="1" applyAlignment="1">
      <alignment horizontal="center" vertical="top" wrapText="1"/>
    </xf>
    <xf numFmtId="49" fontId="13" fillId="13" borderId="0" xfId="6" applyNumberFormat="1" applyFont="1" applyFill="1" applyBorder="1" applyAlignment="1">
      <alignment horizontal="center" vertical="top" wrapText="1"/>
    </xf>
    <xf numFmtId="0" fontId="18" fillId="13" borderId="17" xfId="6" applyFont="1" applyFill="1" applyBorder="1" applyAlignment="1">
      <alignment horizontal="center" vertical="top" wrapText="1"/>
    </xf>
    <xf numFmtId="49" fontId="13" fillId="14" borderId="26" xfId="6" applyNumberFormat="1" applyFont="1" applyFill="1" applyBorder="1" applyAlignment="1">
      <alignment horizontal="center" vertical="top"/>
    </xf>
    <xf numFmtId="49" fontId="13" fillId="14" borderId="5" xfId="6" applyNumberFormat="1" applyFont="1" applyFill="1" applyBorder="1" applyAlignment="1">
      <alignment horizontal="center" vertical="top"/>
    </xf>
    <xf numFmtId="49" fontId="17" fillId="12" borderId="37" xfId="6" applyNumberFormat="1" applyFont="1" applyFill="1" applyBorder="1" applyAlignment="1">
      <alignment horizontal="center" vertical="center" textRotation="90"/>
    </xf>
    <xf numFmtId="49" fontId="17" fillId="12" borderId="51" xfId="6" applyNumberFormat="1" applyFont="1" applyFill="1" applyBorder="1" applyAlignment="1">
      <alignment horizontal="center" vertical="center" textRotation="90"/>
    </xf>
    <xf numFmtId="49" fontId="17" fillId="12" borderId="32" xfId="6" applyNumberFormat="1" applyFont="1" applyFill="1" applyBorder="1" applyAlignment="1">
      <alignment horizontal="center" vertical="center" textRotation="90"/>
    </xf>
    <xf numFmtId="2" fontId="13" fillId="4" borderId="4" xfId="6" applyNumberFormat="1" applyFont="1" applyFill="1" applyBorder="1" applyAlignment="1">
      <alignment horizontal="right" vertical="top"/>
    </xf>
    <xf numFmtId="2" fontId="13" fillId="4" borderId="3" xfId="6" applyNumberFormat="1" applyFont="1" applyFill="1" applyBorder="1" applyAlignment="1">
      <alignment horizontal="right" vertical="top"/>
    </xf>
    <xf numFmtId="2" fontId="13" fillId="4" borderId="2" xfId="6" applyNumberFormat="1" applyFont="1" applyFill="1" applyBorder="1" applyAlignment="1">
      <alignment horizontal="right" vertical="top"/>
    </xf>
    <xf numFmtId="2" fontId="61" fillId="0" borderId="17" xfId="6" applyNumberFormat="1" applyFont="1" applyBorder="1" applyAlignment="1">
      <alignment horizontal="center" vertical="top" wrapText="1"/>
    </xf>
    <xf numFmtId="2" fontId="13" fillId="7" borderId="24" xfId="6" applyNumberFormat="1" applyFont="1" applyFill="1" applyBorder="1" applyAlignment="1">
      <alignment horizontal="right" vertical="top" wrapText="1"/>
    </xf>
    <xf numFmtId="2" fontId="13" fillId="7" borderId="64" xfId="6" applyNumberFormat="1" applyFont="1" applyFill="1" applyBorder="1" applyAlignment="1">
      <alignment horizontal="right" vertical="top" wrapText="1"/>
    </xf>
    <xf numFmtId="2" fontId="13" fillId="7" borderId="22" xfId="6" applyNumberFormat="1" applyFont="1" applyFill="1" applyBorder="1" applyAlignment="1">
      <alignment horizontal="right" vertical="top" wrapText="1"/>
    </xf>
    <xf numFmtId="2" fontId="10" fillId="0" borderId="15" xfId="6" applyNumberFormat="1" applyFont="1" applyBorder="1" applyAlignment="1">
      <alignment horizontal="left" vertical="top" wrapText="1"/>
    </xf>
    <xf numFmtId="2" fontId="10" fillId="0" borderId="14" xfId="6" applyNumberFormat="1" applyFont="1" applyBorder="1" applyAlignment="1">
      <alignment horizontal="left" vertical="top" wrapText="1"/>
    </xf>
    <xf numFmtId="2" fontId="10" fillId="0" borderId="13" xfId="6" applyNumberFormat="1" applyFont="1" applyBorder="1" applyAlignment="1">
      <alignment horizontal="left" vertical="top" wrapText="1"/>
    </xf>
    <xf numFmtId="49" fontId="17" fillId="0" borderId="26" xfId="6" applyNumberFormat="1" applyFont="1" applyBorder="1" applyAlignment="1">
      <alignment horizontal="center" vertical="center" textRotation="90"/>
    </xf>
    <xf numFmtId="49" fontId="17" fillId="0" borderId="25" xfId="6" applyNumberFormat="1" applyFont="1" applyBorder="1" applyAlignment="1">
      <alignment horizontal="center" vertical="center" textRotation="90"/>
    </xf>
    <xf numFmtId="49" fontId="17" fillId="0" borderId="5" xfId="6" applyNumberFormat="1" applyFont="1" applyBorder="1" applyAlignment="1">
      <alignment horizontal="center" vertical="center" textRotation="90"/>
    </xf>
    <xf numFmtId="0" fontId="7" fillId="13" borderId="37" xfId="6" applyFont="1" applyFill="1" applyBorder="1" applyAlignment="1">
      <alignment horizontal="center" vertical="center" textRotation="90" wrapText="1"/>
    </xf>
    <xf numFmtId="0" fontId="7" fillId="13" borderId="51" xfId="6" applyFont="1" applyFill="1" applyBorder="1" applyAlignment="1">
      <alignment horizontal="center" vertical="center" textRotation="90" wrapText="1"/>
    </xf>
    <xf numFmtId="0" fontId="7" fillId="13" borderId="32" xfId="6" applyFont="1" applyFill="1" applyBorder="1" applyAlignment="1">
      <alignment horizontal="center" vertical="center" textRotation="90" wrapText="1"/>
    </xf>
    <xf numFmtId="49" fontId="17" fillId="0" borderId="26" xfId="6" applyNumberFormat="1" applyFont="1" applyBorder="1" applyAlignment="1">
      <alignment horizontal="center" vertical="center" textRotation="90" wrapText="1"/>
    </xf>
    <xf numFmtId="49" fontId="17" fillId="0" borderId="25" xfId="6" applyNumberFormat="1" applyFont="1" applyBorder="1" applyAlignment="1">
      <alignment horizontal="center" vertical="center" textRotation="90" wrapText="1"/>
    </xf>
    <xf numFmtId="49" fontId="17" fillId="0" borderId="5" xfId="6" applyNumberFormat="1" applyFont="1" applyBorder="1" applyAlignment="1">
      <alignment horizontal="center" vertical="center" textRotation="90" wrapText="1"/>
    </xf>
    <xf numFmtId="0" fontId="5" fillId="14" borderId="25" xfId="6" applyFont="1" applyFill="1" applyBorder="1" applyAlignment="1">
      <alignment horizontal="left" vertical="top" wrapText="1"/>
    </xf>
    <xf numFmtId="49" fontId="16" fillId="11" borderId="24" xfId="6" applyNumberFormat="1" applyFont="1" applyFill="1" applyBorder="1" applyAlignment="1">
      <alignment horizontal="center" vertical="top"/>
    </xf>
    <xf numFmtId="49" fontId="16" fillId="11" borderId="51" xfId="6" applyNumberFormat="1" applyFont="1" applyFill="1" applyBorder="1" applyAlignment="1">
      <alignment horizontal="center" vertical="top"/>
    </xf>
    <xf numFmtId="49" fontId="16" fillId="11" borderId="33" xfId="6" applyNumberFormat="1" applyFont="1" applyFill="1" applyBorder="1" applyAlignment="1">
      <alignment horizontal="center" vertical="top"/>
    </xf>
    <xf numFmtId="49" fontId="13" fillId="9" borderId="53" xfId="6" applyNumberFormat="1" applyFont="1" applyFill="1" applyBorder="1" applyAlignment="1">
      <alignment horizontal="center" vertical="top"/>
    </xf>
    <xf numFmtId="49" fontId="13" fillId="9" borderId="25" xfId="6" applyNumberFormat="1" applyFont="1" applyFill="1" applyBorder="1" applyAlignment="1">
      <alignment horizontal="center" vertical="top"/>
    </xf>
    <xf numFmtId="49" fontId="13" fillId="9" borderId="21" xfId="6" applyNumberFormat="1" applyFont="1" applyFill="1" applyBorder="1" applyAlignment="1">
      <alignment horizontal="center" vertical="top"/>
    </xf>
    <xf numFmtId="0" fontId="26" fillId="11" borderId="16" xfId="6" applyFont="1" applyFill="1" applyBorder="1" applyAlignment="1">
      <alignment horizontal="center" vertical="center" textRotation="90" wrapText="1"/>
    </xf>
    <xf numFmtId="0" fontId="26" fillId="11" borderId="9" xfId="6" applyFont="1" applyFill="1" applyBorder="1" applyAlignment="1">
      <alignment horizontal="center" vertical="center" textRotation="90" wrapText="1"/>
    </xf>
    <xf numFmtId="0" fontId="26" fillId="11" borderId="21" xfId="6" applyFont="1" applyFill="1" applyBorder="1" applyAlignment="1">
      <alignment horizontal="center" vertical="center" textRotation="90" wrapText="1"/>
    </xf>
    <xf numFmtId="49" fontId="13" fillId="9" borderId="16" xfId="6" applyNumberFormat="1" applyFont="1" applyFill="1" applyBorder="1" applyAlignment="1">
      <alignment horizontal="center" vertical="top"/>
    </xf>
    <xf numFmtId="0" fontId="23" fillId="11" borderId="4" xfId="6" applyFont="1" applyFill="1" applyBorder="1" applyAlignment="1">
      <alignment horizontal="left" vertical="top"/>
    </xf>
    <xf numFmtId="0" fontId="23" fillId="11" borderId="3" xfId="6" applyFont="1" applyFill="1" applyBorder="1" applyAlignment="1">
      <alignment horizontal="left" vertical="top"/>
    </xf>
    <xf numFmtId="0" fontId="7" fillId="11" borderId="4" xfId="6" applyFont="1" applyFill="1" applyBorder="1" applyAlignment="1">
      <alignment horizontal="left" vertical="top"/>
    </xf>
    <xf numFmtId="0" fontId="7" fillId="11" borderId="3" xfId="6" applyFont="1" applyFill="1" applyBorder="1" applyAlignment="1">
      <alignment horizontal="left" vertical="top"/>
    </xf>
    <xf numFmtId="0" fontId="26" fillId="0" borderId="26" xfId="6" applyFont="1" applyBorder="1" applyAlignment="1">
      <alignment horizontal="center" vertical="center" textRotation="90" wrapText="1"/>
    </xf>
    <xf numFmtId="0" fontId="26" fillId="0" borderId="25" xfId="6" applyFont="1" applyBorder="1" applyAlignment="1">
      <alignment horizontal="center" vertical="center" textRotation="90" wrapText="1"/>
    </xf>
    <xf numFmtId="0" fontId="26" fillId="0" borderId="5" xfId="6" applyFont="1" applyBorder="1" applyAlignment="1">
      <alignment horizontal="center" vertical="center" textRotation="90" wrapText="1"/>
    </xf>
    <xf numFmtId="0" fontId="26" fillId="14" borderId="26" xfId="6" applyFont="1" applyFill="1" applyBorder="1" applyAlignment="1">
      <alignment horizontal="center" vertical="center" textRotation="90" wrapText="1"/>
    </xf>
    <xf numFmtId="0" fontId="26" fillId="14" borderId="25" xfId="6" applyFont="1" applyFill="1" applyBorder="1" applyAlignment="1">
      <alignment horizontal="center" vertical="center" textRotation="90" wrapText="1"/>
    </xf>
    <xf numFmtId="0" fontId="26" fillId="14" borderId="5" xfId="6" applyFont="1" applyFill="1" applyBorder="1" applyAlignment="1">
      <alignment horizontal="center" vertical="center" textRotation="90" wrapText="1"/>
    </xf>
    <xf numFmtId="0" fontId="26" fillId="0" borderId="26" xfId="4" applyNumberFormat="1" applyFont="1" applyBorder="1" applyAlignment="1">
      <alignment horizontal="center" vertical="center" wrapText="1"/>
    </xf>
    <xf numFmtId="0" fontId="26" fillId="0" borderId="25" xfId="4" applyNumberFormat="1" applyFont="1" applyBorder="1" applyAlignment="1">
      <alignment horizontal="center" vertical="center" wrapText="1"/>
    </xf>
    <xf numFmtId="164" fontId="12" fillId="13" borderId="51" xfId="6" applyNumberFormat="1" applyFont="1" applyFill="1" applyBorder="1" applyAlignment="1">
      <alignment horizontal="center" vertical="top"/>
    </xf>
    <xf numFmtId="0" fontId="12" fillId="13" borderId="25" xfId="6" applyFont="1" applyFill="1" applyBorder="1" applyAlignment="1">
      <alignment horizontal="center" vertical="top"/>
    </xf>
    <xf numFmtId="0" fontId="7" fillId="0" borderId="54" xfId="6" applyFont="1" applyBorder="1" applyAlignment="1">
      <alignment horizontal="center" vertical="center" textRotation="90"/>
    </xf>
    <xf numFmtId="0" fontId="7" fillId="0" borderId="19" xfId="6" applyFont="1" applyBorder="1" applyAlignment="1">
      <alignment horizontal="center" vertical="center" textRotation="90"/>
    </xf>
    <xf numFmtId="0" fontId="26" fillId="9" borderId="16" xfId="6" applyFont="1" applyFill="1" applyBorder="1" applyAlignment="1">
      <alignment horizontal="center" vertical="center" textRotation="90" wrapText="1"/>
    </xf>
    <xf numFmtId="0" fontId="26" fillId="9" borderId="9" xfId="6" applyFont="1" applyFill="1" applyBorder="1" applyAlignment="1">
      <alignment horizontal="center" vertical="center" textRotation="90" wrapText="1"/>
    </xf>
    <xf numFmtId="0" fontId="26" fillId="9" borderId="21" xfId="6" applyFont="1" applyFill="1" applyBorder="1" applyAlignment="1">
      <alignment horizontal="center" vertical="center" textRotation="90" wrapText="1"/>
    </xf>
    <xf numFmtId="0" fontId="26" fillId="13" borderId="64" xfId="6" applyFont="1" applyFill="1" applyBorder="1" applyAlignment="1">
      <alignment horizontal="center" vertical="center" textRotation="90" wrapText="1"/>
    </xf>
    <xf numFmtId="0" fontId="26" fillId="13" borderId="14" xfId="6" applyFont="1" applyFill="1" applyBorder="1" applyAlignment="1">
      <alignment horizontal="center" vertical="center" textRotation="90" wrapText="1"/>
    </xf>
    <xf numFmtId="0" fontId="26" fillId="13" borderId="63" xfId="6" applyFont="1" applyFill="1" applyBorder="1" applyAlignment="1">
      <alignment horizontal="center" vertical="center" textRotation="90" wrapText="1"/>
    </xf>
    <xf numFmtId="0" fontId="26" fillId="0" borderId="16" xfId="6" applyFont="1" applyBorder="1" applyAlignment="1">
      <alignment horizontal="center" vertical="center" textRotation="90" wrapText="1"/>
    </xf>
    <xf numFmtId="0" fontId="26" fillId="0" borderId="9" xfId="6" applyFont="1" applyBorder="1" applyAlignment="1">
      <alignment horizontal="center" vertical="center" textRotation="90" wrapText="1"/>
    </xf>
    <xf numFmtId="0" fontId="26" fillId="0" borderId="21" xfId="6" applyFont="1" applyBorder="1" applyAlignment="1">
      <alignment horizontal="center" vertical="center" textRotation="90" wrapText="1"/>
    </xf>
    <xf numFmtId="0" fontId="26" fillId="0" borderId="27" xfId="6" applyFont="1" applyBorder="1" applyAlignment="1">
      <alignment horizontal="center" vertical="center" wrapText="1"/>
    </xf>
    <xf numFmtId="0" fontId="26" fillId="0" borderId="54" xfId="6" applyFont="1" applyBorder="1" applyAlignment="1">
      <alignment horizontal="center" vertical="center" wrapText="1"/>
    </xf>
    <xf numFmtId="0" fontId="26" fillId="0" borderId="19" xfId="6" applyFont="1" applyBorder="1" applyAlignment="1">
      <alignment horizontal="center" vertical="center" wrapText="1"/>
    </xf>
    <xf numFmtId="0" fontId="14" fillId="0" borderId="22" xfId="6" applyFont="1" applyBorder="1" applyAlignment="1">
      <alignment horizontal="center" vertical="center" textRotation="90" wrapText="1"/>
    </xf>
    <xf numFmtId="0" fontId="14" fillId="0" borderId="13" xfId="6" applyFont="1" applyBorder="1" applyAlignment="1">
      <alignment horizontal="center" vertical="center" textRotation="90" wrapText="1"/>
    </xf>
    <xf numFmtId="0" fontId="14" fillId="0" borderId="55" xfId="6" applyFont="1" applyBorder="1" applyAlignment="1">
      <alignment horizontal="center" vertical="center" textRotation="90" wrapText="1"/>
    </xf>
    <xf numFmtId="0" fontId="7" fillId="9" borderId="37" xfId="6" applyFont="1" applyFill="1" applyBorder="1" applyAlignment="1">
      <alignment horizontal="left" vertical="top"/>
    </xf>
    <xf numFmtId="0" fontId="7" fillId="9" borderId="18" xfId="6" applyFont="1" applyFill="1" applyBorder="1" applyAlignment="1">
      <alignment horizontal="left" vertical="top"/>
    </xf>
    <xf numFmtId="0" fontId="7" fillId="9" borderId="32" xfId="6" applyFont="1" applyFill="1" applyBorder="1" applyAlignment="1">
      <alignment horizontal="left" vertical="top"/>
    </xf>
    <xf numFmtId="0" fontId="7" fillId="9" borderId="17" xfId="6" applyFont="1" applyFill="1" applyBorder="1" applyAlignment="1">
      <alignment horizontal="left" vertical="top"/>
    </xf>
    <xf numFmtId="49" fontId="16" fillId="9" borderId="26" xfId="6" applyNumberFormat="1" applyFont="1" applyFill="1" applyBorder="1" applyAlignment="1">
      <alignment horizontal="center" vertical="top"/>
    </xf>
    <xf numFmtId="49" fontId="16" fillId="9" borderId="5" xfId="6" applyNumberFormat="1" applyFont="1" applyFill="1" applyBorder="1" applyAlignment="1">
      <alignment horizontal="center" vertical="top"/>
    </xf>
    <xf numFmtId="0" fontId="26" fillId="0" borderId="50" xfId="6" applyFont="1" applyBorder="1" applyAlignment="1">
      <alignment horizontal="center" vertical="center" wrapText="1"/>
    </xf>
    <xf numFmtId="0" fontId="26" fillId="0" borderId="43" xfId="6" applyFont="1" applyBorder="1" applyAlignment="1">
      <alignment horizontal="center" vertical="center" wrapText="1"/>
    </xf>
    <xf numFmtId="0" fontId="26" fillId="0" borderId="52" xfId="6" applyFont="1" applyBorder="1" applyAlignment="1">
      <alignment horizontal="center" vertical="center" wrapText="1"/>
    </xf>
    <xf numFmtId="0" fontId="26" fillId="0" borderId="20" xfId="6" applyFont="1" applyBorder="1" applyAlignment="1">
      <alignment horizontal="center" vertical="center" wrapText="1"/>
    </xf>
    <xf numFmtId="0" fontId="26" fillId="0" borderId="0" xfId="6" applyFont="1" applyBorder="1" applyAlignment="1">
      <alignment horizontal="center" vertical="center"/>
    </xf>
    <xf numFmtId="0" fontId="5" fillId="0" borderId="17" xfId="6" applyFont="1" applyBorder="1" applyAlignment="1">
      <alignment horizontal="center"/>
    </xf>
    <xf numFmtId="0" fontId="26" fillId="0" borderId="4" xfId="4" applyFont="1" applyBorder="1" applyAlignment="1">
      <alignment horizontal="center" vertical="center"/>
    </xf>
    <xf numFmtId="0" fontId="26" fillId="0" borderId="3" xfId="4" applyFont="1" applyBorder="1" applyAlignment="1">
      <alignment horizontal="center" vertical="center"/>
    </xf>
    <xf numFmtId="0" fontId="26" fillId="0" borderId="2" xfId="4" applyFont="1" applyBorder="1" applyAlignment="1">
      <alignment horizontal="center" vertical="center"/>
    </xf>
    <xf numFmtId="0" fontId="5" fillId="0" borderId="44" xfId="4" applyFont="1" applyBorder="1" applyAlignment="1">
      <alignment horizontal="center" vertical="top"/>
    </xf>
    <xf numFmtId="0" fontId="5" fillId="0" borderId="47" xfId="4" applyFont="1" applyBorder="1" applyAlignment="1">
      <alignment horizontal="center" vertical="top"/>
    </xf>
    <xf numFmtId="49" fontId="7" fillId="22" borderId="26" xfId="4" applyNumberFormat="1" applyFont="1" applyFill="1" applyBorder="1" applyAlignment="1">
      <alignment horizontal="center" vertical="top"/>
    </xf>
    <xf numFmtId="49" fontId="7" fillId="22" borderId="25" xfId="4" applyNumberFormat="1" applyFont="1" applyFill="1" applyBorder="1" applyAlignment="1">
      <alignment horizontal="center" vertical="top"/>
    </xf>
    <xf numFmtId="49" fontId="7" fillId="22" borderId="5" xfId="4" applyNumberFormat="1" applyFont="1" applyFill="1" applyBorder="1" applyAlignment="1">
      <alignment horizontal="center" vertical="top"/>
    </xf>
    <xf numFmtId="49" fontId="7" fillId="0" borderId="26" xfId="4" applyNumberFormat="1" applyFont="1" applyBorder="1" applyAlignment="1">
      <alignment horizontal="center" vertical="top"/>
    </xf>
    <xf numFmtId="49" fontId="7" fillId="0" borderId="25" xfId="4" applyNumberFormat="1" applyFont="1" applyBorder="1" applyAlignment="1">
      <alignment horizontal="center" vertical="top"/>
    </xf>
    <xf numFmtId="49" fontId="7" fillId="0" borderId="5" xfId="4" applyNumberFormat="1" applyFont="1" applyBorder="1" applyAlignment="1">
      <alignment horizontal="center" vertical="top"/>
    </xf>
    <xf numFmtId="49" fontId="7" fillId="13" borderId="26" xfId="4" applyNumberFormat="1" applyFont="1" applyFill="1" applyBorder="1" applyAlignment="1">
      <alignment horizontal="center" vertical="top"/>
    </xf>
    <xf numFmtId="49" fontId="7" fillId="13" borderId="25" xfId="4" applyNumberFormat="1" applyFont="1" applyFill="1" applyBorder="1" applyAlignment="1">
      <alignment horizontal="center" vertical="top"/>
    </xf>
    <xf numFmtId="49" fontId="7" fillId="13" borderId="5" xfId="4" applyNumberFormat="1" applyFont="1" applyFill="1" applyBorder="1" applyAlignment="1">
      <alignment horizontal="center" vertical="top"/>
    </xf>
    <xf numFmtId="49" fontId="5" fillId="0" borderId="26" xfId="4" applyNumberFormat="1" applyFont="1" applyBorder="1" applyAlignment="1">
      <alignment horizontal="center" vertical="center" textRotation="90"/>
    </xf>
    <xf numFmtId="49" fontId="5" fillId="0" borderId="25" xfId="4" applyNumberFormat="1" applyFont="1" applyBorder="1" applyAlignment="1">
      <alignment horizontal="center" vertical="center" textRotation="90"/>
    </xf>
    <xf numFmtId="0" fontId="5" fillId="0" borderId="46" xfId="4" applyFont="1" applyFill="1" applyBorder="1" applyAlignment="1">
      <alignment horizontal="left" vertical="top" wrapText="1"/>
    </xf>
    <xf numFmtId="0" fontId="5" fillId="0" borderId="61" xfId="4" applyFont="1" applyFill="1" applyBorder="1" applyAlignment="1">
      <alignment horizontal="left" vertical="top" wrapText="1"/>
    </xf>
    <xf numFmtId="49" fontId="7" fillId="14" borderId="26" xfId="4" applyNumberFormat="1" applyFont="1" applyFill="1" applyBorder="1" applyAlignment="1">
      <alignment horizontal="center" vertical="top"/>
    </xf>
    <xf numFmtId="49" fontId="7" fillId="14" borderId="25" xfId="4" applyNumberFormat="1" applyFont="1" applyFill="1" applyBorder="1" applyAlignment="1">
      <alignment horizontal="center" vertical="top"/>
    </xf>
    <xf numFmtId="49" fontId="7" fillId="14" borderId="5" xfId="4" applyNumberFormat="1" applyFont="1" applyFill="1" applyBorder="1" applyAlignment="1">
      <alignment horizontal="center" vertical="top"/>
    </xf>
    <xf numFmtId="0" fontId="5" fillId="14" borderId="25" xfId="0" applyFont="1" applyFill="1" applyBorder="1" applyAlignment="1">
      <alignment horizontal="left" vertical="top" wrapText="1"/>
    </xf>
    <xf numFmtId="49" fontId="7" fillId="15" borderId="26" xfId="4" applyNumberFormat="1" applyFont="1" applyFill="1" applyBorder="1" applyAlignment="1">
      <alignment horizontal="center" vertical="top"/>
    </xf>
    <xf numFmtId="49" fontId="7" fillId="15" borderId="25" xfId="4" applyNumberFormat="1" applyFont="1" applyFill="1" applyBorder="1" applyAlignment="1">
      <alignment horizontal="center" vertical="top"/>
    </xf>
    <xf numFmtId="49" fontId="7" fillId="15" borderId="5" xfId="4" applyNumberFormat="1" applyFont="1" applyFill="1" applyBorder="1" applyAlignment="1">
      <alignment horizontal="center" vertical="top"/>
    </xf>
    <xf numFmtId="49" fontId="7" fillId="15" borderId="45" xfId="4" applyNumberFormat="1" applyFont="1" applyFill="1" applyBorder="1" applyAlignment="1">
      <alignment horizontal="center" vertical="top"/>
    </xf>
    <xf numFmtId="49" fontId="7" fillId="15" borderId="42" xfId="4" applyNumberFormat="1" applyFont="1" applyFill="1" applyBorder="1" applyAlignment="1">
      <alignment horizontal="center" vertical="top"/>
    </xf>
    <xf numFmtId="49" fontId="7" fillId="15" borderId="49" xfId="4" applyNumberFormat="1" applyFont="1" applyFill="1" applyBorder="1" applyAlignment="1">
      <alignment horizontal="center" vertical="top"/>
    </xf>
    <xf numFmtId="0" fontId="5" fillId="12" borderId="61" xfId="0" applyFont="1" applyFill="1" applyBorder="1" applyAlignment="1">
      <alignment horizontal="left" vertical="top" wrapText="1"/>
    </xf>
    <xf numFmtId="164" fontId="5" fillId="12" borderId="52" xfId="0" applyNumberFormat="1" applyFont="1" applyFill="1" applyBorder="1" applyAlignment="1">
      <alignment horizontal="center" vertical="center" wrapText="1"/>
    </xf>
    <xf numFmtId="164" fontId="5" fillId="12" borderId="58" xfId="0" applyNumberFormat="1" applyFont="1" applyFill="1" applyBorder="1" applyAlignment="1">
      <alignment horizontal="center" vertical="center" wrapText="1"/>
    </xf>
    <xf numFmtId="49" fontId="5" fillId="0" borderId="37" xfId="0" applyNumberFormat="1" applyFont="1" applyBorder="1" applyAlignment="1">
      <alignment horizontal="center" vertical="top" wrapText="1"/>
    </xf>
    <xf numFmtId="49" fontId="5" fillId="0" borderId="51" xfId="0" applyNumberFormat="1" applyFont="1" applyBorder="1" applyAlignment="1">
      <alignment horizontal="center" vertical="top" wrapText="1"/>
    </xf>
    <xf numFmtId="49" fontId="7" fillId="15" borderId="27" xfId="4" applyNumberFormat="1" applyFont="1" applyFill="1" applyBorder="1" applyAlignment="1">
      <alignment horizontal="center" vertical="top"/>
    </xf>
    <xf numFmtId="49" fontId="7" fillId="15" borderId="54" xfId="4" applyNumberFormat="1" applyFont="1" applyFill="1" applyBorder="1" applyAlignment="1">
      <alignment horizontal="center" vertical="top"/>
    </xf>
    <xf numFmtId="49" fontId="7" fillId="15" borderId="19" xfId="4" applyNumberFormat="1" applyFont="1" applyFill="1" applyBorder="1" applyAlignment="1">
      <alignment horizontal="center" vertical="top"/>
    </xf>
    <xf numFmtId="49" fontId="5" fillId="0" borderId="32" xfId="0" applyNumberFormat="1" applyFont="1" applyBorder="1" applyAlignment="1">
      <alignment horizontal="center" vertical="top" wrapText="1"/>
    </xf>
    <xf numFmtId="49" fontId="5" fillId="0" borderId="27" xfId="4" applyNumberFormat="1" applyFont="1" applyBorder="1" applyAlignment="1">
      <alignment horizontal="left" vertical="top"/>
    </xf>
    <xf numFmtId="49" fontId="5" fillId="0" borderId="54" xfId="4" applyNumberFormat="1" applyFont="1" applyBorder="1" applyAlignment="1">
      <alignment horizontal="left" vertical="top"/>
    </xf>
    <xf numFmtId="49" fontId="5" fillId="0" borderId="6" xfId="4" applyNumberFormat="1" applyFont="1" applyBorder="1" applyAlignment="1">
      <alignment horizontal="left" vertical="top"/>
    </xf>
    <xf numFmtId="49" fontId="7" fillId="0" borderId="9" xfId="4" applyNumberFormat="1" applyFont="1" applyBorder="1" applyAlignment="1">
      <alignment horizontal="center" vertical="top"/>
    </xf>
    <xf numFmtId="49" fontId="5" fillId="0" borderId="26" xfId="4" applyNumberFormat="1" applyFont="1" applyBorder="1" applyAlignment="1">
      <alignment horizontal="center" vertical="top"/>
    </xf>
    <xf numFmtId="49" fontId="5" fillId="0" borderId="25" xfId="4" applyNumberFormat="1" applyFont="1" applyBorder="1" applyAlignment="1">
      <alignment horizontal="center" vertical="top"/>
    </xf>
    <xf numFmtId="49" fontId="5" fillId="0" borderId="5" xfId="4" applyNumberFormat="1" applyFont="1" applyBorder="1" applyAlignment="1">
      <alignment horizontal="center" vertical="top"/>
    </xf>
    <xf numFmtId="49" fontId="5" fillId="0" borderId="5" xfId="4" applyNumberFormat="1" applyFont="1" applyBorder="1" applyAlignment="1">
      <alignment horizontal="center" vertical="center" textRotation="90"/>
    </xf>
    <xf numFmtId="0" fontId="26" fillId="9" borderId="4" xfId="0" applyFont="1" applyFill="1" applyBorder="1" applyAlignment="1">
      <alignment horizontal="left" vertical="top" wrapText="1"/>
    </xf>
    <xf numFmtId="0" fontId="26" fillId="9" borderId="3" xfId="0" applyFont="1" applyFill="1" applyBorder="1" applyAlignment="1">
      <alignment horizontal="left" vertical="top" wrapText="1"/>
    </xf>
    <xf numFmtId="0" fontId="26" fillId="9" borderId="2" xfId="0" applyFont="1" applyFill="1" applyBorder="1" applyAlignment="1">
      <alignment horizontal="left" vertical="top" wrapText="1"/>
    </xf>
    <xf numFmtId="49" fontId="7" fillId="22" borderId="79" xfId="4" applyNumberFormat="1" applyFont="1" applyFill="1" applyBorder="1" applyAlignment="1">
      <alignment horizontal="right" vertical="top"/>
    </xf>
    <xf numFmtId="49" fontId="7" fillId="22" borderId="3" xfId="4" applyNumberFormat="1" applyFont="1" applyFill="1" applyBorder="1" applyAlignment="1">
      <alignment horizontal="right" vertical="top"/>
    </xf>
    <xf numFmtId="49" fontId="7" fillId="22" borderId="2" xfId="4" applyNumberFormat="1" applyFont="1" applyFill="1" applyBorder="1" applyAlignment="1">
      <alignment horizontal="right" vertical="top"/>
    </xf>
    <xf numFmtId="49" fontId="5" fillId="0" borderId="27" xfId="0" applyNumberFormat="1" applyFont="1" applyBorder="1" applyAlignment="1">
      <alignment horizontal="center" vertical="top" wrapText="1"/>
    </xf>
    <xf numFmtId="49" fontId="5" fillId="0" borderId="54" xfId="0" applyNumberFormat="1" applyFont="1" applyBorder="1" applyAlignment="1">
      <alignment horizontal="center" vertical="top" wrapText="1"/>
    </xf>
    <xf numFmtId="164" fontId="7" fillId="22" borderId="4" xfId="4" applyNumberFormat="1" applyFont="1" applyFill="1" applyBorder="1" applyAlignment="1">
      <alignment horizontal="center" vertical="top"/>
    </xf>
    <xf numFmtId="164" fontId="7" fillId="22" borderId="3" xfId="4" applyNumberFormat="1" applyFont="1" applyFill="1" applyBorder="1" applyAlignment="1">
      <alignment horizontal="center" vertical="top"/>
    </xf>
    <xf numFmtId="164" fontId="7" fillId="22" borderId="2" xfId="4" applyNumberFormat="1" applyFont="1" applyFill="1" applyBorder="1" applyAlignment="1">
      <alignment horizontal="center" vertical="top"/>
    </xf>
    <xf numFmtId="49" fontId="5" fillId="0" borderId="18" xfId="0" applyNumberFormat="1" applyFont="1" applyBorder="1" applyAlignment="1">
      <alignment horizontal="center" vertical="top" wrapText="1"/>
    </xf>
    <xf numFmtId="49" fontId="5" fillId="0" borderId="0" xfId="0" applyNumberFormat="1" applyFont="1" applyAlignment="1">
      <alignment horizontal="center" vertical="top" wrapText="1"/>
    </xf>
    <xf numFmtId="0" fontId="5" fillId="0" borderId="46" xfId="0" applyFont="1" applyBorder="1" applyAlignment="1">
      <alignment horizontal="left" vertical="top" wrapText="1"/>
    </xf>
    <xf numFmtId="0" fontId="5" fillId="0" borderId="61" xfId="0" applyFont="1" applyBorder="1" applyAlignment="1">
      <alignment horizontal="left" vertical="top" wrapText="1"/>
    </xf>
    <xf numFmtId="164" fontId="5" fillId="16" borderId="52" xfId="0" applyNumberFormat="1" applyFont="1" applyFill="1" applyBorder="1" applyAlignment="1">
      <alignment horizontal="center" vertical="center" wrapText="1"/>
    </xf>
    <xf numFmtId="164" fontId="5" fillId="16" borderId="20" xfId="0" applyNumberFormat="1" applyFont="1" applyFill="1" applyBorder="1" applyAlignment="1">
      <alignment horizontal="center" vertical="center" wrapText="1"/>
    </xf>
    <xf numFmtId="49" fontId="7" fillId="0" borderId="26" xfId="4" applyNumberFormat="1" applyFont="1" applyBorder="1" applyAlignment="1">
      <alignment horizontal="center" vertical="center"/>
    </xf>
    <xf numFmtId="49" fontId="7" fillId="0" borderId="25" xfId="4" applyNumberFormat="1" applyFont="1" applyBorder="1" applyAlignment="1">
      <alignment horizontal="center" vertical="center"/>
    </xf>
    <xf numFmtId="49" fontId="7" fillId="0" borderId="5" xfId="4" applyNumberFormat="1" applyFont="1" applyBorder="1" applyAlignment="1">
      <alignment horizontal="center" vertical="center"/>
    </xf>
    <xf numFmtId="49" fontId="7" fillId="14" borderId="26" xfId="4" applyNumberFormat="1" applyFont="1" applyFill="1" applyBorder="1" applyAlignment="1">
      <alignment horizontal="left" vertical="top"/>
    </xf>
    <xf numFmtId="49" fontId="7" fillId="14" borderId="25" xfId="4" applyNumberFormat="1" applyFont="1" applyFill="1" applyBorder="1" applyAlignment="1">
      <alignment horizontal="left" vertical="top"/>
    </xf>
    <xf numFmtId="49" fontId="7" fillId="14" borderId="5" xfId="4" applyNumberFormat="1" applyFont="1" applyFill="1" applyBorder="1" applyAlignment="1">
      <alignment horizontal="left" vertical="top"/>
    </xf>
    <xf numFmtId="0" fontId="5" fillId="14" borderId="27" xfId="0" applyFont="1" applyFill="1" applyBorder="1" applyAlignment="1">
      <alignment horizontal="left" vertical="top" wrapText="1"/>
    </xf>
    <xf numFmtId="0" fontId="5" fillId="14" borderId="54" xfId="0" applyFont="1" applyFill="1" applyBorder="1" applyAlignment="1">
      <alignment horizontal="left" vertical="top" wrapText="1"/>
    </xf>
    <xf numFmtId="0" fontId="5" fillId="0" borderId="46" xfId="4" applyFont="1" applyBorder="1" applyAlignment="1">
      <alignment horizontal="left" vertical="top" wrapText="1"/>
    </xf>
    <xf numFmtId="0" fontId="5" fillId="0" borderId="61" xfId="4" applyFont="1" applyBorder="1" applyAlignment="1">
      <alignment horizontal="left" vertical="top" wrapText="1"/>
    </xf>
    <xf numFmtId="49" fontId="5" fillId="0" borderId="25" xfId="0" applyNumberFormat="1" applyFont="1" applyBorder="1" applyAlignment="1">
      <alignment horizontal="center" vertical="top" wrapText="1"/>
    </xf>
    <xf numFmtId="49" fontId="5" fillId="0" borderId="5" xfId="0" applyNumberFormat="1" applyFont="1" applyBorder="1" applyAlignment="1">
      <alignment horizontal="center" vertical="top" wrapText="1"/>
    </xf>
    <xf numFmtId="164" fontId="5" fillId="16" borderId="46" xfId="0" applyNumberFormat="1" applyFont="1" applyFill="1" applyBorder="1" applyAlignment="1">
      <alignment horizontal="left" vertical="top" wrapText="1"/>
    </xf>
    <xf numFmtId="164" fontId="5" fillId="16" borderId="43" xfId="0" applyNumberFormat="1" applyFont="1" applyFill="1" applyBorder="1" applyAlignment="1">
      <alignment horizontal="left" vertical="top" wrapText="1"/>
    </xf>
    <xf numFmtId="0" fontId="48" fillId="24" borderId="46" xfId="0" applyFont="1" applyFill="1" applyBorder="1" applyAlignment="1">
      <alignment horizontal="left" vertical="center" wrapText="1"/>
    </xf>
    <xf numFmtId="0" fontId="48" fillId="24" borderId="50" xfId="0" applyFont="1" applyFill="1" applyBorder="1" applyAlignment="1">
      <alignment horizontal="left" vertical="center" wrapText="1"/>
    </xf>
    <xf numFmtId="49" fontId="5" fillId="0" borderId="26" xfId="0" applyNumberFormat="1" applyFont="1" applyBorder="1" applyAlignment="1">
      <alignment horizontal="center" vertical="top" wrapText="1"/>
    </xf>
    <xf numFmtId="0" fontId="9" fillId="13" borderId="26" xfId="4" applyFont="1" applyFill="1" applyBorder="1" applyAlignment="1">
      <alignment horizontal="center" vertical="center" textRotation="90" wrapText="1"/>
    </xf>
    <xf numFmtId="0" fontId="9" fillId="13" borderId="25" xfId="4" applyFont="1" applyFill="1" applyBorder="1" applyAlignment="1">
      <alignment horizontal="center" vertical="center" textRotation="90" wrapText="1"/>
    </xf>
    <xf numFmtId="0" fontId="9" fillId="13" borderId="5" xfId="4" applyFont="1" applyFill="1" applyBorder="1" applyAlignment="1">
      <alignment horizontal="center" vertical="center" textRotation="90" wrapText="1"/>
    </xf>
    <xf numFmtId="0" fontId="5" fillId="14" borderId="27" xfId="6" applyFont="1" applyFill="1" applyBorder="1" applyAlignment="1">
      <alignment horizontal="left" vertical="top" wrapText="1"/>
    </xf>
    <xf numFmtId="49" fontId="5" fillId="0" borderId="26" xfId="0" applyNumberFormat="1" applyFont="1" applyBorder="1" applyAlignment="1">
      <alignment horizontal="left" vertical="top" wrapText="1"/>
    </xf>
    <xf numFmtId="49" fontId="5" fillId="0" borderId="25" xfId="0" applyNumberFormat="1" applyFont="1" applyBorder="1" applyAlignment="1">
      <alignment horizontal="left" vertical="top" wrapText="1"/>
    </xf>
    <xf numFmtId="49" fontId="5" fillId="0" borderId="5" xfId="0" applyNumberFormat="1" applyFont="1" applyBorder="1" applyAlignment="1">
      <alignment horizontal="left" vertical="top" wrapText="1"/>
    </xf>
    <xf numFmtId="49" fontId="7" fillId="0" borderId="26" xfId="4" applyNumberFormat="1" applyFont="1" applyBorder="1" applyAlignment="1">
      <alignment horizontal="center" vertical="center" textRotation="90"/>
    </xf>
    <xf numFmtId="49" fontId="7" fillId="0" borderId="25" xfId="4" applyNumberFormat="1" applyFont="1" applyBorder="1" applyAlignment="1">
      <alignment horizontal="center" vertical="center" textRotation="90"/>
    </xf>
    <xf numFmtId="49" fontId="7" fillId="0" borderId="5" xfId="4" applyNumberFormat="1" applyFont="1" applyBorder="1" applyAlignment="1">
      <alignment horizontal="center" vertical="center" textRotation="90"/>
    </xf>
    <xf numFmtId="49" fontId="7" fillId="13" borderId="26" xfId="4" applyNumberFormat="1" applyFont="1" applyFill="1" applyBorder="1" applyAlignment="1">
      <alignment horizontal="center" vertical="center" textRotation="90"/>
    </xf>
    <xf numFmtId="49" fontId="7" fillId="13" borderId="25" xfId="4" applyNumberFormat="1" applyFont="1" applyFill="1" applyBorder="1" applyAlignment="1">
      <alignment horizontal="center" vertical="center" textRotation="90"/>
    </xf>
    <xf numFmtId="49" fontId="7" fillId="13" borderId="5" xfId="4" applyNumberFormat="1" applyFont="1" applyFill="1" applyBorder="1" applyAlignment="1">
      <alignment horizontal="center" vertical="center" textRotation="90"/>
    </xf>
    <xf numFmtId="0" fontId="7" fillId="13" borderId="27" xfId="0" applyFont="1" applyFill="1" applyBorder="1" applyAlignment="1">
      <alignment horizontal="left" vertical="top" wrapText="1"/>
    </xf>
    <xf numFmtId="0" fontId="7" fillId="13" borderId="54" xfId="0" applyFont="1" applyFill="1" applyBorder="1" applyAlignment="1">
      <alignment horizontal="left" vertical="top" wrapText="1"/>
    </xf>
    <xf numFmtId="49" fontId="7" fillId="14" borderId="37" xfId="4" applyNumberFormat="1" applyFont="1" applyFill="1" applyBorder="1" applyAlignment="1">
      <alignment horizontal="center" vertical="top"/>
    </xf>
    <xf numFmtId="49" fontId="7" fillId="14" borderId="51" xfId="4" applyNumberFormat="1" applyFont="1" applyFill="1" applyBorder="1" applyAlignment="1">
      <alignment horizontal="center" vertical="top"/>
    </xf>
    <xf numFmtId="49" fontId="7" fillId="14" borderId="32" xfId="4" applyNumberFormat="1" applyFont="1" applyFill="1" applyBorder="1" applyAlignment="1">
      <alignment horizontal="center" vertical="top"/>
    </xf>
    <xf numFmtId="49" fontId="7" fillId="14" borderId="27" xfId="4" applyNumberFormat="1" applyFont="1" applyFill="1" applyBorder="1" applyAlignment="1">
      <alignment horizontal="center" vertical="top"/>
    </xf>
    <xf numFmtId="49" fontId="7" fillId="14" borderId="54" xfId="4" applyNumberFormat="1" applyFont="1" applyFill="1" applyBorder="1" applyAlignment="1">
      <alignment horizontal="center" vertical="top"/>
    </xf>
    <xf numFmtId="49" fontId="7" fillId="14" borderId="19" xfId="4" applyNumberFormat="1" applyFont="1" applyFill="1" applyBorder="1" applyAlignment="1">
      <alignment horizontal="center" vertical="top"/>
    </xf>
    <xf numFmtId="0" fontId="9" fillId="13" borderId="37" xfId="4" applyFont="1" applyFill="1" applyBorder="1" applyAlignment="1">
      <alignment horizontal="center" vertical="center" textRotation="90" wrapText="1"/>
    </xf>
    <xf numFmtId="49" fontId="7" fillId="9" borderId="26" xfId="4" applyNumberFormat="1" applyFont="1" applyFill="1" applyBorder="1" applyAlignment="1">
      <alignment horizontal="center" vertical="top"/>
    </xf>
    <xf numFmtId="49" fontId="7" fillId="9" borderId="25" xfId="4" applyNumberFormat="1" applyFont="1" applyFill="1" applyBorder="1" applyAlignment="1">
      <alignment horizontal="center" vertical="top"/>
    </xf>
    <xf numFmtId="49" fontId="7" fillId="9" borderId="5" xfId="4" applyNumberFormat="1" applyFont="1" applyFill="1" applyBorder="1" applyAlignment="1">
      <alignment horizontal="center" vertical="top"/>
    </xf>
    <xf numFmtId="49" fontId="7" fillId="0" borderId="26" xfId="4" applyNumberFormat="1" applyFont="1" applyBorder="1" applyAlignment="1">
      <alignment horizontal="center" vertical="top" wrapText="1"/>
    </xf>
    <xf numFmtId="49" fontId="7" fillId="0" borderId="25" xfId="4" applyNumberFormat="1" applyFont="1" applyBorder="1" applyAlignment="1">
      <alignment horizontal="center" vertical="top" wrapText="1"/>
    </xf>
    <xf numFmtId="49" fontId="7" fillId="0" borderId="5" xfId="4" applyNumberFormat="1" applyFont="1" applyBorder="1" applyAlignment="1">
      <alignment horizontal="center" vertical="top" wrapText="1"/>
    </xf>
    <xf numFmtId="49" fontId="7" fillId="13" borderId="44" xfId="4" applyNumberFormat="1" applyFont="1" applyFill="1" applyBorder="1" applyAlignment="1">
      <alignment horizontal="center" vertical="top"/>
    </xf>
    <xf numFmtId="49" fontId="7" fillId="13" borderId="41" xfId="4" applyNumberFormat="1" applyFont="1" applyFill="1" applyBorder="1" applyAlignment="1">
      <alignment horizontal="center" vertical="top"/>
    </xf>
    <xf numFmtId="49" fontId="7" fillId="15" borderId="79" xfId="4" applyNumberFormat="1" applyFont="1" applyFill="1" applyBorder="1" applyAlignment="1">
      <alignment horizontal="right" vertical="top"/>
    </xf>
    <xf numFmtId="49" fontId="7" fillId="15" borderId="3" xfId="4" applyNumberFormat="1" applyFont="1" applyFill="1" applyBorder="1" applyAlignment="1">
      <alignment horizontal="right" vertical="top"/>
    </xf>
    <xf numFmtId="49" fontId="7" fillId="15" borderId="2" xfId="4" applyNumberFormat="1" applyFont="1" applyFill="1" applyBorder="1" applyAlignment="1">
      <alignment horizontal="right" vertical="top"/>
    </xf>
    <xf numFmtId="49" fontId="7" fillId="0" borderId="4" xfId="4" applyNumberFormat="1" applyFont="1" applyBorder="1" applyAlignment="1">
      <alignment horizontal="center" vertical="top"/>
    </xf>
    <xf numFmtId="49" fontId="7" fillId="0" borderId="3" xfId="4" applyNumberFormat="1" applyFont="1" applyBorder="1" applyAlignment="1">
      <alignment horizontal="center" vertical="top"/>
    </xf>
    <xf numFmtId="49" fontId="7" fillId="0" borderId="2" xfId="4" applyNumberFormat="1" applyFont="1" applyBorder="1" applyAlignment="1">
      <alignment horizontal="center" vertical="top"/>
    </xf>
    <xf numFmtId="0" fontId="5" fillId="14" borderId="51" xfId="0" applyFont="1" applyFill="1" applyBorder="1" applyAlignment="1">
      <alignment horizontal="left" vertical="top" wrapText="1"/>
    </xf>
    <xf numFmtId="49" fontId="7" fillId="13" borderId="27" xfId="4" applyNumberFormat="1" applyFont="1" applyFill="1" applyBorder="1" applyAlignment="1">
      <alignment horizontal="center" vertical="top"/>
    </xf>
    <xf numFmtId="49" fontId="7" fillId="13" borderId="54" xfId="4" applyNumberFormat="1" applyFont="1" applyFill="1" applyBorder="1" applyAlignment="1">
      <alignment horizontal="center" vertical="top"/>
    </xf>
    <xf numFmtId="49" fontId="7" fillId="13" borderId="19" xfId="4" applyNumberFormat="1" applyFont="1" applyFill="1" applyBorder="1" applyAlignment="1">
      <alignment horizontal="center" vertical="top"/>
    </xf>
    <xf numFmtId="49" fontId="7" fillId="13" borderId="37" xfId="4" applyNumberFormat="1" applyFont="1" applyFill="1" applyBorder="1" applyAlignment="1">
      <alignment horizontal="center" vertical="top"/>
    </xf>
    <xf numFmtId="49" fontId="7" fillId="13" borderId="51" xfId="4" applyNumberFormat="1" applyFont="1" applyFill="1" applyBorder="1" applyAlignment="1">
      <alignment horizontal="center" vertical="top"/>
    </xf>
    <xf numFmtId="49" fontId="7" fillId="13" borderId="32" xfId="4" applyNumberFormat="1" applyFont="1" applyFill="1" applyBorder="1" applyAlignment="1">
      <alignment horizontal="center" vertical="top"/>
    </xf>
    <xf numFmtId="0" fontId="5" fillId="0" borderId="37" xfId="0" applyFont="1" applyBorder="1" applyAlignment="1">
      <alignment horizontal="left" vertical="center" wrapText="1"/>
    </xf>
    <xf numFmtId="0" fontId="5" fillId="0" borderId="8" xfId="0" applyFont="1" applyBorder="1" applyAlignment="1">
      <alignment horizontal="left" vertical="center" wrapText="1"/>
    </xf>
    <xf numFmtId="0" fontId="5" fillId="0" borderId="23" xfId="0" applyFont="1" applyBorder="1" applyAlignment="1">
      <alignment horizontal="center" vertical="center" wrapText="1"/>
    </xf>
    <xf numFmtId="0" fontId="5" fillId="0" borderId="57" xfId="0" applyFont="1" applyBorder="1" applyAlignment="1">
      <alignment horizontal="center" vertical="center" wrapText="1"/>
    </xf>
    <xf numFmtId="164" fontId="7" fillId="15" borderId="4" xfId="4" applyNumberFormat="1" applyFont="1" applyFill="1" applyBorder="1" applyAlignment="1">
      <alignment horizontal="center" vertical="top"/>
    </xf>
    <xf numFmtId="164" fontId="7" fillId="15" borderId="3" xfId="4" applyNumberFormat="1" applyFont="1" applyFill="1" applyBorder="1" applyAlignment="1">
      <alignment horizontal="center" vertical="top"/>
    </xf>
    <xf numFmtId="164" fontId="7" fillId="15" borderId="2" xfId="4" applyNumberFormat="1" applyFont="1" applyFill="1" applyBorder="1" applyAlignment="1">
      <alignment horizontal="center" vertical="top"/>
    </xf>
    <xf numFmtId="49" fontId="5" fillId="0" borderId="37" xfId="0" applyNumberFormat="1" applyFont="1" applyBorder="1" applyAlignment="1">
      <alignment horizontal="left" vertical="top" wrapText="1"/>
    </xf>
    <xf numFmtId="49" fontId="5" fillId="0" borderId="51" xfId="0" applyNumberFormat="1" applyFont="1" applyBorder="1" applyAlignment="1">
      <alignment horizontal="left" vertical="top" wrapText="1"/>
    </xf>
    <xf numFmtId="49" fontId="5" fillId="0" borderId="32" xfId="0" applyNumberFormat="1" applyFont="1" applyBorder="1" applyAlignment="1">
      <alignment horizontal="left" vertical="top" wrapText="1"/>
    </xf>
    <xf numFmtId="0" fontId="5" fillId="0" borderId="54" xfId="0" applyFont="1" applyBorder="1" applyAlignment="1">
      <alignment horizontal="center" vertical="center" wrapText="1"/>
    </xf>
    <xf numFmtId="0" fontId="5" fillId="0" borderId="6" xfId="0" applyFont="1" applyBorder="1" applyAlignment="1">
      <alignment horizontal="center" vertical="center" wrapText="1"/>
    </xf>
    <xf numFmtId="49" fontId="7" fillId="0" borderId="51" xfId="4" applyNumberFormat="1" applyFont="1" applyBorder="1" applyAlignment="1">
      <alignment horizontal="center" vertical="top"/>
    </xf>
    <xf numFmtId="49" fontId="7" fillId="0" borderId="0" xfId="4" applyNumberFormat="1" applyFont="1" applyAlignment="1">
      <alignment horizontal="center" vertical="top"/>
    </xf>
    <xf numFmtId="49" fontId="7" fillId="0" borderId="32" xfId="4" applyNumberFormat="1" applyFont="1" applyBorder="1" applyAlignment="1">
      <alignment horizontal="center" vertical="top"/>
    </xf>
    <xf numFmtId="49" fontId="7" fillId="0" borderId="17" xfId="4" applyNumberFormat="1" applyFont="1" applyBorder="1" applyAlignment="1">
      <alignment horizontal="center" vertical="top"/>
    </xf>
    <xf numFmtId="0" fontId="5" fillId="14" borderId="19" xfId="0" applyFont="1" applyFill="1" applyBorder="1" applyAlignment="1">
      <alignment horizontal="left" vertical="top" wrapText="1"/>
    </xf>
    <xf numFmtId="49" fontId="7" fillId="0" borderId="37" xfId="4" applyNumberFormat="1" applyFont="1" applyBorder="1" applyAlignment="1">
      <alignment horizontal="center" vertical="top"/>
    </xf>
    <xf numFmtId="49" fontId="7" fillId="0" borderId="18" xfId="4" applyNumberFormat="1" applyFont="1" applyBorder="1" applyAlignment="1">
      <alignment horizontal="center" vertical="top"/>
    </xf>
    <xf numFmtId="49" fontId="7" fillId="0" borderId="27" xfId="4" applyNumberFormat="1" applyFont="1" applyBorder="1" applyAlignment="1">
      <alignment horizontal="center" vertical="top"/>
    </xf>
    <xf numFmtId="49" fontId="7" fillId="0" borderId="54" xfId="4" applyNumberFormat="1" applyFont="1" applyBorder="1" applyAlignment="1">
      <alignment horizontal="center" vertical="top"/>
    </xf>
    <xf numFmtId="49" fontId="7" fillId="0" borderId="19" xfId="4" applyNumberFormat="1" applyFont="1" applyBorder="1" applyAlignment="1">
      <alignment horizontal="center" vertical="top"/>
    </xf>
    <xf numFmtId="49" fontId="7" fillId="14" borderId="0" xfId="4" applyNumberFormat="1" applyFont="1" applyFill="1" applyAlignment="1">
      <alignment horizontal="center" vertical="top"/>
    </xf>
    <xf numFmtId="49" fontId="7" fillId="14" borderId="17" xfId="4" applyNumberFormat="1" applyFont="1" applyFill="1" applyBorder="1" applyAlignment="1">
      <alignment horizontal="center" vertical="top"/>
    </xf>
    <xf numFmtId="0" fontId="5" fillId="0" borderId="51" xfId="0" applyFont="1" applyBorder="1" applyAlignment="1">
      <alignment horizontal="left" vertical="center" wrapText="1"/>
    </xf>
    <xf numFmtId="0" fontId="5" fillId="0" borderId="58" xfId="0" applyFont="1" applyBorder="1" applyAlignment="1">
      <alignment horizontal="center" vertical="center" wrapText="1"/>
    </xf>
    <xf numFmtId="49" fontId="26" fillId="13" borderId="27" xfId="4" applyNumberFormat="1" applyFont="1" applyFill="1" applyBorder="1" applyAlignment="1">
      <alignment horizontal="left" vertical="top" wrapText="1"/>
    </xf>
    <xf numFmtId="49" fontId="26" fillId="13" borderId="54" xfId="4" applyNumberFormat="1" applyFont="1" applyFill="1" applyBorder="1" applyAlignment="1">
      <alignment horizontal="left" vertical="top" wrapText="1"/>
    </xf>
    <xf numFmtId="49" fontId="5" fillId="0" borderId="27" xfId="4" applyNumberFormat="1" applyFont="1" applyBorder="1" applyAlignment="1">
      <alignment horizontal="center" vertical="center" textRotation="90"/>
    </xf>
    <xf numFmtId="49" fontId="5" fillId="0" borderId="54" xfId="4" applyNumberFormat="1" applyFont="1" applyBorder="1" applyAlignment="1">
      <alignment horizontal="center" vertical="center" textRotation="90"/>
    </xf>
    <xf numFmtId="49" fontId="5" fillId="0" borderId="19" xfId="4" applyNumberFormat="1" applyFont="1" applyBorder="1" applyAlignment="1">
      <alignment horizontal="center" vertical="center" textRotation="90"/>
    </xf>
    <xf numFmtId="49" fontId="7" fillId="13" borderId="18" xfId="4" applyNumberFormat="1" applyFont="1" applyFill="1" applyBorder="1" applyAlignment="1">
      <alignment horizontal="center" vertical="top"/>
    </xf>
    <xf numFmtId="49" fontId="7" fillId="13" borderId="0" xfId="4" applyNumberFormat="1" applyFont="1" applyFill="1" applyAlignment="1">
      <alignment horizontal="center" vertical="top"/>
    </xf>
    <xf numFmtId="49" fontId="7" fillId="13" borderId="17" xfId="4" applyNumberFormat="1" applyFont="1" applyFill="1" applyBorder="1" applyAlignment="1">
      <alignment horizontal="center" vertical="top"/>
    </xf>
    <xf numFmtId="0" fontId="9" fillId="13" borderId="27" xfId="4" applyFont="1" applyFill="1" applyBorder="1" applyAlignment="1">
      <alignment horizontal="center" vertical="center" textRotation="90" wrapText="1"/>
    </xf>
    <xf numFmtId="0" fontId="9" fillId="13" borderId="54" xfId="4" applyFont="1" applyFill="1" applyBorder="1" applyAlignment="1">
      <alignment horizontal="center" vertical="center" textRotation="90" wrapText="1"/>
    </xf>
    <xf numFmtId="0" fontId="9" fillId="13" borderId="19" xfId="4" applyFont="1" applyFill="1" applyBorder="1" applyAlignment="1">
      <alignment horizontal="center" vertical="center" textRotation="90" wrapText="1"/>
    </xf>
    <xf numFmtId="0" fontId="25" fillId="22" borderId="4" xfId="4" applyFont="1" applyFill="1" applyBorder="1" applyAlignment="1">
      <alignment horizontal="left" vertical="top" wrapText="1"/>
    </xf>
    <xf numFmtId="0" fontId="25" fillId="22" borderId="3" xfId="4" applyFont="1" applyFill="1" applyBorder="1" applyAlignment="1">
      <alignment horizontal="left" vertical="top" wrapText="1"/>
    </xf>
    <xf numFmtId="0" fontId="25" fillId="22" borderId="2" xfId="4" applyFont="1" applyFill="1" applyBorder="1" applyAlignment="1">
      <alignment horizontal="left" vertical="top" wrapText="1"/>
    </xf>
    <xf numFmtId="49" fontId="7" fillId="13" borderId="48" xfId="4" applyNumberFormat="1" applyFont="1" applyFill="1" applyBorder="1" applyAlignment="1">
      <alignment horizontal="center" vertical="top"/>
    </xf>
    <xf numFmtId="0" fontId="5" fillId="0" borderId="27" xfId="0" applyFont="1" applyBorder="1" applyAlignment="1">
      <alignment horizontal="center" vertical="center" wrapText="1"/>
    </xf>
    <xf numFmtId="0" fontId="7" fillId="0" borderId="4" xfId="4" applyFont="1" applyBorder="1" applyAlignment="1">
      <alignment horizontal="center" vertical="top" wrapText="1"/>
    </xf>
    <xf numFmtId="0" fontId="7" fillId="0" borderId="3" xfId="4" applyFont="1" applyBorder="1" applyAlignment="1">
      <alignment horizontal="center" vertical="top" wrapText="1"/>
    </xf>
    <xf numFmtId="0" fontId="7" fillId="0" borderId="2" xfId="4" applyFont="1" applyBorder="1" applyAlignment="1">
      <alignment horizontal="center" vertical="top" wrapText="1"/>
    </xf>
    <xf numFmtId="0" fontId="5" fillId="24" borderId="18" xfId="0" applyFont="1" applyFill="1" applyBorder="1" applyAlignment="1">
      <alignment horizontal="left" vertical="center" wrapText="1"/>
    </xf>
    <xf numFmtId="0" fontId="5" fillId="24" borderId="7" xfId="0" applyFont="1" applyFill="1" applyBorder="1" applyAlignment="1">
      <alignment horizontal="left" vertical="center" wrapText="1"/>
    </xf>
    <xf numFmtId="0" fontId="5" fillId="24" borderId="23" xfId="0" applyFont="1" applyFill="1" applyBorder="1" applyAlignment="1">
      <alignment horizontal="center" vertical="center" wrapText="1"/>
    </xf>
    <xf numFmtId="0" fontId="5" fillId="24" borderId="57" xfId="0" applyFont="1" applyFill="1" applyBorder="1" applyAlignment="1">
      <alignment horizontal="center" vertical="center" wrapText="1"/>
    </xf>
    <xf numFmtId="49" fontId="7" fillId="13" borderId="4" xfId="4" applyNumberFormat="1" applyFont="1" applyFill="1" applyBorder="1" applyAlignment="1">
      <alignment horizontal="left" vertical="top" wrapText="1"/>
    </xf>
    <xf numFmtId="49" fontId="7" fillId="13" borderId="3" xfId="4" applyNumberFormat="1" applyFont="1" applyFill="1" applyBorder="1" applyAlignment="1">
      <alignment horizontal="left" vertical="top" wrapText="1"/>
    </xf>
    <xf numFmtId="49" fontId="7" fillId="13" borderId="2" xfId="4" applyNumberFormat="1" applyFont="1" applyFill="1" applyBorder="1" applyAlignment="1">
      <alignment horizontal="left" vertical="top" wrapText="1"/>
    </xf>
    <xf numFmtId="0" fontId="5" fillId="14" borderId="26" xfId="4" applyFont="1" applyFill="1" applyBorder="1" applyAlignment="1">
      <alignment horizontal="left" vertical="top" wrapText="1"/>
    </xf>
    <xf numFmtId="0" fontId="5" fillId="14" borderId="25" xfId="4" applyFont="1" applyFill="1" applyBorder="1" applyAlignment="1">
      <alignment horizontal="left" vertical="top" wrapText="1"/>
    </xf>
    <xf numFmtId="0" fontId="5" fillId="14" borderId="5" xfId="4" applyFont="1" applyFill="1" applyBorder="1" applyAlignment="1">
      <alignment horizontal="left" vertical="top" wrapText="1"/>
    </xf>
    <xf numFmtId="164" fontId="5" fillId="16" borderId="46" xfId="0" applyNumberFormat="1" applyFont="1" applyFill="1" applyBorder="1" applyAlignment="1">
      <alignment horizontal="left" vertical="center" wrapText="1"/>
    </xf>
    <xf numFmtId="164" fontId="5" fillId="16" borderId="43" xfId="0" applyNumberFormat="1" applyFont="1" applyFill="1" applyBorder="1" applyAlignment="1">
      <alignment horizontal="left" vertical="center" wrapText="1"/>
    </xf>
    <xf numFmtId="0" fontId="5" fillId="0" borderId="44" xfId="0" applyFont="1" applyBorder="1" applyAlignment="1">
      <alignment horizontal="center" vertical="center" wrapText="1"/>
    </xf>
    <xf numFmtId="0" fontId="5" fillId="0" borderId="41" xfId="0" applyFont="1" applyBorder="1" applyAlignment="1">
      <alignment horizontal="center" vertical="center" wrapText="1"/>
    </xf>
    <xf numFmtId="0" fontId="7" fillId="13" borderId="0" xfId="0" applyFont="1" applyFill="1" applyAlignment="1">
      <alignment horizontal="center" vertical="top" wrapText="1"/>
    </xf>
    <xf numFmtId="0" fontId="7" fillId="13" borderId="17" xfId="0" applyFont="1" applyFill="1" applyBorder="1" applyAlignment="1">
      <alignment horizontal="center" vertical="top" wrapText="1"/>
    </xf>
    <xf numFmtId="0" fontId="7" fillId="13" borderId="19" xfId="0" applyFont="1" applyFill="1" applyBorder="1" applyAlignment="1">
      <alignment horizontal="center" vertical="top" wrapText="1"/>
    </xf>
    <xf numFmtId="0" fontId="7" fillId="13" borderId="26" xfId="4" applyFont="1" applyFill="1" applyBorder="1" applyAlignment="1">
      <alignment horizontal="center" vertical="center" textRotation="90" wrapText="1"/>
    </xf>
    <xf numFmtId="0" fontId="7" fillId="13" borderId="25" xfId="4" applyFont="1" applyFill="1" applyBorder="1" applyAlignment="1">
      <alignment horizontal="center" vertical="center" textRotation="90" wrapText="1"/>
    </xf>
    <xf numFmtId="0" fontId="7" fillId="13" borderId="5" xfId="4" applyFont="1" applyFill="1" applyBorder="1" applyAlignment="1">
      <alignment horizontal="center" vertical="center" textRotation="90" wrapText="1"/>
    </xf>
    <xf numFmtId="49" fontId="5" fillId="14" borderId="18" xfId="4" applyNumberFormat="1" applyFont="1" applyFill="1" applyBorder="1" applyAlignment="1">
      <alignment horizontal="left" vertical="top" wrapText="1"/>
    </xf>
    <xf numFmtId="49" fontId="5" fillId="14" borderId="0" xfId="4" applyNumberFormat="1" applyFont="1" applyFill="1" applyAlignment="1">
      <alignment horizontal="left" vertical="top" wrapText="1"/>
    </xf>
    <xf numFmtId="49" fontId="5" fillId="14" borderId="17" xfId="4" applyNumberFormat="1" applyFont="1" applyFill="1" applyBorder="1" applyAlignment="1">
      <alignment horizontal="left" vertical="top" wrapText="1"/>
    </xf>
    <xf numFmtId="49" fontId="7" fillId="13" borderId="54" xfId="4" applyNumberFormat="1" applyFont="1" applyFill="1" applyBorder="1" applyAlignment="1">
      <alignment horizontal="center" vertical="center" textRotation="90"/>
    </xf>
    <xf numFmtId="49" fontId="7" fillId="13" borderId="19" xfId="4" applyNumberFormat="1" applyFont="1" applyFill="1" applyBorder="1" applyAlignment="1">
      <alignment horizontal="center" vertical="center" textRotation="90"/>
    </xf>
    <xf numFmtId="49" fontId="7" fillId="13" borderId="27" xfId="4" applyNumberFormat="1" applyFont="1" applyFill="1" applyBorder="1" applyAlignment="1">
      <alignment horizontal="center" vertical="center" textRotation="90"/>
    </xf>
    <xf numFmtId="0" fontId="7" fillId="13" borderId="32" xfId="0" applyFont="1" applyFill="1" applyBorder="1" applyAlignment="1">
      <alignment horizontal="center" vertical="top" wrapText="1"/>
    </xf>
    <xf numFmtId="0" fontId="26" fillId="0" borderId="4" xfId="4" applyFont="1" applyBorder="1" applyAlignment="1">
      <alignment horizontal="center" vertical="top" wrapText="1"/>
    </xf>
    <xf numFmtId="0" fontId="26" fillId="0" borderId="3" xfId="4" applyFont="1" applyBorder="1" applyAlignment="1">
      <alignment horizontal="center" vertical="top" wrapText="1"/>
    </xf>
    <xf numFmtId="0" fontId="26" fillId="0" borderId="2" xfId="4" applyFont="1" applyBorder="1" applyAlignment="1">
      <alignment horizontal="center" vertical="top" wrapText="1"/>
    </xf>
    <xf numFmtId="0" fontId="5" fillId="13" borderId="18" xfId="4" applyFont="1" applyFill="1" applyBorder="1" applyAlignment="1">
      <alignment horizontal="center" vertical="center" textRotation="90" wrapText="1"/>
    </xf>
    <xf numFmtId="0" fontId="5" fillId="13" borderId="0" xfId="4" applyFont="1" applyFill="1" applyAlignment="1">
      <alignment horizontal="center" vertical="center" textRotation="90" wrapText="1"/>
    </xf>
    <xf numFmtId="0" fontId="5" fillId="0" borderId="26" xfId="4" applyFont="1" applyBorder="1" applyAlignment="1">
      <alignment horizontal="center" vertical="center" textRotation="90" wrapText="1"/>
    </xf>
    <xf numFmtId="0" fontId="5" fillId="0" borderId="5" xfId="4" applyFont="1" applyBorder="1" applyAlignment="1">
      <alignment horizontal="center" vertical="center" textRotation="90" wrapText="1"/>
    </xf>
    <xf numFmtId="0" fontId="5" fillId="0" borderId="27" xfId="4" applyFont="1" applyBorder="1" applyAlignment="1">
      <alignment horizontal="center" vertical="center" textRotation="90" wrapText="1"/>
    </xf>
    <xf numFmtId="0" fontId="5" fillId="0" borderId="54" xfId="4" applyFont="1" applyBorder="1" applyAlignment="1">
      <alignment horizontal="center" vertical="center" textRotation="90" wrapText="1"/>
    </xf>
    <xf numFmtId="0" fontId="5" fillId="14" borderId="26" xfId="4" applyFont="1" applyFill="1" applyBorder="1" applyAlignment="1">
      <alignment horizontal="center" vertical="center" textRotation="90" wrapText="1"/>
    </xf>
    <xf numFmtId="0" fontId="5" fillId="14" borderId="5" xfId="4" applyFont="1" applyFill="1" applyBorder="1" applyAlignment="1">
      <alignment horizontal="center" vertical="center" textRotation="90" wrapText="1"/>
    </xf>
    <xf numFmtId="0" fontId="5" fillId="0" borderId="18" xfId="4" applyFont="1" applyBorder="1" applyAlignment="1">
      <alignment horizontal="center" vertical="center" wrapText="1"/>
    </xf>
    <xf numFmtId="0" fontId="5" fillId="0" borderId="0" xfId="4" applyFont="1" applyAlignment="1">
      <alignment horizontal="center" vertical="center" wrapText="1"/>
    </xf>
    <xf numFmtId="0" fontId="5" fillId="0" borderId="0" xfId="4" applyFont="1" applyAlignment="1">
      <alignment horizontal="center" vertical="top" wrapText="1"/>
    </xf>
    <xf numFmtId="0" fontId="7" fillId="0" borderId="0" xfId="4" applyFont="1" applyAlignment="1">
      <alignment horizontal="center" vertical="center" wrapText="1"/>
    </xf>
    <xf numFmtId="0" fontId="5" fillId="0" borderId="25" xfId="4" applyFont="1" applyBorder="1" applyAlignment="1">
      <alignment horizontal="center" vertical="center" textRotation="90" wrapText="1"/>
    </xf>
    <xf numFmtId="0" fontId="5" fillId="0" borderId="26" xfId="4" applyFont="1" applyBorder="1" applyAlignment="1">
      <alignment horizontal="center" vertical="center" wrapText="1"/>
    </xf>
    <xf numFmtId="0" fontId="5" fillId="0" borderId="25" xfId="4" applyFont="1" applyBorder="1" applyAlignment="1">
      <alignment horizontal="center" vertical="center" wrapText="1"/>
    </xf>
    <xf numFmtId="0" fontId="10" fillId="13" borderId="26" xfId="4" applyFont="1" applyFill="1" applyBorder="1" applyAlignment="1">
      <alignment horizontal="center" vertical="center" textRotation="90" wrapText="1"/>
    </xf>
    <xf numFmtId="0" fontId="10" fillId="13" borderId="5" xfId="4" applyFont="1" applyFill="1" applyBorder="1" applyAlignment="1">
      <alignment horizontal="center" vertical="center" textRotation="90" wrapText="1"/>
    </xf>
    <xf numFmtId="0" fontId="5" fillId="22" borderId="26" xfId="4" applyFont="1" applyFill="1" applyBorder="1" applyAlignment="1">
      <alignment horizontal="center" vertical="center" textRotation="90" wrapText="1"/>
    </xf>
    <xf numFmtId="0" fontId="5" fillId="22" borderId="5" xfId="4" applyFont="1" applyFill="1" applyBorder="1" applyAlignment="1">
      <alignment horizontal="center" vertical="center" textRotation="90" wrapText="1"/>
    </xf>
    <xf numFmtId="0" fontId="5" fillId="9" borderId="27" xfId="4" applyFont="1" applyFill="1" applyBorder="1" applyAlignment="1">
      <alignment horizontal="center" vertical="center" textRotation="90" wrapText="1"/>
    </xf>
    <xf numFmtId="0" fontId="5" fillId="9" borderId="19" xfId="4" applyFont="1" applyFill="1" applyBorder="1" applyAlignment="1">
      <alignment horizontal="center" vertical="center" textRotation="90" wrapText="1"/>
    </xf>
    <xf numFmtId="0" fontId="5" fillId="0" borderId="0" xfId="4" applyFont="1" applyAlignment="1">
      <alignment horizontal="center" vertical="top"/>
    </xf>
    <xf numFmtId="165" fontId="10" fillId="0" borderId="0" xfId="4" applyNumberFormat="1" applyFont="1" applyAlignment="1">
      <alignment horizontal="center" vertical="top" wrapText="1"/>
    </xf>
    <xf numFmtId="0" fontId="5" fillId="0" borderId="34" xfId="0" applyFont="1" applyBorder="1" applyAlignment="1">
      <alignment horizontal="center" vertical="center" wrapText="1"/>
    </xf>
    <xf numFmtId="0" fontId="5" fillId="0" borderId="62" xfId="0" applyFont="1" applyBorder="1" applyAlignment="1">
      <alignment horizontal="center" vertical="center" wrapText="1"/>
    </xf>
    <xf numFmtId="0" fontId="26" fillId="13" borderId="27" xfId="0" applyFont="1" applyFill="1" applyBorder="1" applyAlignment="1">
      <alignment horizontal="left" vertical="top" wrapText="1"/>
    </xf>
    <xf numFmtId="0" fontId="26" fillId="13" borderId="54" xfId="0" applyFont="1" applyFill="1" applyBorder="1" applyAlignment="1">
      <alignment horizontal="left" vertical="top" wrapText="1"/>
    </xf>
    <xf numFmtId="0" fontId="26" fillId="13" borderId="19" xfId="0" applyFont="1" applyFill="1" applyBorder="1" applyAlignment="1">
      <alignment horizontal="left" vertical="top" wrapText="1"/>
    </xf>
    <xf numFmtId="0" fontId="10" fillId="0" borderId="0" xfId="4" applyFont="1" applyAlignment="1">
      <alignment horizontal="left" vertical="top" wrapText="1"/>
    </xf>
    <xf numFmtId="0" fontId="10" fillId="0" borderId="8" xfId="4" applyFont="1" applyBorder="1" applyAlignment="1">
      <alignment horizontal="left" vertical="top" wrapText="1"/>
    </xf>
    <xf numFmtId="0" fontId="10" fillId="0" borderId="7" xfId="4" applyFont="1" applyBorder="1" applyAlignment="1">
      <alignment horizontal="left" vertical="top" wrapText="1"/>
    </xf>
    <xf numFmtId="0" fontId="10" fillId="0" borderId="6" xfId="4" applyFont="1" applyBorder="1" applyAlignment="1">
      <alignment horizontal="left" vertical="top" wrapText="1"/>
    </xf>
    <xf numFmtId="165" fontId="7" fillId="0" borderId="0" xfId="4" applyNumberFormat="1" applyFont="1" applyAlignment="1">
      <alignment horizontal="center" vertical="center" wrapText="1"/>
    </xf>
    <xf numFmtId="0" fontId="7" fillId="0" borderId="32" xfId="4" applyFont="1" applyBorder="1" applyAlignment="1">
      <alignment horizontal="center" vertical="top" wrapText="1"/>
    </xf>
    <xf numFmtId="0" fontId="7" fillId="0" borderId="17" xfId="4" applyFont="1" applyBorder="1" applyAlignment="1">
      <alignment horizontal="center" vertical="top" wrapText="1"/>
    </xf>
    <xf numFmtId="0" fontId="7" fillId="0" borderId="19" xfId="4" applyFont="1" applyBorder="1" applyAlignment="1">
      <alignment horizontal="center" vertical="top" wrapText="1"/>
    </xf>
    <xf numFmtId="0" fontId="26" fillId="9" borderId="4" xfId="4" applyFont="1" applyFill="1" applyBorder="1" applyAlignment="1">
      <alignment horizontal="left" vertical="top" wrapText="1"/>
    </xf>
    <xf numFmtId="0" fontId="26" fillId="9" borderId="3" xfId="4" applyFont="1" applyFill="1" applyBorder="1" applyAlignment="1">
      <alignment horizontal="left" vertical="top" wrapText="1"/>
    </xf>
    <xf numFmtId="0" fontId="26" fillId="9" borderId="2" xfId="4" applyFont="1" applyFill="1" applyBorder="1" applyAlignment="1">
      <alignment horizontal="left" vertical="top" wrapText="1"/>
    </xf>
    <xf numFmtId="0" fontId="7" fillId="13" borderId="37" xfId="0" applyFont="1" applyFill="1" applyBorder="1" applyAlignment="1">
      <alignment horizontal="left" vertical="top" wrapText="1"/>
    </xf>
    <xf numFmtId="0" fontId="7" fillId="13" borderId="18" xfId="0" applyFont="1" applyFill="1" applyBorder="1" applyAlignment="1">
      <alignment horizontal="left" vertical="top" wrapText="1"/>
    </xf>
    <xf numFmtId="0" fontId="7" fillId="13" borderId="51" xfId="0" applyFont="1" applyFill="1" applyBorder="1" applyAlignment="1">
      <alignment horizontal="left" vertical="top" wrapText="1"/>
    </xf>
    <xf numFmtId="0" fontId="7" fillId="13" borderId="0" xfId="0" applyFont="1" applyFill="1" applyAlignment="1">
      <alignment horizontal="left" vertical="top" wrapText="1"/>
    </xf>
    <xf numFmtId="0" fontId="7" fillId="13" borderId="32" xfId="0" applyFont="1" applyFill="1" applyBorder="1" applyAlignment="1">
      <alignment horizontal="left" vertical="top" wrapText="1"/>
    </xf>
    <xf numFmtId="0" fontId="7" fillId="13" borderId="17" xfId="0" applyFont="1" applyFill="1" applyBorder="1" applyAlignment="1">
      <alignment horizontal="left" vertical="top" wrapText="1"/>
    </xf>
    <xf numFmtId="0" fontId="7" fillId="13" borderId="19" xfId="0" applyFont="1" applyFill="1" applyBorder="1" applyAlignment="1">
      <alignment horizontal="left" vertical="top" wrapText="1"/>
    </xf>
    <xf numFmtId="0" fontId="5" fillId="0" borderId="26" xfId="0" applyFont="1" applyBorder="1" applyAlignment="1">
      <alignment horizontal="left" vertical="top" wrapText="1"/>
    </xf>
    <xf numFmtId="0" fontId="5" fillId="0" borderId="5" xfId="0" applyFont="1" applyBorder="1" applyAlignment="1">
      <alignment horizontal="left" vertical="top" wrapText="1"/>
    </xf>
    <xf numFmtId="0" fontId="5" fillId="14" borderId="0" xfId="0" applyFont="1" applyFill="1" applyAlignment="1">
      <alignment horizontal="left" vertical="top" wrapText="1"/>
    </xf>
    <xf numFmtId="164" fontId="7" fillId="15" borderId="32" xfId="4" applyNumberFormat="1" applyFont="1" applyFill="1" applyBorder="1" applyAlignment="1">
      <alignment horizontal="center" vertical="top"/>
    </xf>
    <xf numFmtId="164" fontId="7" fillId="15" borderId="17" xfId="4" applyNumberFormat="1" applyFont="1" applyFill="1" applyBorder="1" applyAlignment="1">
      <alignment horizontal="center" vertical="top"/>
    </xf>
    <xf numFmtId="164" fontId="7" fillId="15" borderId="19" xfId="4" applyNumberFormat="1" applyFont="1" applyFill="1" applyBorder="1" applyAlignment="1">
      <alignment horizontal="center" vertical="top"/>
    </xf>
    <xf numFmtId="4" fontId="59" fillId="0" borderId="0" xfId="4" applyNumberFormat="1" applyFont="1" applyAlignment="1">
      <alignment horizontal="center" vertical="top" wrapText="1"/>
    </xf>
    <xf numFmtId="0" fontId="7" fillId="14" borderId="26" xfId="0" applyFont="1" applyFill="1" applyBorder="1" applyAlignment="1">
      <alignment horizontal="left" vertical="top" wrapText="1"/>
    </xf>
    <xf numFmtId="0" fontId="7" fillId="14" borderId="25" xfId="0" applyFont="1" applyFill="1" applyBorder="1" applyAlignment="1">
      <alignment horizontal="left" vertical="top" wrapText="1"/>
    </xf>
    <xf numFmtId="0" fontId="7" fillId="14" borderId="5" xfId="0" applyFont="1" applyFill="1" applyBorder="1" applyAlignment="1">
      <alignment horizontal="left" vertical="top" wrapText="1"/>
    </xf>
    <xf numFmtId="164" fontId="7" fillId="3" borderId="4" xfId="4" applyNumberFormat="1" applyFont="1" applyFill="1" applyBorder="1" applyAlignment="1">
      <alignment horizontal="center" vertical="top"/>
    </xf>
    <xf numFmtId="164" fontId="7" fillId="3" borderId="3" xfId="4" applyNumberFormat="1" applyFont="1" applyFill="1" applyBorder="1" applyAlignment="1">
      <alignment horizontal="center" vertical="top"/>
    </xf>
    <xf numFmtId="164" fontId="7" fillId="3" borderId="2" xfId="4" applyNumberFormat="1" applyFont="1" applyFill="1" applyBorder="1" applyAlignment="1">
      <alignment horizontal="center" vertical="top"/>
    </xf>
    <xf numFmtId="49" fontId="7" fillId="3" borderId="79" xfId="4" applyNumberFormat="1" applyFont="1" applyFill="1" applyBorder="1" applyAlignment="1">
      <alignment horizontal="right" vertical="top"/>
    </xf>
    <xf numFmtId="49" fontId="7" fillId="3" borderId="3" xfId="4" applyNumberFormat="1" applyFont="1" applyFill="1" applyBorder="1" applyAlignment="1">
      <alignment horizontal="right" vertical="top"/>
    </xf>
    <xf numFmtId="49" fontId="7" fillId="3" borderId="2" xfId="4" applyNumberFormat="1" applyFont="1" applyFill="1" applyBorder="1" applyAlignment="1">
      <alignment horizontal="right" vertical="top"/>
    </xf>
    <xf numFmtId="0" fontId="5" fillId="0" borderId="48" xfId="0" applyFont="1" applyBorder="1" applyAlignment="1">
      <alignment horizontal="center" vertical="center" wrapText="1"/>
    </xf>
    <xf numFmtId="0" fontId="5" fillId="0" borderId="47" xfId="0" applyFont="1" applyBorder="1" applyAlignment="1">
      <alignment horizontal="center" vertical="center" wrapText="1"/>
    </xf>
    <xf numFmtId="0" fontId="5" fillId="0" borderId="36" xfId="0" applyFont="1" applyBorder="1" applyAlignment="1">
      <alignment horizontal="left" vertical="top" wrapText="1"/>
    </xf>
    <xf numFmtId="0" fontId="5" fillId="0" borderId="40" xfId="0" applyFont="1" applyBorder="1" applyAlignment="1">
      <alignment horizontal="left" vertical="top" wrapText="1"/>
    </xf>
    <xf numFmtId="165" fontId="9" fillId="0" borderId="0" xfId="4" applyNumberFormat="1" applyFont="1" applyAlignment="1">
      <alignment horizontal="center" vertical="top" wrapText="1"/>
    </xf>
    <xf numFmtId="0" fontId="5" fillId="0" borderId="0" xfId="4" applyFont="1" applyAlignment="1">
      <alignment horizontal="right" vertical="top"/>
    </xf>
    <xf numFmtId="49" fontId="7" fillId="0" borderId="9" xfId="4" applyNumberFormat="1" applyFont="1" applyBorder="1" applyAlignment="1">
      <alignment horizontal="center" vertical="center"/>
    </xf>
    <xf numFmtId="49" fontId="5" fillId="0" borderId="10" xfId="4" applyNumberFormat="1" applyFont="1" applyBorder="1" applyAlignment="1">
      <alignment horizontal="center" vertical="top"/>
    </xf>
    <xf numFmtId="49" fontId="5" fillId="0" borderId="54" xfId="4" applyNumberFormat="1" applyFont="1" applyBorder="1" applyAlignment="1">
      <alignment horizontal="center" vertical="top"/>
    </xf>
    <xf numFmtId="49" fontId="5" fillId="0" borderId="19" xfId="4" applyNumberFormat="1" applyFont="1" applyBorder="1" applyAlignment="1">
      <alignment horizontal="center" vertical="top"/>
    </xf>
    <xf numFmtId="0" fontId="5" fillId="12" borderId="60" xfId="0" applyFont="1" applyFill="1" applyBorder="1" applyAlignment="1">
      <alignment horizontal="left" vertical="top" wrapText="1"/>
    </xf>
    <xf numFmtId="0" fontId="5" fillId="0" borderId="38" xfId="0" applyFont="1" applyBorder="1" applyAlignment="1">
      <alignment horizontal="center" vertical="center" wrapText="1"/>
    </xf>
    <xf numFmtId="49" fontId="5" fillId="0" borderId="51" xfId="4" applyNumberFormat="1" applyFont="1" applyBorder="1" applyAlignment="1">
      <alignment horizontal="center" vertical="center" textRotation="90"/>
    </xf>
    <xf numFmtId="49" fontId="5" fillId="0" borderId="32" xfId="4" applyNumberFormat="1" applyFont="1" applyBorder="1" applyAlignment="1">
      <alignment horizontal="center" vertical="center" textRotation="90"/>
    </xf>
    <xf numFmtId="164" fontId="5" fillId="16" borderId="23" xfId="0" applyNumberFormat="1" applyFont="1" applyFill="1" applyBorder="1" applyAlignment="1">
      <alignment horizontal="center" vertical="center" wrapText="1"/>
    </xf>
    <xf numFmtId="164" fontId="5" fillId="16" borderId="56" xfId="0" applyNumberFormat="1" applyFont="1" applyFill="1" applyBorder="1" applyAlignment="1">
      <alignment horizontal="center" vertical="center" wrapText="1"/>
    </xf>
    <xf numFmtId="0" fontId="5" fillId="0" borderId="60" xfId="0" applyFont="1" applyBorder="1" applyAlignment="1">
      <alignment horizontal="left" vertical="top" wrapText="1"/>
    </xf>
    <xf numFmtId="164" fontId="5" fillId="16" borderId="58" xfId="0" applyNumberFormat="1" applyFont="1" applyFill="1" applyBorder="1" applyAlignment="1">
      <alignment horizontal="center" vertical="center" wrapText="1"/>
    </xf>
    <xf numFmtId="164" fontId="5" fillId="16" borderId="57" xfId="0" applyNumberFormat="1" applyFont="1" applyFill="1" applyBorder="1" applyAlignment="1">
      <alignment horizontal="center" vertical="center" wrapText="1"/>
    </xf>
    <xf numFmtId="164" fontId="5" fillId="16" borderId="59" xfId="0" applyNumberFormat="1" applyFont="1" applyFill="1" applyBorder="1" applyAlignment="1">
      <alignment horizontal="center" vertical="center" wrapText="1"/>
    </xf>
    <xf numFmtId="164" fontId="5" fillId="12" borderId="57" xfId="0" applyNumberFormat="1" applyFont="1" applyFill="1" applyBorder="1" applyAlignment="1">
      <alignment horizontal="center" vertical="center" wrapText="1"/>
    </xf>
    <xf numFmtId="164" fontId="5" fillId="0" borderId="52" xfId="0" applyNumberFormat="1" applyFont="1" applyBorder="1" applyAlignment="1">
      <alignment horizontal="center" vertical="top" wrapText="1"/>
    </xf>
    <xf numFmtId="164" fontId="5" fillId="0" borderId="58" xfId="0" applyNumberFormat="1" applyFont="1" applyBorder="1" applyAlignment="1">
      <alignment horizontal="center" vertical="top" wrapText="1"/>
    </xf>
    <xf numFmtId="49" fontId="7" fillId="9" borderId="37" xfId="4" applyNumberFormat="1" applyFont="1" applyFill="1" applyBorder="1" applyAlignment="1">
      <alignment horizontal="center" vertical="top"/>
    </xf>
    <xf numFmtId="49" fontId="7" fillId="9" borderId="51" xfId="4" applyNumberFormat="1" applyFont="1" applyFill="1" applyBorder="1" applyAlignment="1">
      <alignment horizontal="center" vertical="top"/>
    </xf>
    <xf numFmtId="49" fontId="7" fillId="9" borderId="32" xfId="4" applyNumberFormat="1" applyFont="1" applyFill="1" applyBorder="1" applyAlignment="1">
      <alignment horizontal="center" vertical="top"/>
    </xf>
    <xf numFmtId="49" fontId="7" fillId="13" borderId="4" xfId="4" applyNumberFormat="1" applyFont="1" applyFill="1" applyBorder="1" applyAlignment="1">
      <alignment horizontal="center" vertical="top"/>
    </xf>
    <xf numFmtId="49" fontId="7" fillId="13" borderId="3" xfId="4" applyNumberFormat="1" applyFont="1" applyFill="1" applyBorder="1" applyAlignment="1">
      <alignment horizontal="center" vertical="top"/>
    </xf>
    <xf numFmtId="49" fontId="7" fillId="13" borderId="2" xfId="4" applyNumberFormat="1" applyFont="1" applyFill="1" applyBorder="1" applyAlignment="1">
      <alignment horizontal="center" vertical="top"/>
    </xf>
    <xf numFmtId="49" fontId="7" fillId="9" borderId="18" xfId="4" applyNumberFormat="1" applyFont="1" applyFill="1" applyBorder="1" applyAlignment="1">
      <alignment horizontal="center" vertical="top"/>
    </xf>
    <xf numFmtId="49" fontId="7" fillId="9" borderId="0" xfId="4" applyNumberFormat="1" applyFont="1" applyFill="1" applyAlignment="1">
      <alignment horizontal="center" vertical="top"/>
    </xf>
    <xf numFmtId="49" fontId="5" fillId="13" borderId="0" xfId="4" applyNumberFormat="1" applyFont="1" applyFill="1" applyAlignment="1">
      <alignment horizontal="center" vertical="top"/>
    </xf>
    <xf numFmtId="49" fontId="5" fillId="13" borderId="17" xfId="4" applyNumberFormat="1" applyFont="1" applyFill="1" applyBorder="1" applyAlignment="1">
      <alignment horizontal="center" vertical="top"/>
    </xf>
    <xf numFmtId="164" fontId="5" fillId="0" borderId="46" xfId="0" applyNumberFormat="1" applyFont="1" applyBorder="1" applyAlignment="1">
      <alignment horizontal="left" vertical="top" wrapText="1"/>
    </xf>
    <xf numFmtId="164" fontId="5" fillId="0" borderId="61" xfId="0" applyNumberFormat="1" applyFont="1" applyBorder="1" applyAlignment="1">
      <alignment horizontal="left" vertical="top" wrapText="1"/>
    </xf>
    <xf numFmtId="164" fontId="5" fillId="16" borderId="50" xfId="0" applyNumberFormat="1" applyFont="1" applyFill="1" applyBorder="1" applyAlignment="1">
      <alignment horizontal="left" vertical="top" wrapText="1"/>
    </xf>
    <xf numFmtId="164" fontId="5" fillId="16" borderId="61" xfId="0" applyNumberFormat="1" applyFont="1" applyFill="1" applyBorder="1" applyAlignment="1">
      <alignment horizontal="left" vertical="top" wrapText="1"/>
    </xf>
    <xf numFmtId="49" fontId="7" fillId="13" borderId="37" xfId="4" applyNumberFormat="1" applyFont="1" applyFill="1" applyBorder="1" applyAlignment="1">
      <alignment horizontal="center" vertical="center" textRotation="90"/>
    </xf>
    <xf numFmtId="49" fontId="7" fillId="13" borderId="51" xfId="4" applyNumberFormat="1" applyFont="1" applyFill="1" applyBorder="1" applyAlignment="1">
      <alignment horizontal="center" vertical="center" textRotation="90"/>
    </xf>
    <xf numFmtId="49" fontId="7" fillId="13" borderId="32" xfId="4" applyNumberFormat="1" applyFont="1" applyFill="1" applyBorder="1" applyAlignment="1">
      <alignment horizontal="center" vertical="center" textRotation="90"/>
    </xf>
    <xf numFmtId="49" fontId="7" fillId="13" borderId="37" xfId="4" applyNumberFormat="1" applyFont="1" applyFill="1" applyBorder="1" applyAlignment="1">
      <alignment horizontal="center" vertical="top" wrapText="1"/>
    </xf>
    <xf numFmtId="49" fontId="7" fillId="13" borderId="18" xfId="4" applyNumberFormat="1" applyFont="1" applyFill="1" applyBorder="1" applyAlignment="1">
      <alignment horizontal="center" vertical="top" wrapText="1"/>
    </xf>
    <xf numFmtId="49" fontId="7" fillId="13" borderId="27" xfId="4" applyNumberFormat="1" applyFont="1" applyFill="1" applyBorder="1" applyAlignment="1">
      <alignment horizontal="center" vertical="top" wrapText="1"/>
    </xf>
    <xf numFmtId="49" fontId="7" fillId="13" borderId="51" xfId="4" applyNumberFormat="1" applyFont="1" applyFill="1" applyBorder="1" applyAlignment="1">
      <alignment horizontal="center" vertical="top" wrapText="1"/>
    </xf>
    <xf numFmtId="49" fontId="7" fillId="13" borderId="0" xfId="4" applyNumberFormat="1" applyFont="1" applyFill="1" applyAlignment="1">
      <alignment horizontal="center" vertical="top" wrapText="1"/>
    </xf>
    <xf numFmtId="49" fontId="7" fillId="13" borderId="54" xfId="4" applyNumberFormat="1" applyFont="1" applyFill="1" applyBorder="1" applyAlignment="1">
      <alignment horizontal="center" vertical="top" wrapText="1"/>
    </xf>
    <xf numFmtId="49" fontId="7" fillId="13" borderId="32" xfId="4" applyNumberFormat="1" applyFont="1" applyFill="1" applyBorder="1" applyAlignment="1">
      <alignment horizontal="center" vertical="top" wrapText="1"/>
    </xf>
    <xf numFmtId="49" fontId="7" fillId="13" borderId="17" xfId="4" applyNumberFormat="1" applyFont="1" applyFill="1" applyBorder="1" applyAlignment="1">
      <alignment horizontal="center" vertical="top" wrapText="1"/>
    </xf>
    <xf numFmtId="49" fontId="7" fillId="13" borderId="19" xfId="4" applyNumberFormat="1" applyFont="1" applyFill="1" applyBorder="1" applyAlignment="1">
      <alignment horizontal="center" vertical="top" wrapText="1"/>
    </xf>
    <xf numFmtId="0" fontId="5" fillId="0" borderId="50" xfId="0" applyFont="1" applyBorder="1" applyAlignment="1">
      <alignment horizontal="left" vertical="top" wrapText="1"/>
    </xf>
    <xf numFmtId="0" fontId="26" fillId="22" borderId="4" xfId="4" applyFont="1" applyFill="1" applyBorder="1" applyAlignment="1">
      <alignment horizontal="left" vertical="top" wrapText="1"/>
    </xf>
    <xf numFmtId="0" fontId="26" fillId="22" borderId="3" xfId="4" applyFont="1" applyFill="1" applyBorder="1" applyAlignment="1">
      <alignment horizontal="left" vertical="top" wrapText="1"/>
    </xf>
    <xf numFmtId="0" fontId="26" fillId="22" borderId="2" xfId="4" applyFont="1" applyFill="1" applyBorder="1" applyAlignment="1">
      <alignment horizontal="left" vertical="top" wrapText="1"/>
    </xf>
    <xf numFmtId="0" fontId="5" fillId="0" borderId="26" xfId="6" applyFont="1" applyBorder="1" applyAlignment="1">
      <alignment horizontal="left" vertical="top" wrapText="1"/>
    </xf>
    <xf numFmtId="0" fontId="5" fillId="0" borderId="5" xfId="6" applyFont="1" applyBorder="1" applyAlignment="1">
      <alignment horizontal="left" vertical="top" wrapText="1"/>
    </xf>
    <xf numFmtId="0" fontId="48" fillId="0" borderId="18" xfId="0" applyFont="1" applyBorder="1" applyAlignment="1">
      <alignment horizontal="left" vertical="top" wrapText="1"/>
    </xf>
    <xf numFmtId="0" fontId="48" fillId="0" borderId="17" xfId="0" applyFont="1" applyBorder="1" applyAlignment="1">
      <alignment horizontal="left" vertical="top" wrapText="1"/>
    </xf>
    <xf numFmtId="0" fontId="5" fillId="14" borderId="53" xfId="0" applyFont="1" applyFill="1" applyBorder="1" applyAlignment="1">
      <alignment horizontal="left" vertical="top" wrapText="1"/>
    </xf>
    <xf numFmtId="49" fontId="7" fillId="13" borderId="29" xfId="4" applyNumberFormat="1" applyFont="1" applyFill="1" applyBorder="1" applyAlignment="1">
      <alignment horizontal="center" vertical="center" textRotation="90"/>
    </xf>
    <xf numFmtId="49" fontId="7" fillId="13" borderId="49" xfId="4" applyNumberFormat="1" applyFont="1" applyFill="1" applyBorder="1" applyAlignment="1">
      <alignment horizontal="center" vertical="center" textRotation="90"/>
    </xf>
    <xf numFmtId="49" fontId="7" fillId="13" borderId="68" xfId="4" applyNumberFormat="1" applyFont="1" applyFill="1" applyBorder="1" applyAlignment="1">
      <alignment horizontal="center" vertical="center" textRotation="90"/>
    </xf>
    <xf numFmtId="0" fontId="5" fillId="0" borderId="34" xfId="0" applyFont="1" applyBorder="1" applyAlignment="1">
      <alignment horizontal="center" vertical="top" wrapText="1"/>
    </xf>
    <xf numFmtId="0" fontId="5" fillId="0" borderId="62" xfId="0" applyFont="1" applyBorder="1" applyAlignment="1">
      <alignment horizontal="center" vertical="top" wrapText="1"/>
    </xf>
    <xf numFmtId="164" fontId="5" fillId="0" borderId="23" xfId="0" applyNumberFormat="1" applyFont="1" applyBorder="1" applyAlignment="1">
      <alignment horizontal="center" vertical="top" wrapText="1"/>
    </xf>
    <xf numFmtId="164" fontId="5" fillId="0" borderId="57" xfId="0" applyNumberFormat="1" applyFont="1" applyBorder="1" applyAlignment="1">
      <alignment horizontal="center" vertical="top" wrapText="1"/>
    </xf>
    <xf numFmtId="0" fontId="9" fillId="13" borderId="51" xfId="4" applyFont="1" applyFill="1" applyBorder="1" applyAlignment="1">
      <alignment horizontal="center" vertical="center" textRotation="90" wrapText="1"/>
    </xf>
    <xf numFmtId="0" fontId="9" fillId="13" borderId="32" xfId="4" applyFont="1" applyFill="1" applyBorder="1" applyAlignment="1">
      <alignment horizontal="center" vertical="center" textRotation="90" wrapText="1"/>
    </xf>
    <xf numFmtId="9" fontId="5" fillId="14" borderId="26" xfId="2" applyFont="1" applyFill="1" applyBorder="1" applyAlignment="1">
      <alignment horizontal="left" vertical="top" wrapText="1"/>
    </xf>
    <xf numFmtId="9" fontId="5" fillId="14" borderId="25" xfId="2" applyFont="1" applyFill="1" applyBorder="1" applyAlignment="1">
      <alignment horizontal="left" vertical="top" wrapText="1"/>
    </xf>
    <xf numFmtId="9" fontId="5" fillId="14" borderId="5" xfId="2" applyFont="1" applyFill="1" applyBorder="1" applyAlignment="1">
      <alignment horizontal="left" vertical="top" wrapText="1"/>
    </xf>
    <xf numFmtId="0" fontId="5" fillId="12" borderId="13" xfId="0" applyFont="1" applyFill="1" applyBorder="1" applyAlignment="1">
      <alignment horizontal="center" vertical="center" wrapText="1"/>
    </xf>
    <xf numFmtId="0" fontId="5" fillId="0" borderId="46" xfId="0" applyFont="1" applyBorder="1" applyAlignment="1">
      <alignment horizontal="left" vertical="center" wrapText="1"/>
    </xf>
    <xf numFmtId="0" fontId="5" fillId="0" borderId="61" xfId="0" applyFont="1" applyBorder="1" applyAlignment="1">
      <alignment horizontal="left" vertical="center" wrapText="1"/>
    </xf>
    <xf numFmtId="0" fontId="5" fillId="0" borderId="36" xfId="0" applyFont="1" applyBorder="1" applyAlignment="1">
      <alignment horizontal="left" vertical="top"/>
    </xf>
    <xf numFmtId="0" fontId="5" fillId="0" borderId="60" xfId="0" applyFont="1" applyBorder="1" applyAlignment="1">
      <alignment horizontal="left" vertical="top"/>
    </xf>
    <xf numFmtId="49" fontId="5" fillId="0" borderId="18" xfId="4" applyNumberFormat="1" applyFont="1" applyBorder="1" applyAlignment="1">
      <alignment horizontal="left" vertical="top" wrapText="1"/>
    </xf>
    <xf numFmtId="49" fontId="7" fillId="15" borderId="17" xfId="4" applyNumberFormat="1" applyFont="1" applyFill="1" applyBorder="1" applyAlignment="1">
      <alignment horizontal="right" vertical="top"/>
    </xf>
    <xf numFmtId="49" fontId="7" fillId="0" borderId="0" xfId="4" applyNumberFormat="1" applyFont="1" applyAlignment="1">
      <alignment horizontal="center" vertical="top" wrapText="1"/>
    </xf>
    <xf numFmtId="0" fontId="5" fillId="12" borderId="28" xfId="0" applyFont="1" applyFill="1" applyBorder="1" applyAlignment="1">
      <alignment horizontal="center" vertical="top" wrapText="1"/>
    </xf>
    <xf numFmtId="0" fontId="5" fillId="12" borderId="47" xfId="0" applyFont="1" applyFill="1" applyBorder="1" applyAlignment="1">
      <alignment horizontal="center" vertical="top" wrapText="1"/>
    </xf>
    <xf numFmtId="0" fontId="7" fillId="4" borderId="4" xfId="4" applyFont="1" applyFill="1" applyBorder="1" applyAlignment="1">
      <alignment horizontal="center" vertical="top" wrapText="1"/>
    </xf>
    <xf numFmtId="0" fontId="7" fillId="4" borderId="3" xfId="4" applyFont="1" applyFill="1" applyBorder="1" applyAlignment="1">
      <alignment horizontal="center" vertical="top" wrapText="1"/>
    </xf>
    <xf numFmtId="0" fontId="7" fillId="4" borderId="2" xfId="4" applyFont="1" applyFill="1" applyBorder="1" applyAlignment="1">
      <alignment horizontal="center" vertical="top" wrapText="1"/>
    </xf>
    <xf numFmtId="0" fontId="7" fillId="6" borderId="4" xfId="4" applyFont="1" applyFill="1" applyBorder="1" applyAlignment="1">
      <alignment horizontal="center" vertical="top" wrapText="1"/>
    </xf>
    <xf numFmtId="0" fontId="7" fillId="6" borderId="3" xfId="4" applyFont="1" applyFill="1" applyBorder="1" applyAlignment="1">
      <alignment horizontal="center" vertical="top" wrapText="1"/>
    </xf>
    <xf numFmtId="0" fontId="7" fillId="6" borderId="2" xfId="4" applyFont="1" applyFill="1" applyBorder="1" applyAlignment="1">
      <alignment horizontal="center" vertical="top" wrapText="1"/>
    </xf>
    <xf numFmtId="0" fontId="48" fillId="0" borderId="26" xfId="0" applyFont="1" applyBorder="1" applyAlignment="1">
      <alignment horizontal="left" vertical="top" wrapText="1"/>
    </xf>
    <xf numFmtId="0" fontId="48" fillId="0" borderId="5" xfId="0" applyFont="1" applyBorder="1" applyAlignment="1">
      <alignment horizontal="left" vertical="top" wrapText="1"/>
    </xf>
    <xf numFmtId="0" fontId="6" fillId="14" borderId="26" xfId="6" applyFont="1" applyFill="1" applyBorder="1" applyAlignment="1">
      <alignment horizontal="left" vertical="top" wrapText="1"/>
    </xf>
    <xf numFmtId="0" fontId="6" fillId="14" borderId="25" xfId="6" applyFont="1" applyFill="1" applyBorder="1" applyAlignment="1">
      <alignment horizontal="left" vertical="top" wrapText="1"/>
    </xf>
    <xf numFmtId="0" fontId="6" fillId="14" borderId="5" xfId="6" applyFont="1" applyFill="1" applyBorder="1" applyAlignment="1">
      <alignment horizontal="left" vertical="top" wrapText="1"/>
    </xf>
    <xf numFmtId="0" fontId="5" fillId="14" borderId="31" xfId="0" applyFont="1" applyFill="1" applyBorder="1" applyAlignment="1">
      <alignment horizontal="left" vertical="top" wrapText="1"/>
    </xf>
    <xf numFmtId="164" fontId="5" fillId="16" borderId="36" xfId="0" applyNumberFormat="1" applyFont="1" applyFill="1" applyBorder="1" applyAlignment="1">
      <alignment horizontal="left" vertical="top" wrapText="1"/>
    </xf>
    <xf numFmtId="164" fontId="5" fillId="16" borderId="60" xfId="0" applyNumberFormat="1" applyFont="1" applyFill="1" applyBorder="1" applyAlignment="1">
      <alignment horizontal="left" vertical="top" wrapText="1"/>
    </xf>
    <xf numFmtId="49" fontId="7" fillId="15" borderId="46" xfId="4" applyNumberFormat="1" applyFont="1" applyFill="1" applyBorder="1" applyAlignment="1">
      <alignment horizontal="center" vertical="top"/>
    </xf>
    <xf numFmtId="49" fontId="7" fillId="15" borderId="50" xfId="4" applyNumberFormat="1" applyFont="1" applyFill="1" applyBorder="1" applyAlignment="1">
      <alignment horizontal="center" vertical="top"/>
    </xf>
    <xf numFmtId="49" fontId="7" fillId="15" borderId="43" xfId="4" applyNumberFormat="1" applyFont="1" applyFill="1" applyBorder="1" applyAlignment="1">
      <alignment horizontal="center" vertical="top"/>
    </xf>
    <xf numFmtId="0" fontId="5" fillId="12" borderId="30" xfId="0" applyFont="1" applyFill="1" applyBorder="1" applyAlignment="1">
      <alignment horizontal="left" vertical="top" wrapText="1"/>
    </xf>
    <xf numFmtId="49" fontId="5" fillId="0" borderId="37" xfId="4" applyNumberFormat="1" applyFont="1" applyBorder="1" applyAlignment="1">
      <alignment horizontal="center" vertical="center" textRotation="90"/>
    </xf>
    <xf numFmtId="49" fontId="7" fillId="0" borderId="21" xfId="4" applyNumberFormat="1" applyFont="1" applyBorder="1" applyAlignment="1">
      <alignment horizontal="center" vertical="center"/>
    </xf>
    <xf numFmtId="49" fontId="5" fillId="0" borderId="27" xfId="4" applyNumberFormat="1" applyFont="1" applyBorder="1" applyAlignment="1">
      <alignment horizontal="center" vertical="top"/>
    </xf>
    <xf numFmtId="43" fontId="5" fillId="0" borderId="0" xfId="13" applyFont="1" applyFill="1" applyBorder="1" applyAlignment="1">
      <alignment horizontal="center" vertical="top" wrapText="1"/>
    </xf>
    <xf numFmtId="43" fontId="5" fillId="0" borderId="46" xfId="1" applyFont="1" applyBorder="1" applyAlignment="1">
      <alignment vertical="top" wrapText="1"/>
    </xf>
    <xf numFmtId="43" fontId="5" fillId="0" borderId="50" xfId="1" applyFont="1" applyBorder="1" applyAlignment="1">
      <alignment vertical="top" wrapText="1"/>
    </xf>
    <xf numFmtId="43" fontId="0" fillId="0" borderId="43" xfId="1" applyFont="1" applyBorder="1" applyAlignment="1">
      <alignment vertical="top" wrapText="1"/>
    </xf>
    <xf numFmtId="0" fontId="5" fillId="14" borderId="26" xfId="6" applyFont="1" applyFill="1" applyBorder="1" applyAlignment="1">
      <alignment horizontal="left" vertical="top"/>
    </xf>
    <xf numFmtId="0" fontId="5" fillId="14" borderId="5" xfId="6" applyFont="1" applyFill="1" applyBorder="1" applyAlignment="1">
      <alignment horizontal="left" vertical="top"/>
    </xf>
    <xf numFmtId="49" fontId="10" fillId="0" borderId="26" xfId="6" applyNumberFormat="1" applyFont="1" applyBorder="1" applyAlignment="1">
      <alignment horizontal="center" vertical="center" textRotation="90"/>
    </xf>
    <xf numFmtId="49" fontId="10" fillId="0" borderId="25" xfId="6" applyNumberFormat="1" applyFont="1" applyBorder="1" applyAlignment="1">
      <alignment horizontal="center" vertical="center" textRotation="90"/>
    </xf>
    <xf numFmtId="49" fontId="10" fillId="0" borderId="5" xfId="6" applyNumberFormat="1" applyFont="1" applyBorder="1" applyAlignment="1">
      <alignment horizontal="center" vertical="center" textRotation="90"/>
    </xf>
    <xf numFmtId="49" fontId="14" fillId="0" borderId="26" xfId="6" applyNumberFormat="1" applyFont="1" applyBorder="1" applyAlignment="1">
      <alignment horizontal="center" vertical="top"/>
    </xf>
    <xf numFmtId="49" fontId="14" fillId="0" borderId="25" xfId="6" applyNumberFormat="1" applyFont="1" applyBorder="1" applyAlignment="1">
      <alignment horizontal="center" vertical="top"/>
    </xf>
    <xf numFmtId="49" fontId="14" fillId="0" borderId="5" xfId="6" applyNumberFormat="1" applyFont="1" applyBorder="1" applyAlignment="1">
      <alignment horizontal="center" vertical="top"/>
    </xf>
    <xf numFmtId="0" fontId="14" fillId="0" borderId="26" xfId="11" applyFont="1" applyBorder="1" applyAlignment="1">
      <alignment horizontal="left" vertical="top" wrapText="1"/>
    </xf>
    <xf numFmtId="0" fontId="14" fillId="0" borderId="25" xfId="11" applyFont="1" applyBorder="1" applyAlignment="1">
      <alignment horizontal="left" vertical="top" wrapText="1"/>
    </xf>
    <xf numFmtId="0" fontId="14" fillId="0" borderId="5" xfId="11" applyFont="1" applyBorder="1" applyAlignment="1">
      <alignment horizontal="left" vertical="top" wrapText="1"/>
    </xf>
    <xf numFmtId="0" fontId="26" fillId="13" borderId="18" xfId="6" applyFont="1" applyFill="1" applyBorder="1" applyAlignment="1">
      <alignment horizontal="center" vertical="top" wrapText="1"/>
    </xf>
    <xf numFmtId="0" fontId="26" fillId="13" borderId="27" xfId="6" applyFont="1" applyFill="1" applyBorder="1" applyAlignment="1">
      <alignment horizontal="center" vertical="top" wrapText="1"/>
    </xf>
    <xf numFmtId="0" fontId="26" fillId="13" borderId="51" xfId="6" applyFont="1" applyFill="1" applyBorder="1" applyAlignment="1">
      <alignment horizontal="center" vertical="top" wrapText="1"/>
    </xf>
    <xf numFmtId="0" fontId="26" fillId="13" borderId="0" xfId="6" applyFont="1" applyFill="1" applyBorder="1" applyAlignment="1">
      <alignment horizontal="center" vertical="top" wrapText="1"/>
    </xf>
    <xf numFmtId="0" fontId="26" fillId="13" borderId="54" xfId="6" applyFont="1" applyFill="1" applyBorder="1" applyAlignment="1">
      <alignment horizontal="center" vertical="top" wrapText="1"/>
    </xf>
    <xf numFmtId="0" fontId="26" fillId="13" borderId="32" xfId="6" applyFont="1" applyFill="1" applyBorder="1" applyAlignment="1">
      <alignment horizontal="center" vertical="top" wrapText="1"/>
    </xf>
    <xf numFmtId="0" fontId="26" fillId="13" borderId="17" xfId="6" applyFont="1" applyFill="1" applyBorder="1" applyAlignment="1">
      <alignment horizontal="center" vertical="top" wrapText="1"/>
    </xf>
    <xf numFmtId="0" fontId="26" fillId="13" borderId="19" xfId="6" applyFont="1" applyFill="1" applyBorder="1" applyAlignment="1">
      <alignment horizontal="center" vertical="top" wrapText="1"/>
    </xf>
    <xf numFmtId="49" fontId="14" fillId="0" borderId="37" xfId="6" applyNumberFormat="1" applyFont="1" applyBorder="1" applyAlignment="1">
      <alignment horizontal="left" vertical="top"/>
    </xf>
    <xf numFmtId="49" fontId="14" fillId="0" borderId="51" xfId="6" applyNumberFormat="1" applyFont="1" applyBorder="1" applyAlignment="1">
      <alignment horizontal="left" vertical="top"/>
    </xf>
    <xf numFmtId="49" fontId="14" fillId="0" borderId="32" xfId="6" applyNumberFormat="1" applyFont="1" applyBorder="1" applyAlignment="1">
      <alignment horizontal="left" vertical="top"/>
    </xf>
    <xf numFmtId="49" fontId="26" fillId="14" borderId="26" xfId="6" applyNumberFormat="1" applyFont="1" applyFill="1" applyBorder="1" applyAlignment="1">
      <alignment horizontal="center" vertical="top"/>
    </xf>
    <xf numFmtId="49" fontId="26" fillId="14" borderId="25" xfId="6" applyNumberFormat="1" applyFont="1" applyFill="1" applyBorder="1" applyAlignment="1">
      <alignment horizontal="center" vertical="top"/>
    </xf>
    <xf numFmtId="49" fontId="26" fillId="14" borderId="5" xfId="6" applyNumberFormat="1" applyFont="1" applyFill="1" applyBorder="1" applyAlignment="1">
      <alignment horizontal="center" vertical="top"/>
    </xf>
    <xf numFmtId="49" fontId="26" fillId="13" borderId="26" xfId="6" applyNumberFormat="1" applyFont="1" applyFill="1" applyBorder="1" applyAlignment="1">
      <alignment horizontal="center" vertical="top"/>
    </xf>
    <xf numFmtId="49" fontId="26" fillId="13" borderId="25" xfId="6" applyNumberFormat="1" applyFont="1" applyFill="1" applyBorder="1" applyAlignment="1">
      <alignment horizontal="center" vertical="top"/>
    </xf>
    <xf numFmtId="49" fontId="26" fillId="13" borderId="5" xfId="6" applyNumberFormat="1" applyFont="1" applyFill="1" applyBorder="1" applyAlignment="1">
      <alignment horizontal="center" vertical="top"/>
    </xf>
    <xf numFmtId="0" fontId="14" fillId="14" borderId="26" xfId="11" applyFont="1" applyFill="1" applyBorder="1" applyAlignment="1">
      <alignment horizontal="left" vertical="top" wrapText="1"/>
    </xf>
    <xf numFmtId="0" fontId="14" fillId="14" borderId="5" xfId="11" applyFont="1" applyFill="1" applyBorder="1" applyAlignment="1">
      <alignment horizontal="left" vertical="top" wrapText="1"/>
    </xf>
    <xf numFmtId="0" fontId="14" fillId="14" borderId="37" xfId="6" applyFont="1" applyFill="1" applyBorder="1" applyAlignment="1">
      <alignment horizontal="left" vertical="top" wrapText="1"/>
    </xf>
    <xf numFmtId="0" fontId="14" fillId="14" borderId="32" xfId="6" applyFont="1" applyFill="1" applyBorder="1" applyAlignment="1">
      <alignment horizontal="left" vertical="top" wrapText="1"/>
    </xf>
    <xf numFmtId="0" fontId="26" fillId="13" borderId="37" xfId="6" applyFont="1" applyFill="1" applyBorder="1" applyAlignment="1">
      <alignment horizontal="center" vertical="top"/>
    </xf>
    <xf numFmtId="0" fontId="26" fillId="13" borderId="18" xfId="6" applyFont="1" applyFill="1" applyBorder="1" applyAlignment="1">
      <alignment horizontal="center" vertical="top"/>
    </xf>
    <xf numFmtId="0" fontId="26" fillId="13" borderId="27" xfId="6" applyFont="1" applyFill="1" applyBorder="1" applyAlignment="1">
      <alignment horizontal="center" vertical="top"/>
    </xf>
    <xf numFmtId="0" fontId="26" fillId="13" borderId="32" xfId="6" applyFont="1" applyFill="1" applyBorder="1" applyAlignment="1">
      <alignment horizontal="center" vertical="top"/>
    </xf>
    <xf numFmtId="0" fontId="26" fillId="13" borderId="17" xfId="6" applyFont="1" applyFill="1" applyBorder="1" applyAlignment="1">
      <alignment horizontal="center" vertical="top"/>
    </xf>
    <xf numFmtId="0" fontId="26" fillId="13" borderId="19" xfId="6" applyFont="1" applyFill="1" applyBorder="1" applyAlignment="1">
      <alignment horizontal="center" vertical="top"/>
    </xf>
    <xf numFmtId="49" fontId="10" fillId="0" borderId="16" xfId="6" applyNumberFormat="1" applyFont="1" applyBorder="1" applyAlignment="1">
      <alignment horizontal="center" vertical="center" textRotation="90"/>
    </xf>
    <xf numFmtId="49" fontId="10" fillId="0" borderId="21" xfId="6" applyNumberFormat="1" applyFont="1" applyBorder="1" applyAlignment="1">
      <alignment horizontal="center" vertical="center" textRotation="90"/>
    </xf>
    <xf numFmtId="49" fontId="10" fillId="0" borderId="16" xfId="6" applyNumberFormat="1" applyFont="1" applyBorder="1" applyAlignment="1">
      <alignment horizontal="center" vertical="top" textRotation="90"/>
    </xf>
    <xf numFmtId="49" fontId="10" fillId="0" borderId="25" xfId="6" applyNumberFormat="1" applyFont="1" applyBorder="1" applyAlignment="1">
      <alignment horizontal="center" vertical="top" textRotation="90"/>
    </xf>
    <xf numFmtId="49" fontId="10" fillId="0" borderId="21" xfId="6" applyNumberFormat="1" applyFont="1" applyBorder="1" applyAlignment="1">
      <alignment horizontal="center" vertical="top" textRotation="90"/>
    </xf>
    <xf numFmtId="0" fontId="4" fillId="14" borderId="5" xfId="6" applyFont="1" applyFill="1" applyBorder="1" applyAlignment="1">
      <alignment horizontal="left" vertical="top" wrapText="1"/>
    </xf>
    <xf numFmtId="0" fontId="7" fillId="13" borderId="26" xfId="6" applyFont="1" applyFill="1" applyBorder="1" applyAlignment="1">
      <alignment horizontal="center" textRotation="90" wrapText="1"/>
    </xf>
    <xf numFmtId="0" fontId="7" fillId="13" borderId="25" xfId="6" applyFont="1" applyFill="1" applyBorder="1" applyAlignment="1">
      <alignment horizontal="center" textRotation="90" wrapText="1"/>
    </xf>
    <xf numFmtId="0" fontId="23" fillId="0" borderId="0" xfId="6" applyFont="1" applyFill="1" applyAlignment="1">
      <alignment horizontal="center" vertical="center" wrapText="1"/>
    </xf>
    <xf numFmtId="0" fontId="14" fillId="0" borderId="4" xfId="12" applyFont="1" applyBorder="1" applyAlignment="1">
      <alignment horizontal="center" vertical="center"/>
    </xf>
    <xf numFmtId="0" fontId="14" fillId="0" borderId="3" xfId="12" applyFont="1" applyBorder="1" applyAlignment="1">
      <alignment horizontal="center" vertical="center"/>
    </xf>
    <xf numFmtId="0" fontId="14" fillId="0" borderId="2" xfId="12" applyFont="1" applyBorder="1" applyAlignment="1">
      <alignment horizontal="center" vertical="center"/>
    </xf>
    <xf numFmtId="0" fontId="14" fillId="0" borderId="26" xfId="6" applyFont="1" applyBorder="1" applyAlignment="1">
      <alignment horizontal="center" vertical="center" textRotation="90"/>
    </xf>
    <xf numFmtId="0" fontId="14" fillId="0" borderId="5" xfId="6" applyFont="1" applyBorder="1" applyAlignment="1">
      <alignment horizontal="center" vertical="center" textRotation="90"/>
    </xf>
    <xf numFmtId="0" fontId="14" fillId="14" borderId="26" xfId="6" applyFont="1" applyFill="1" applyBorder="1" applyAlignment="1">
      <alignment horizontal="center" vertical="center" textRotation="90" wrapText="1"/>
    </xf>
    <xf numFmtId="0" fontId="14" fillId="14" borderId="25" xfId="6" applyFont="1" applyFill="1" applyBorder="1" applyAlignment="1">
      <alignment horizontal="center" vertical="center" textRotation="90" wrapText="1"/>
    </xf>
    <xf numFmtId="0" fontId="14" fillId="14" borderId="5" xfId="6" applyFont="1" applyFill="1" applyBorder="1" applyAlignment="1">
      <alignment horizontal="center" vertical="center" textRotation="90" wrapText="1"/>
    </xf>
    <xf numFmtId="0" fontId="14" fillId="13" borderId="26" xfId="6" applyFont="1" applyFill="1" applyBorder="1" applyAlignment="1">
      <alignment horizontal="center" vertical="center" textRotation="90" wrapText="1"/>
    </xf>
    <xf numFmtId="0" fontId="14" fillId="13" borderId="25" xfId="6" applyFont="1" applyFill="1" applyBorder="1" applyAlignment="1">
      <alignment horizontal="center" vertical="center" textRotation="90" wrapText="1"/>
    </xf>
    <xf numFmtId="0" fontId="14" fillId="13" borderId="5" xfId="6" applyFont="1" applyFill="1" applyBorder="1" applyAlignment="1">
      <alignment horizontal="center" vertical="center" textRotation="90" wrapText="1"/>
    </xf>
    <xf numFmtId="0" fontId="14" fillId="0" borderId="26" xfId="6" applyFont="1" applyBorder="1" applyAlignment="1">
      <alignment horizontal="center" vertical="center" wrapText="1"/>
    </xf>
    <xf numFmtId="0" fontId="14" fillId="0" borderId="5" xfId="6" applyFont="1" applyBorder="1" applyAlignment="1">
      <alignment horizontal="center" vertical="center" wrapText="1"/>
    </xf>
    <xf numFmtId="49" fontId="26" fillId="11" borderId="26" xfId="6" applyNumberFormat="1" applyFont="1" applyFill="1" applyBorder="1" applyAlignment="1">
      <alignment horizontal="center" vertical="top" wrapText="1"/>
    </xf>
    <xf numFmtId="49" fontId="26" fillId="11" borderId="5" xfId="6" applyNumberFormat="1" applyFont="1" applyFill="1" applyBorder="1" applyAlignment="1">
      <alignment horizontal="center" vertical="top" wrapText="1"/>
    </xf>
    <xf numFmtId="49" fontId="26" fillId="13" borderId="18" xfId="6" applyNumberFormat="1" applyFont="1" applyFill="1" applyBorder="1" applyAlignment="1">
      <alignment horizontal="center" vertical="top" wrapText="1"/>
    </xf>
    <xf numFmtId="0" fontId="31" fillId="13" borderId="17" xfId="6" applyFont="1" applyFill="1" applyBorder="1" applyAlignment="1">
      <alignment horizontal="center" vertical="top" wrapText="1"/>
    </xf>
    <xf numFmtId="0" fontId="26" fillId="0" borderId="4" xfId="6" applyFont="1" applyBorder="1" applyAlignment="1">
      <alignment horizontal="center" vertical="center"/>
    </xf>
    <xf numFmtId="0" fontId="26" fillId="0" borderId="3" xfId="6" applyFont="1" applyBorder="1" applyAlignment="1">
      <alignment horizontal="center" vertical="center"/>
    </xf>
    <xf numFmtId="0" fontId="26" fillId="0" borderId="2" xfId="6" applyFont="1" applyBorder="1" applyAlignment="1">
      <alignment horizontal="center" vertical="center"/>
    </xf>
    <xf numFmtId="0" fontId="26" fillId="0" borderId="26" xfId="12" applyFont="1" applyBorder="1" applyAlignment="1">
      <alignment horizontal="center" vertical="center" wrapText="1"/>
    </xf>
    <xf numFmtId="0" fontId="26" fillId="0" borderId="25" xfId="12" applyFont="1" applyBorder="1" applyAlignment="1">
      <alignment horizontal="center" vertical="center" wrapText="1"/>
    </xf>
    <xf numFmtId="0" fontId="26" fillId="0" borderId="5" xfId="12" applyFont="1" applyBorder="1" applyAlignment="1">
      <alignment horizontal="center" vertical="center" wrapText="1"/>
    </xf>
    <xf numFmtId="0" fontId="14" fillId="0" borderId="26" xfId="12" applyNumberFormat="1" applyFont="1" applyBorder="1" applyAlignment="1">
      <alignment horizontal="center" vertical="center" wrapText="1"/>
    </xf>
    <xf numFmtId="0" fontId="14" fillId="0" borderId="25" xfId="12" applyNumberFormat="1" applyFont="1" applyBorder="1" applyAlignment="1">
      <alignment horizontal="center" vertical="center" wrapText="1"/>
    </xf>
    <xf numFmtId="0" fontId="14" fillId="0" borderId="5" xfId="12" applyNumberFormat="1" applyFont="1" applyBorder="1" applyAlignment="1">
      <alignment horizontal="center" vertical="center" wrapText="1"/>
    </xf>
    <xf numFmtId="0" fontId="14" fillId="0" borderId="51" xfId="6" applyFont="1" applyBorder="1" applyAlignment="1">
      <alignment horizontal="center" vertical="center" wrapText="1"/>
    </xf>
    <xf numFmtId="0" fontId="14" fillId="0" borderId="32" xfId="6" applyFont="1" applyBorder="1" applyAlignment="1">
      <alignment horizontal="center" vertical="center" wrapText="1"/>
    </xf>
    <xf numFmtId="0" fontId="14" fillId="14" borderId="25" xfId="11" applyFont="1" applyFill="1" applyBorder="1" applyAlignment="1">
      <alignment horizontal="left" vertical="top" wrapText="1"/>
    </xf>
    <xf numFmtId="49" fontId="26" fillId="4" borderId="4" xfId="6" applyNumberFormat="1" applyFont="1" applyFill="1" applyBorder="1" applyAlignment="1">
      <alignment horizontal="right" vertical="top"/>
    </xf>
    <xf numFmtId="49" fontId="26" fillId="4" borderId="3" xfId="6" applyNumberFormat="1" applyFont="1" applyFill="1" applyBorder="1" applyAlignment="1">
      <alignment horizontal="right" vertical="top"/>
    </xf>
    <xf numFmtId="49" fontId="26" fillId="4" borderId="2" xfId="6" applyNumberFormat="1" applyFont="1" applyFill="1" applyBorder="1" applyAlignment="1">
      <alignment horizontal="right" vertical="top"/>
    </xf>
    <xf numFmtId="49" fontId="61" fillId="0" borderId="17" xfId="6" applyNumberFormat="1" applyFont="1" applyBorder="1" applyAlignment="1">
      <alignment horizontal="center" vertical="top" wrapText="1"/>
    </xf>
    <xf numFmtId="0" fontId="13" fillId="7" borderId="24" xfId="6" applyFont="1" applyFill="1" applyBorder="1" applyAlignment="1">
      <alignment horizontal="right" vertical="top" wrapText="1"/>
    </xf>
    <xf numFmtId="0" fontId="13" fillId="7" borderId="64" xfId="6" applyFont="1" applyFill="1" applyBorder="1" applyAlignment="1">
      <alignment horizontal="right" vertical="top" wrapText="1"/>
    </xf>
    <xf numFmtId="0" fontId="13" fillId="7" borderId="22" xfId="6" applyFont="1" applyFill="1" applyBorder="1" applyAlignment="1">
      <alignment horizontal="right" vertical="top" wrapText="1"/>
    </xf>
    <xf numFmtId="49" fontId="26" fillId="13" borderId="0" xfId="6" applyNumberFormat="1" applyFont="1" applyFill="1" applyBorder="1" applyAlignment="1">
      <alignment horizontal="center" vertical="top" wrapText="1"/>
    </xf>
    <xf numFmtId="49" fontId="26" fillId="13" borderId="37" xfId="6" applyNumberFormat="1" applyFont="1" applyFill="1" applyBorder="1" applyAlignment="1">
      <alignment horizontal="center" vertical="top"/>
    </xf>
    <xf numFmtId="49" fontId="26" fillId="13" borderId="51" xfId="6" applyNumberFormat="1" applyFont="1" applyFill="1" applyBorder="1" applyAlignment="1">
      <alignment horizontal="center" vertical="top"/>
    </xf>
    <xf numFmtId="49" fontId="26" fillId="13" borderId="32" xfId="6" applyNumberFormat="1" applyFont="1" applyFill="1" applyBorder="1" applyAlignment="1">
      <alignment horizontal="center" vertical="top"/>
    </xf>
    <xf numFmtId="0" fontId="4" fillId="3" borderId="4" xfId="6" applyFill="1" applyBorder="1" applyAlignment="1">
      <alignment horizontal="right"/>
    </xf>
    <xf numFmtId="0" fontId="4" fillId="3" borderId="3" xfId="6" applyFill="1" applyBorder="1" applyAlignment="1">
      <alignment horizontal="right"/>
    </xf>
    <xf numFmtId="0" fontId="4" fillId="3" borderId="2" xfId="6" applyFill="1" applyBorder="1" applyAlignment="1">
      <alignment horizontal="right"/>
    </xf>
    <xf numFmtId="49" fontId="7" fillId="13" borderId="26" xfId="6" applyNumberFormat="1" applyFont="1" applyFill="1" applyBorder="1" applyAlignment="1">
      <alignment horizontal="center" vertical="top" wrapText="1"/>
    </xf>
    <xf numFmtId="49" fontId="7" fillId="13" borderId="5" xfId="6" applyNumberFormat="1" applyFont="1" applyFill="1" applyBorder="1" applyAlignment="1">
      <alignment horizontal="center" vertical="top" wrapText="1"/>
    </xf>
    <xf numFmtId="49" fontId="7" fillId="13" borderId="25" xfId="6" applyNumberFormat="1" applyFont="1" applyFill="1" applyBorder="1" applyAlignment="1">
      <alignment horizontal="center" vertical="top" wrapText="1"/>
    </xf>
    <xf numFmtId="0" fontId="4" fillId="12" borderId="26" xfId="6" applyFill="1" applyBorder="1" applyAlignment="1">
      <alignment horizontal="center" vertical="top" wrapText="1"/>
    </xf>
    <xf numFmtId="0" fontId="4" fillId="12" borderId="25" xfId="6" applyFill="1" applyBorder="1" applyAlignment="1">
      <alignment horizontal="center" vertical="top" wrapText="1"/>
    </xf>
    <xf numFmtId="0" fontId="4" fillId="12" borderId="5" xfId="6" applyFill="1" applyBorder="1" applyAlignment="1">
      <alignment horizontal="center" vertical="top" wrapText="1"/>
    </xf>
    <xf numFmtId="49" fontId="7" fillId="10" borderId="26" xfId="6" applyNumberFormat="1" applyFont="1" applyFill="1" applyBorder="1" applyAlignment="1">
      <alignment horizontal="center" vertical="top"/>
    </xf>
    <xf numFmtId="49" fontId="7" fillId="10" borderId="5" xfId="6" applyNumberFormat="1" applyFont="1" applyFill="1" applyBorder="1" applyAlignment="1">
      <alignment horizontal="center" vertical="top"/>
    </xf>
    <xf numFmtId="49" fontId="7" fillId="14" borderId="26" xfId="6" applyNumberFormat="1" applyFont="1" applyFill="1" applyBorder="1" applyAlignment="1">
      <alignment horizontal="center" vertical="top" wrapText="1"/>
    </xf>
    <xf numFmtId="49" fontId="7" fillId="14" borderId="25" xfId="6" applyNumberFormat="1" applyFont="1" applyFill="1" applyBorder="1" applyAlignment="1">
      <alignment horizontal="center" vertical="top" wrapText="1"/>
    </xf>
    <xf numFmtId="49" fontId="7" fillId="14" borderId="5" xfId="6" applyNumberFormat="1" applyFont="1" applyFill="1" applyBorder="1" applyAlignment="1">
      <alignment horizontal="center" vertical="top" wrapText="1"/>
    </xf>
    <xf numFmtId="49" fontId="5" fillId="0" borderId="26" xfId="6" applyNumberFormat="1" applyFont="1" applyBorder="1" applyAlignment="1">
      <alignment horizontal="center" vertical="top"/>
    </xf>
    <xf numFmtId="49" fontId="5" fillId="0" borderId="5" xfId="6" applyNumberFormat="1" applyFont="1" applyBorder="1" applyAlignment="1">
      <alignment horizontal="center" vertical="top"/>
    </xf>
    <xf numFmtId="49" fontId="7" fillId="15" borderId="26" xfId="6" applyNumberFormat="1" applyFont="1" applyFill="1" applyBorder="1" applyAlignment="1">
      <alignment horizontal="center" vertical="top"/>
    </xf>
    <xf numFmtId="49" fontId="7" fillId="15" borderId="25" xfId="6" applyNumberFormat="1" applyFont="1" applyFill="1" applyBorder="1" applyAlignment="1">
      <alignment horizontal="center" vertical="top"/>
    </xf>
    <xf numFmtId="49" fontId="7" fillId="15" borderId="5" xfId="6" applyNumberFormat="1" applyFont="1" applyFill="1" applyBorder="1" applyAlignment="1">
      <alignment horizontal="center" vertical="top"/>
    </xf>
    <xf numFmtId="0" fontId="5" fillId="14" borderId="26" xfId="11" applyFont="1" applyFill="1" applyBorder="1" applyAlignment="1">
      <alignment horizontal="left" vertical="top" wrapText="1"/>
    </xf>
    <xf numFmtId="0" fontId="5" fillId="14" borderId="5" xfId="11" applyFont="1" applyFill="1" applyBorder="1" applyAlignment="1">
      <alignment horizontal="left" vertical="top" wrapText="1"/>
    </xf>
    <xf numFmtId="49" fontId="5" fillId="0" borderId="25" xfId="6" applyNumberFormat="1" applyFont="1" applyBorder="1" applyAlignment="1">
      <alignment horizontal="center" vertical="top"/>
    </xf>
    <xf numFmtId="0" fontId="5" fillId="14" borderId="25" xfId="11" applyFont="1" applyFill="1" applyBorder="1" applyAlignment="1">
      <alignment horizontal="left" vertical="top" wrapText="1"/>
    </xf>
    <xf numFmtId="49" fontId="22" fillId="0" borderId="26" xfId="6" applyNumberFormat="1" applyFont="1" applyBorder="1" applyAlignment="1">
      <alignment horizontal="center" vertical="center" textRotation="90"/>
    </xf>
    <xf numFmtId="49" fontId="22" fillId="0" borderId="25" xfId="6" applyNumberFormat="1" applyFont="1" applyBorder="1" applyAlignment="1">
      <alignment horizontal="center" vertical="center" textRotation="90"/>
    </xf>
    <xf numFmtId="49" fontId="22" fillId="0" borderId="5" xfId="6" applyNumberFormat="1" applyFont="1" applyBorder="1" applyAlignment="1">
      <alignment horizontal="center" vertical="center" textRotation="90"/>
    </xf>
    <xf numFmtId="49" fontId="7" fillId="10" borderId="25" xfId="6" applyNumberFormat="1" applyFont="1" applyFill="1" applyBorder="1" applyAlignment="1">
      <alignment horizontal="center" vertical="top"/>
    </xf>
    <xf numFmtId="0" fontId="4" fillId="12" borderId="37" xfId="6" applyFill="1" applyBorder="1" applyAlignment="1">
      <alignment horizontal="center" vertical="top" wrapText="1"/>
    </xf>
    <xf numFmtId="0" fontId="4" fillId="12" borderId="32" xfId="6" applyFill="1" applyBorder="1" applyAlignment="1">
      <alignment horizontal="center" vertical="top" wrapText="1"/>
    </xf>
    <xf numFmtId="0" fontId="26" fillId="13" borderId="26" xfId="6" applyFont="1" applyFill="1" applyBorder="1" applyAlignment="1">
      <alignment horizontal="left" vertical="top" wrapText="1"/>
    </xf>
    <xf numFmtId="0" fontId="26" fillId="13" borderId="25" xfId="6" applyFont="1" applyFill="1" applyBorder="1" applyAlignment="1">
      <alignment horizontal="left" vertical="top" wrapText="1"/>
    </xf>
    <xf numFmtId="0" fontId="45" fillId="13" borderId="5" xfId="6" applyFont="1" applyFill="1" applyBorder="1" applyAlignment="1">
      <alignment vertical="top" wrapText="1"/>
    </xf>
    <xf numFmtId="0" fontId="5" fillId="0" borderId="54" xfId="11" applyFont="1" applyBorder="1" applyAlignment="1">
      <alignment horizontal="left" vertical="top" wrapText="1"/>
    </xf>
    <xf numFmtId="0" fontId="7" fillId="0" borderId="4" xfId="6" applyFont="1" applyBorder="1" applyAlignment="1">
      <alignment horizontal="center" vertical="top"/>
    </xf>
    <xf numFmtId="0" fontId="7" fillId="0" borderId="3" xfId="6" applyFont="1" applyBorder="1" applyAlignment="1">
      <alignment horizontal="center" vertical="top"/>
    </xf>
    <xf numFmtId="0" fontId="7" fillId="0" borderId="2" xfId="6" applyFont="1" applyBorder="1" applyAlignment="1">
      <alignment horizontal="center" vertical="top"/>
    </xf>
    <xf numFmtId="49" fontId="7" fillId="11" borderId="4" xfId="8" applyNumberFormat="1" applyFont="1" applyFill="1" applyBorder="1" applyAlignment="1">
      <alignment horizontal="right" vertical="top"/>
    </xf>
    <xf numFmtId="49" fontId="7" fillId="11" borderId="3" xfId="8" applyNumberFormat="1" applyFont="1" applyFill="1" applyBorder="1" applyAlignment="1">
      <alignment horizontal="right" vertical="top"/>
    </xf>
    <xf numFmtId="0" fontId="7" fillId="9" borderId="4" xfId="6" applyFont="1" applyFill="1" applyBorder="1" applyAlignment="1">
      <alignment horizontal="right" vertical="top" wrapText="1"/>
    </xf>
    <xf numFmtId="0" fontId="7" fillId="9" borderId="3" xfId="6" applyFont="1" applyFill="1" applyBorder="1" applyAlignment="1">
      <alignment horizontal="right" vertical="top" wrapText="1"/>
    </xf>
    <xf numFmtId="0" fontId="7" fillId="9" borderId="2" xfId="6" applyFont="1" applyFill="1" applyBorder="1" applyAlignment="1">
      <alignment horizontal="right" vertical="top" wrapText="1"/>
    </xf>
    <xf numFmtId="49" fontId="22" fillId="0" borderId="16" xfId="6" applyNumberFormat="1" applyFont="1" applyBorder="1" applyAlignment="1">
      <alignment horizontal="center" vertical="center" textRotation="90"/>
    </xf>
    <xf numFmtId="49" fontId="22" fillId="0" borderId="21" xfId="6" applyNumberFormat="1" applyFont="1" applyBorder="1" applyAlignment="1">
      <alignment horizontal="center" vertical="center" textRotation="90"/>
    </xf>
    <xf numFmtId="0" fontId="5" fillId="14" borderId="27" xfId="11" applyFont="1" applyFill="1" applyBorder="1" applyAlignment="1">
      <alignment horizontal="left" vertical="top" wrapText="1"/>
    </xf>
    <xf numFmtId="0" fontId="5" fillId="14" borderId="19" xfId="11" applyFont="1" applyFill="1" applyBorder="1" applyAlignment="1">
      <alignment horizontal="left" vertical="top" wrapText="1"/>
    </xf>
    <xf numFmtId="49" fontId="9" fillId="10" borderId="26" xfId="6" applyNumberFormat="1" applyFont="1" applyFill="1" applyBorder="1" applyAlignment="1">
      <alignment horizontal="center" vertical="top"/>
    </xf>
    <xf numFmtId="49" fontId="9" fillId="10" borderId="25" xfId="6" applyNumberFormat="1" applyFont="1" applyFill="1" applyBorder="1" applyAlignment="1">
      <alignment horizontal="center" vertical="top"/>
    </xf>
    <xf numFmtId="49" fontId="9" fillId="10" borderId="5" xfId="6" applyNumberFormat="1" applyFont="1" applyFill="1" applyBorder="1" applyAlignment="1">
      <alignment horizontal="center" vertical="top"/>
    </xf>
    <xf numFmtId="0" fontId="5" fillId="14" borderId="27" xfId="6" applyFont="1" applyFill="1" applyBorder="1" applyAlignment="1">
      <alignment horizontal="left" vertical="top"/>
    </xf>
    <xf numFmtId="0" fontId="5" fillId="14" borderId="19" xfId="6" applyFont="1" applyFill="1" applyBorder="1" applyAlignment="1">
      <alignment horizontal="left" vertical="top"/>
    </xf>
    <xf numFmtId="49" fontId="7" fillId="14" borderId="26" xfId="6" applyNumberFormat="1" applyFont="1" applyFill="1" applyBorder="1" applyAlignment="1">
      <alignment horizontal="left" vertical="top" wrapText="1"/>
    </xf>
    <xf numFmtId="49" fontId="7" fillId="14" borderId="5" xfId="6" applyNumberFormat="1" applyFont="1" applyFill="1" applyBorder="1" applyAlignment="1">
      <alignment horizontal="left" vertical="top" wrapText="1"/>
    </xf>
    <xf numFmtId="49" fontId="7" fillId="11" borderId="2" xfId="8" applyNumberFormat="1" applyFont="1" applyFill="1" applyBorder="1" applyAlignment="1">
      <alignment horizontal="right" vertical="top"/>
    </xf>
    <xf numFmtId="0" fontId="8" fillId="0" borderId="37" xfId="6" applyFont="1" applyBorder="1" applyAlignment="1">
      <alignment horizontal="left" vertical="top" wrapText="1"/>
    </xf>
    <xf numFmtId="0" fontId="8" fillId="0" borderId="18" xfId="6" applyFont="1" applyBorder="1" applyAlignment="1">
      <alignment horizontal="left" vertical="top" wrapText="1"/>
    </xf>
    <xf numFmtId="0" fontId="8" fillId="0" borderId="27" xfId="6" applyFont="1" applyBorder="1" applyAlignment="1">
      <alignment horizontal="left" vertical="top" wrapText="1"/>
    </xf>
    <xf numFmtId="49" fontId="7" fillId="4" borderId="4" xfId="6" applyNumberFormat="1" applyFont="1" applyFill="1" applyBorder="1" applyAlignment="1">
      <alignment horizontal="right" vertical="top"/>
    </xf>
    <xf numFmtId="49" fontId="7" fillId="4" borderId="3" xfId="6" applyNumberFormat="1" applyFont="1" applyFill="1" applyBorder="1" applyAlignment="1">
      <alignment horizontal="right" vertical="top"/>
    </xf>
    <xf numFmtId="49" fontId="7" fillId="4" borderId="2" xfId="6" applyNumberFormat="1" applyFont="1" applyFill="1" applyBorder="1" applyAlignment="1">
      <alignment horizontal="right" vertical="top"/>
    </xf>
    <xf numFmtId="0" fontId="26" fillId="13" borderId="0" xfId="6" applyFont="1" applyFill="1" applyAlignment="1">
      <alignment horizontal="center" vertical="top" wrapText="1"/>
    </xf>
    <xf numFmtId="0" fontId="4" fillId="13" borderId="5" xfId="6" applyFill="1" applyBorder="1" applyAlignment="1">
      <alignment horizontal="center" vertical="top" wrapText="1"/>
    </xf>
    <xf numFmtId="49" fontId="7" fillId="14" borderId="16" xfId="6" applyNumberFormat="1" applyFont="1" applyFill="1" applyBorder="1" applyAlignment="1">
      <alignment horizontal="center" vertical="top"/>
    </xf>
    <xf numFmtId="49" fontId="7" fillId="14" borderId="25" xfId="6" applyNumberFormat="1" applyFont="1" applyFill="1" applyBorder="1" applyAlignment="1">
      <alignment horizontal="center" vertical="top"/>
    </xf>
    <xf numFmtId="49" fontId="7" fillId="14" borderId="21" xfId="6" applyNumberFormat="1" applyFont="1" applyFill="1" applyBorder="1" applyAlignment="1">
      <alignment horizontal="center" vertical="top"/>
    </xf>
    <xf numFmtId="49" fontId="9" fillId="10" borderId="24" xfId="6" applyNumberFormat="1" applyFont="1" applyFill="1" applyBorder="1" applyAlignment="1">
      <alignment horizontal="center" vertical="top"/>
    </xf>
    <xf numFmtId="49" fontId="9" fillId="10" borderId="51" xfId="6" applyNumberFormat="1" applyFont="1" applyFill="1" applyBorder="1" applyAlignment="1">
      <alignment horizontal="center" vertical="top"/>
    </xf>
    <xf numFmtId="49" fontId="9" fillId="10" borderId="33" xfId="6" applyNumberFormat="1" applyFont="1" applyFill="1" applyBorder="1" applyAlignment="1">
      <alignment horizontal="center" vertical="top"/>
    </xf>
    <xf numFmtId="0" fontId="26" fillId="0" borderId="37" xfId="6" applyFont="1" applyBorder="1" applyAlignment="1">
      <alignment horizontal="center" vertical="top"/>
    </xf>
    <xf numFmtId="0" fontId="26" fillId="0" borderId="18" xfId="6" applyFont="1" applyBorder="1" applyAlignment="1">
      <alignment horizontal="center" vertical="top"/>
    </xf>
    <xf numFmtId="0" fontId="26" fillId="0" borderId="27" xfId="6" applyFont="1" applyBorder="1" applyAlignment="1">
      <alignment horizontal="center" vertical="top"/>
    </xf>
    <xf numFmtId="0" fontId="26" fillId="0" borderId="32" xfId="6" applyFont="1" applyBorder="1" applyAlignment="1">
      <alignment horizontal="center" vertical="top"/>
    </xf>
    <xf numFmtId="0" fontId="26" fillId="0" borderId="17" xfId="6" applyFont="1" applyBorder="1" applyAlignment="1">
      <alignment horizontal="center" vertical="top"/>
    </xf>
    <xf numFmtId="0" fontId="26" fillId="0" borderId="19" xfId="6" applyFont="1" applyBorder="1" applyAlignment="1">
      <alignment horizontal="center" vertical="top"/>
    </xf>
    <xf numFmtId="49" fontId="7" fillId="11" borderId="26" xfId="6" applyNumberFormat="1" applyFont="1" applyFill="1" applyBorder="1" applyAlignment="1">
      <alignment horizontal="center" vertical="top" wrapText="1"/>
    </xf>
    <xf numFmtId="49" fontId="7" fillId="11" borderId="5" xfId="6" applyNumberFormat="1" applyFont="1" applyFill="1" applyBorder="1" applyAlignment="1">
      <alignment horizontal="center" vertical="top" wrapText="1"/>
    </xf>
    <xf numFmtId="0" fontId="26" fillId="0" borderId="64" xfId="6" applyFont="1" applyBorder="1" applyAlignment="1">
      <alignment horizontal="center" vertical="top" textRotation="90" wrapText="1"/>
    </xf>
    <xf numFmtId="0" fontId="26" fillId="0" borderId="14" xfId="6" applyFont="1" applyBorder="1" applyAlignment="1">
      <alignment horizontal="center" vertical="top" textRotation="90" wrapText="1"/>
    </xf>
    <xf numFmtId="0" fontId="26" fillId="0" borderId="63" xfId="6" applyFont="1" applyBorder="1" applyAlignment="1">
      <alignment horizontal="center" vertical="top" textRotation="90" wrapText="1"/>
    </xf>
    <xf numFmtId="49" fontId="7" fillId="15" borderId="16" xfId="6" applyNumberFormat="1" applyFont="1" applyFill="1" applyBorder="1" applyAlignment="1">
      <alignment horizontal="center" vertical="top"/>
    </xf>
    <xf numFmtId="49" fontId="7" fillId="15" borderId="21" xfId="6" applyNumberFormat="1" applyFont="1" applyFill="1" applyBorder="1" applyAlignment="1">
      <alignment horizontal="center" vertical="top"/>
    </xf>
    <xf numFmtId="0" fontId="7" fillId="9" borderId="19" xfId="6" applyFont="1" applyFill="1" applyBorder="1" applyAlignment="1">
      <alignment horizontal="right" vertical="top" wrapText="1"/>
    </xf>
    <xf numFmtId="0" fontId="5" fillId="0" borderId="46" xfId="6" applyFont="1" applyBorder="1" applyAlignment="1">
      <alignment horizontal="left" vertical="top" wrapText="1"/>
    </xf>
    <xf numFmtId="0" fontId="5" fillId="0" borderId="61" xfId="6" applyFont="1" applyBorder="1" applyAlignment="1">
      <alignment horizontal="left" vertical="top" wrapText="1"/>
    </xf>
    <xf numFmtId="0" fontId="5" fillId="0" borderId="52" xfId="6" applyFont="1" applyBorder="1" applyAlignment="1">
      <alignment horizontal="center" vertical="center" wrapText="1"/>
    </xf>
    <xf numFmtId="0" fontId="5" fillId="0" borderId="58" xfId="6" applyFont="1" applyBorder="1" applyAlignment="1">
      <alignment horizontal="center" vertical="center" wrapText="1"/>
    </xf>
    <xf numFmtId="0" fontId="5" fillId="0" borderId="44" xfId="6" applyFont="1" applyBorder="1" applyAlignment="1">
      <alignment horizontal="center" vertical="center" wrapText="1"/>
    </xf>
    <xf numFmtId="0" fontId="5" fillId="0" borderId="47" xfId="6" applyFont="1" applyBorder="1" applyAlignment="1">
      <alignment horizontal="center" vertical="center" wrapText="1"/>
    </xf>
    <xf numFmtId="0" fontId="26" fillId="0" borderId="0" xfId="6" applyFont="1" applyAlignment="1">
      <alignment horizontal="center" vertical="top" wrapText="1"/>
    </xf>
    <xf numFmtId="0" fontId="26" fillId="0" borderId="0" xfId="6" applyFont="1" applyAlignment="1">
      <alignment horizontal="center" vertical="center" wrapText="1"/>
    </xf>
    <xf numFmtId="0" fontId="26" fillId="0" borderId="0" xfId="6" applyFont="1" applyAlignment="1">
      <alignment horizontal="center" vertical="center"/>
    </xf>
    <xf numFmtId="49" fontId="9" fillId="10" borderId="12" xfId="6" applyNumberFormat="1" applyFont="1" applyFill="1" applyBorder="1" applyAlignment="1">
      <alignment horizontal="center" vertical="top"/>
    </xf>
    <xf numFmtId="49" fontId="7" fillId="15" borderId="31" xfId="6" applyNumberFormat="1" applyFont="1" applyFill="1" applyBorder="1" applyAlignment="1">
      <alignment horizontal="center" vertical="top"/>
    </xf>
    <xf numFmtId="0" fontId="7" fillId="0" borderId="37" xfId="6" applyFont="1" applyBorder="1" applyAlignment="1">
      <alignment horizontal="center" vertical="top"/>
    </xf>
    <xf numFmtId="0" fontId="7" fillId="0" borderId="18" xfId="6" applyFont="1" applyBorder="1" applyAlignment="1">
      <alignment horizontal="center" vertical="top"/>
    </xf>
    <xf numFmtId="0" fontId="7" fillId="0" borderId="27" xfId="6" applyFont="1" applyBorder="1" applyAlignment="1">
      <alignment horizontal="center" vertical="top"/>
    </xf>
    <xf numFmtId="0" fontId="7" fillId="0" borderId="32" xfId="6" applyFont="1" applyBorder="1" applyAlignment="1">
      <alignment horizontal="center" vertical="top"/>
    </xf>
    <xf numFmtId="0" fontId="7" fillId="0" borderId="17" xfId="6" applyFont="1" applyBorder="1" applyAlignment="1">
      <alignment horizontal="center" vertical="top"/>
    </xf>
    <xf numFmtId="0" fontId="7" fillId="0" borderId="19" xfId="6" applyFont="1" applyBorder="1" applyAlignment="1">
      <alignment horizontal="center" vertical="top"/>
    </xf>
    <xf numFmtId="49" fontId="5" fillId="0" borderId="37" xfId="6" applyNumberFormat="1" applyFont="1" applyBorder="1" applyAlignment="1">
      <alignment horizontal="center" vertical="top"/>
    </xf>
    <xf numFmtId="49" fontId="5" fillId="0" borderId="51" xfId="6" applyNumberFormat="1" applyFont="1" applyBorder="1" applyAlignment="1">
      <alignment horizontal="center" vertical="top"/>
    </xf>
    <xf numFmtId="49" fontId="7" fillId="12" borderId="26" xfId="6" applyNumberFormat="1" applyFont="1" applyFill="1" applyBorder="1" applyAlignment="1">
      <alignment horizontal="center" vertical="top" wrapText="1"/>
    </xf>
    <xf numFmtId="49" fontId="7" fillId="12" borderId="25" xfId="6" applyNumberFormat="1" applyFont="1" applyFill="1" applyBorder="1" applyAlignment="1">
      <alignment horizontal="center" vertical="top" wrapText="1"/>
    </xf>
    <xf numFmtId="49" fontId="7" fillId="12" borderId="5" xfId="6" applyNumberFormat="1" applyFont="1" applyFill="1" applyBorder="1" applyAlignment="1">
      <alignment horizontal="center" vertical="top" wrapText="1"/>
    </xf>
    <xf numFmtId="0" fontId="5" fillId="0" borderId="46" xfId="6" applyFont="1" applyBorder="1" applyAlignment="1">
      <alignment horizontal="left" vertical="center" wrapText="1"/>
    </xf>
    <xf numFmtId="0" fontId="5" fillId="0" borderId="61" xfId="6" applyFont="1" applyBorder="1" applyAlignment="1">
      <alignment horizontal="left" vertical="center" wrapText="1"/>
    </xf>
    <xf numFmtId="49" fontId="26" fillId="15" borderId="53" xfId="6" applyNumberFormat="1" applyFont="1" applyFill="1" applyBorder="1" applyAlignment="1">
      <alignment horizontal="center" vertical="top"/>
    </xf>
    <xf numFmtId="49" fontId="22" fillId="12" borderId="26" xfId="6" applyNumberFormat="1" applyFont="1" applyFill="1" applyBorder="1" applyAlignment="1">
      <alignment horizontal="center" vertical="center" textRotation="90"/>
    </xf>
    <xf numFmtId="49" fontId="22" fillId="12" borderId="25" xfId="6" applyNumberFormat="1" applyFont="1" applyFill="1" applyBorder="1" applyAlignment="1">
      <alignment horizontal="center" vertical="center" textRotation="90"/>
    </xf>
    <xf numFmtId="49" fontId="22" fillId="12" borderId="5" xfId="6" applyNumberFormat="1" applyFont="1" applyFill="1" applyBorder="1" applyAlignment="1">
      <alignment horizontal="center" vertical="center" textRotation="90"/>
    </xf>
    <xf numFmtId="0" fontId="26" fillId="13" borderId="25" xfId="6" applyFont="1" applyFill="1" applyBorder="1" applyAlignment="1">
      <alignment vertical="top" wrapText="1"/>
    </xf>
    <xf numFmtId="0" fontId="62" fillId="13" borderId="25" xfId="6" applyFont="1" applyFill="1" applyBorder="1" applyAlignment="1">
      <alignment wrapText="1"/>
    </xf>
    <xf numFmtId="0" fontId="62" fillId="13" borderId="5" xfId="6" applyFont="1" applyFill="1" applyBorder="1" applyAlignment="1">
      <alignment wrapText="1"/>
    </xf>
    <xf numFmtId="49" fontId="26" fillId="13" borderId="37" xfId="6" applyNumberFormat="1" applyFont="1" applyFill="1" applyBorder="1" applyAlignment="1">
      <alignment horizontal="center" vertical="top" wrapText="1"/>
    </xf>
    <xf numFmtId="49" fontId="26" fillId="13" borderId="51" xfId="6" applyNumberFormat="1" applyFont="1" applyFill="1" applyBorder="1" applyAlignment="1">
      <alignment horizontal="center" vertical="top" wrapText="1"/>
    </xf>
    <xf numFmtId="49" fontId="26" fillId="13" borderId="53" xfId="6" applyNumberFormat="1" applyFont="1" applyFill="1" applyBorder="1" applyAlignment="1">
      <alignment horizontal="center" vertical="top" wrapText="1"/>
    </xf>
    <xf numFmtId="49" fontId="26" fillId="10" borderId="53" xfId="6" applyNumberFormat="1" applyFont="1" applyFill="1" applyBorder="1" applyAlignment="1">
      <alignment horizontal="center" vertical="top"/>
    </xf>
    <xf numFmtId="49" fontId="26" fillId="12" borderId="26" xfId="6" applyNumberFormat="1" applyFont="1" applyFill="1" applyBorder="1" applyAlignment="1">
      <alignment horizontal="center" vertical="top" wrapText="1"/>
    </xf>
    <xf numFmtId="49" fontId="26" fillId="12" borderId="5" xfId="6" applyNumberFormat="1" applyFont="1" applyFill="1" applyBorder="1" applyAlignment="1">
      <alignment horizontal="center" vertical="top" wrapText="1"/>
    </xf>
    <xf numFmtId="49" fontId="5" fillId="0" borderId="26" xfId="6" applyNumberFormat="1" applyFont="1" applyBorder="1" applyAlignment="1">
      <alignment horizontal="left" vertical="top" wrapText="1"/>
    </xf>
    <xf numFmtId="49" fontId="5" fillId="0" borderId="25" xfId="6" applyNumberFormat="1" applyFont="1" applyBorder="1" applyAlignment="1">
      <alignment horizontal="left" vertical="top" wrapText="1"/>
    </xf>
    <xf numFmtId="49" fontId="5" fillId="0" borderId="37" xfId="6" applyNumberFormat="1" applyFont="1" applyBorder="1" applyAlignment="1">
      <alignment horizontal="left" vertical="top" wrapText="1"/>
    </xf>
    <xf numFmtId="49" fontId="5" fillId="0" borderId="51" xfId="6" applyNumberFormat="1" applyFont="1" applyBorder="1" applyAlignment="1">
      <alignment horizontal="left" vertical="top" wrapText="1"/>
    </xf>
    <xf numFmtId="49" fontId="5" fillId="0" borderId="32" xfId="6" applyNumberFormat="1" applyFont="1" applyBorder="1" applyAlignment="1">
      <alignment horizontal="left" vertical="top" wrapText="1"/>
    </xf>
    <xf numFmtId="49" fontId="26" fillId="12" borderId="25" xfId="6" applyNumberFormat="1" applyFont="1" applyFill="1" applyBorder="1" applyAlignment="1">
      <alignment horizontal="center" vertical="top" wrapText="1"/>
    </xf>
    <xf numFmtId="0" fontId="26" fillId="0" borderId="26" xfId="6" applyFont="1" applyBorder="1" applyAlignment="1">
      <alignment horizontal="center" vertical="top" wrapText="1"/>
    </xf>
    <xf numFmtId="0" fontId="26" fillId="0" borderId="25" xfId="6" applyFont="1" applyBorder="1" applyAlignment="1">
      <alignment horizontal="center" vertical="top" wrapText="1"/>
    </xf>
    <xf numFmtId="0" fontId="26" fillId="13" borderId="26" xfId="8" applyFont="1" applyFill="1" applyBorder="1" applyAlignment="1">
      <alignment horizontal="left" vertical="top" wrapText="1"/>
    </xf>
    <xf numFmtId="0" fontId="26" fillId="13" borderId="25" xfId="8" applyFont="1" applyFill="1" applyBorder="1" applyAlignment="1">
      <alignment horizontal="left" vertical="top" wrapText="1"/>
    </xf>
    <xf numFmtId="0" fontId="62" fillId="13" borderId="5" xfId="6" applyFont="1" applyFill="1" applyBorder="1" applyAlignment="1">
      <alignment vertical="top" wrapText="1"/>
    </xf>
    <xf numFmtId="49" fontId="26" fillId="13" borderId="0" xfId="6" applyNumberFormat="1" applyFont="1" applyFill="1" applyAlignment="1">
      <alignment horizontal="center" vertical="top" wrapText="1"/>
    </xf>
    <xf numFmtId="0" fontId="26" fillId="0" borderId="64" xfId="6" applyFont="1" applyBorder="1" applyAlignment="1">
      <alignment horizontal="center" vertical="center" textRotation="90" wrapText="1"/>
    </xf>
    <xf numFmtId="0" fontId="26" fillId="0" borderId="14" xfId="6" applyFont="1" applyBorder="1" applyAlignment="1">
      <alignment horizontal="center" vertical="center" textRotation="90" wrapText="1"/>
    </xf>
    <xf numFmtId="0" fontId="26" fillId="0" borderId="63" xfId="6" applyFont="1" applyBorder="1" applyAlignment="1">
      <alignment horizontal="center" vertical="center" textRotation="90" wrapText="1"/>
    </xf>
    <xf numFmtId="49" fontId="26" fillId="10" borderId="31" xfId="6" applyNumberFormat="1" applyFont="1" applyFill="1" applyBorder="1" applyAlignment="1">
      <alignment horizontal="center" vertical="top"/>
    </xf>
    <xf numFmtId="49" fontId="26" fillId="15" borderId="31" xfId="6" applyNumberFormat="1" applyFont="1" applyFill="1" applyBorder="1" applyAlignment="1">
      <alignment horizontal="center" vertical="top"/>
    </xf>
    <xf numFmtId="0" fontId="26" fillId="9" borderId="4" xfId="8" applyFont="1" applyFill="1" applyBorder="1" applyAlignment="1">
      <alignment horizontal="left" vertical="top"/>
    </xf>
    <xf numFmtId="0" fontId="26" fillId="9" borderId="3" xfId="8" applyFont="1" applyFill="1" applyBorder="1" applyAlignment="1">
      <alignment horizontal="left" vertical="top"/>
    </xf>
    <xf numFmtId="0" fontId="26" fillId="9" borderId="2" xfId="8" applyFont="1" applyFill="1" applyBorder="1" applyAlignment="1">
      <alignment horizontal="left" vertical="top"/>
    </xf>
    <xf numFmtId="49" fontId="26" fillId="11" borderId="24" xfId="6" applyNumberFormat="1" applyFont="1" applyFill="1" applyBorder="1" applyAlignment="1">
      <alignment horizontal="center" vertical="top"/>
    </xf>
    <xf numFmtId="49" fontId="26" fillId="11" borderId="51" xfId="6" applyNumberFormat="1" applyFont="1" applyFill="1" applyBorder="1" applyAlignment="1">
      <alignment horizontal="center" vertical="top"/>
    </xf>
    <xf numFmtId="49" fontId="26" fillId="11" borderId="33" xfId="6" applyNumberFormat="1" applyFont="1" applyFill="1" applyBorder="1" applyAlignment="1">
      <alignment horizontal="center" vertical="top"/>
    </xf>
    <xf numFmtId="49" fontId="14" fillId="0" borderId="27" xfId="6" applyNumberFormat="1" applyFont="1" applyBorder="1" applyAlignment="1">
      <alignment horizontal="center" vertical="top"/>
    </xf>
    <xf numFmtId="49" fontId="14" fillId="0" borderId="54" xfId="6" applyNumberFormat="1" applyFont="1" applyBorder="1" applyAlignment="1">
      <alignment horizontal="center" vertical="top"/>
    </xf>
    <xf numFmtId="49" fontId="14" fillId="0" borderId="19" xfId="6" applyNumberFormat="1" applyFont="1" applyBorder="1" applyAlignment="1">
      <alignment horizontal="center" vertical="top"/>
    </xf>
    <xf numFmtId="49" fontId="22" fillId="0" borderId="26" xfId="6" applyNumberFormat="1" applyFont="1" applyBorder="1" applyAlignment="1">
      <alignment horizontal="center" vertical="center" textRotation="90" wrapText="1"/>
    </xf>
    <xf numFmtId="49" fontId="22" fillId="0" borderId="25" xfId="6" applyNumberFormat="1" applyFont="1" applyBorder="1" applyAlignment="1">
      <alignment horizontal="center" vertical="center" textRotation="90" wrapText="1"/>
    </xf>
    <xf numFmtId="49" fontId="22" fillId="0" borderId="5" xfId="6" applyNumberFormat="1" applyFont="1" applyBorder="1" applyAlignment="1">
      <alignment horizontal="center" vertical="center" textRotation="90" wrapText="1"/>
    </xf>
    <xf numFmtId="49" fontId="26" fillId="14" borderId="18" xfId="6" applyNumberFormat="1" applyFont="1" applyFill="1" applyBorder="1" applyAlignment="1">
      <alignment horizontal="center" vertical="top" wrapText="1"/>
    </xf>
    <xf numFmtId="49" fontId="26" fillId="14" borderId="17" xfId="6" applyNumberFormat="1" applyFont="1" applyFill="1" applyBorder="1" applyAlignment="1">
      <alignment horizontal="center" vertical="top" wrapText="1"/>
    </xf>
    <xf numFmtId="49" fontId="26" fillId="14" borderId="53" xfId="6" applyNumberFormat="1" applyFont="1" applyFill="1" applyBorder="1" applyAlignment="1">
      <alignment horizontal="center" vertical="top" wrapText="1"/>
    </xf>
    <xf numFmtId="0" fontId="26" fillId="13" borderId="26" xfId="6" applyFont="1" applyFill="1" applyBorder="1" applyAlignment="1">
      <alignment vertical="top" wrapText="1"/>
    </xf>
    <xf numFmtId="0" fontId="4" fillId="3" borderId="4" xfId="6" applyFill="1" applyBorder="1" applyAlignment="1">
      <alignment horizontal="right" vertical="top" wrapText="1"/>
    </xf>
    <xf numFmtId="49" fontId="22" fillId="0" borderId="18" xfId="6" applyNumberFormat="1" applyFont="1" applyBorder="1" applyAlignment="1">
      <alignment horizontal="center" vertical="center" textRotation="90" wrapText="1"/>
    </xf>
    <xf numFmtId="49" fontId="22" fillId="0" borderId="0" xfId="6" applyNumberFormat="1" applyFont="1" applyAlignment="1">
      <alignment horizontal="center" vertical="center" textRotation="90" wrapText="1"/>
    </xf>
    <xf numFmtId="49" fontId="22" fillId="0" borderId="17" xfId="6" applyNumberFormat="1" applyFont="1" applyBorder="1" applyAlignment="1">
      <alignment horizontal="center" vertical="center" textRotation="90" wrapText="1"/>
    </xf>
    <xf numFmtId="0" fontId="48" fillId="14" borderId="26" xfId="11" applyFont="1" applyFill="1" applyBorder="1" applyAlignment="1">
      <alignment horizontal="left" vertical="top" wrapText="1"/>
    </xf>
    <xf numFmtId="0" fontId="48" fillId="14" borderId="5" xfId="11" applyFont="1" applyFill="1" applyBorder="1" applyAlignment="1">
      <alignment horizontal="left" vertical="top" wrapText="1"/>
    </xf>
    <xf numFmtId="0" fontId="10" fillId="0" borderId="26" xfId="6" applyFont="1" applyBorder="1" applyAlignment="1">
      <alignment horizontal="center" vertical="top" wrapText="1"/>
    </xf>
    <xf numFmtId="0" fontId="10" fillId="0" borderId="25" xfId="6" applyFont="1" applyBorder="1" applyAlignment="1">
      <alignment horizontal="center" vertical="top" wrapText="1"/>
    </xf>
    <xf numFmtId="0" fontId="10" fillId="0" borderId="5" xfId="6" applyFont="1" applyBorder="1" applyAlignment="1">
      <alignment horizontal="center" vertical="top" wrapText="1"/>
    </xf>
    <xf numFmtId="49" fontId="5" fillId="0" borderId="5" xfId="6" applyNumberFormat="1" applyFont="1" applyBorder="1" applyAlignment="1">
      <alignment horizontal="left" vertical="top" wrapText="1"/>
    </xf>
    <xf numFmtId="49" fontId="26" fillId="11" borderId="4" xfId="8" applyNumberFormat="1" applyFont="1" applyFill="1" applyBorder="1" applyAlignment="1">
      <alignment horizontal="right" vertical="top"/>
    </xf>
    <xf numFmtId="49" fontId="26" fillId="11" borderId="3" xfId="8" applyNumberFormat="1" applyFont="1" applyFill="1" applyBorder="1" applyAlignment="1">
      <alignment horizontal="right" vertical="top"/>
    </xf>
    <xf numFmtId="49" fontId="26" fillId="11" borderId="2" xfId="8" applyNumberFormat="1" applyFont="1" applyFill="1" applyBorder="1" applyAlignment="1">
      <alignment horizontal="right" vertical="top"/>
    </xf>
    <xf numFmtId="0" fontId="26" fillId="9" borderId="4" xfId="6" applyFont="1" applyFill="1" applyBorder="1" applyAlignment="1">
      <alignment horizontal="left" vertical="top" wrapText="1"/>
    </xf>
    <xf numFmtId="0" fontId="26" fillId="9" borderId="3" xfId="6" applyFont="1" applyFill="1" applyBorder="1" applyAlignment="1">
      <alignment horizontal="left" vertical="top" wrapText="1"/>
    </xf>
    <xf numFmtId="0" fontId="26" fillId="9" borderId="2" xfId="6" applyFont="1" applyFill="1" applyBorder="1" applyAlignment="1">
      <alignment horizontal="left" vertical="top" wrapText="1"/>
    </xf>
    <xf numFmtId="0" fontId="23" fillId="0" borderId="0" xfId="9" applyFont="1" applyAlignment="1">
      <alignment horizontal="center" vertical="center" wrapText="1"/>
    </xf>
    <xf numFmtId="49" fontId="13" fillId="13" borderId="26" xfId="9" applyNumberFormat="1" applyFont="1" applyFill="1" applyBorder="1" applyAlignment="1">
      <alignment horizontal="center" vertical="top"/>
    </xf>
    <xf numFmtId="49" fontId="13" fillId="13" borderId="25" xfId="9" applyNumberFormat="1" applyFont="1" applyFill="1" applyBorder="1" applyAlignment="1">
      <alignment horizontal="center" vertical="top"/>
    </xf>
    <xf numFmtId="49" fontId="13" fillId="13" borderId="5" xfId="9" applyNumberFormat="1" applyFont="1" applyFill="1" applyBorder="1" applyAlignment="1">
      <alignment horizontal="center" vertical="top"/>
    </xf>
    <xf numFmtId="49" fontId="13" fillId="10" borderId="26" xfId="9" applyNumberFormat="1" applyFont="1" applyFill="1" applyBorder="1" applyAlignment="1">
      <alignment horizontal="center" vertical="top"/>
    </xf>
    <xf numFmtId="49" fontId="13" fillId="10" borderId="25" xfId="9" applyNumberFormat="1" applyFont="1" applyFill="1" applyBorder="1" applyAlignment="1">
      <alignment horizontal="center" vertical="top"/>
    </xf>
    <xf numFmtId="49" fontId="13" fillId="10" borderId="5" xfId="9" applyNumberFormat="1" applyFont="1" applyFill="1" applyBorder="1" applyAlignment="1">
      <alignment horizontal="center" vertical="top"/>
    </xf>
    <xf numFmtId="0" fontId="5" fillId="12" borderId="46" xfId="9" applyFont="1" applyFill="1" applyBorder="1" applyAlignment="1">
      <alignment vertical="center" wrapText="1"/>
    </xf>
    <xf numFmtId="0" fontId="5" fillId="12" borderId="43" xfId="9" applyFont="1" applyFill="1" applyBorder="1" applyAlignment="1">
      <alignment vertical="center" wrapText="1"/>
    </xf>
    <xf numFmtId="49" fontId="12" fillId="16" borderId="44" xfId="9" applyNumberFormat="1" applyFont="1" applyFill="1" applyBorder="1" applyAlignment="1">
      <alignment horizontal="center" vertical="center" wrapText="1"/>
    </xf>
    <xf numFmtId="49" fontId="12" fillId="16" borderId="41" xfId="9" applyNumberFormat="1" applyFont="1" applyFill="1" applyBorder="1" applyAlignment="1">
      <alignment horizontal="center" vertical="center" wrapText="1"/>
    </xf>
    <xf numFmtId="49" fontId="12" fillId="16" borderId="48" xfId="9" applyNumberFormat="1" applyFont="1" applyFill="1" applyBorder="1" applyAlignment="1">
      <alignment horizontal="center" vertical="center" wrapText="1"/>
    </xf>
    <xf numFmtId="0" fontId="12" fillId="12" borderId="46" xfId="9" applyFont="1" applyFill="1" applyBorder="1" applyAlignment="1">
      <alignment horizontal="left" vertical="center" wrapText="1"/>
    </xf>
    <xf numFmtId="0" fontId="12" fillId="12" borderId="50" xfId="9" applyFont="1" applyFill="1" applyBorder="1" applyAlignment="1">
      <alignment horizontal="left" vertical="center" wrapText="1"/>
    </xf>
    <xf numFmtId="0" fontId="12" fillId="12" borderId="43" xfId="9" applyFont="1" applyFill="1" applyBorder="1" applyAlignment="1">
      <alignment horizontal="left" vertical="center" wrapText="1"/>
    </xf>
    <xf numFmtId="0" fontId="12" fillId="12" borderId="52" xfId="9" applyFont="1" applyFill="1" applyBorder="1" applyAlignment="1">
      <alignment horizontal="center" vertical="center"/>
    </xf>
    <xf numFmtId="0" fontId="12" fillId="12" borderId="59" xfId="9" applyFont="1" applyFill="1" applyBorder="1" applyAlignment="1">
      <alignment horizontal="center" vertical="center"/>
    </xf>
    <xf numFmtId="0" fontId="12" fillId="12" borderId="20" xfId="9" applyFont="1" applyFill="1" applyBorder="1" applyAlignment="1">
      <alignment horizontal="center" vertical="center"/>
    </xf>
    <xf numFmtId="0" fontId="7" fillId="13" borderId="26" xfId="9" applyFont="1" applyFill="1" applyBorder="1" applyAlignment="1">
      <alignment horizontal="center" vertical="center" textRotation="90" wrapText="1"/>
    </xf>
    <xf numFmtId="0" fontId="7" fillId="13" borderId="25" xfId="9" applyFont="1" applyFill="1" applyBorder="1" applyAlignment="1">
      <alignment horizontal="center" vertical="center" textRotation="90" wrapText="1"/>
    </xf>
    <xf numFmtId="0" fontId="7" fillId="13" borderId="5" xfId="9" applyFont="1" applyFill="1" applyBorder="1" applyAlignment="1">
      <alignment horizontal="center" vertical="center" textRotation="90" wrapText="1"/>
    </xf>
    <xf numFmtId="0" fontId="5" fillId="14" borderId="26" xfId="11" applyFont="1" applyFill="1" applyBorder="1" applyAlignment="1">
      <alignment horizontal="left" vertical="top"/>
    </xf>
    <xf numFmtId="0" fontId="5" fillId="14" borderId="5" xfId="11" applyFont="1" applyFill="1" applyBorder="1" applyAlignment="1">
      <alignment horizontal="left" vertical="top"/>
    </xf>
    <xf numFmtId="49" fontId="13" fillId="13" borderId="26" xfId="9" applyNumberFormat="1" applyFont="1" applyFill="1" applyBorder="1" applyAlignment="1">
      <alignment horizontal="center" vertical="top" wrapText="1"/>
    </xf>
    <xf numFmtId="49" fontId="13" fillId="13" borderId="5" xfId="9" applyNumberFormat="1" applyFont="1" applyFill="1" applyBorder="1" applyAlignment="1">
      <alignment horizontal="center" vertical="top" wrapText="1"/>
    </xf>
    <xf numFmtId="49" fontId="8" fillId="0" borderId="8" xfId="9" applyNumberFormat="1" applyFont="1" applyBorder="1" applyAlignment="1">
      <alignment horizontal="center" vertical="top" textRotation="90"/>
    </xf>
    <xf numFmtId="49" fontId="8" fillId="0" borderId="33" xfId="9" applyNumberFormat="1" applyFont="1" applyBorder="1" applyAlignment="1">
      <alignment horizontal="center" vertical="top" textRotation="90"/>
    </xf>
    <xf numFmtId="0" fontId="23" fillId="0" borderId="0" xfId="9" applyFont="1" applyAlignment="1">
      <alignment horizontal="center" vertical="top" wrapText="1"/>
    </xf>
    <xf numFmtId="0" fontId="5" fillId="12" borderId="52" xfId="9" applyFont="1" applyFill="1" applyBorder="1" applyAlignment="1">
      <alignment horizontal="center" vertical="center"/>
    </xf>
    <xf numFmtId="0" fontId="5" fillId="12" borderId="59" xfId="9" applyFont="1" applyFill="1" applyBorder="1" applyAlignment="1">
      <alignment horizontal="center" vertical="center"/>
    </xf>
    <xf numFmtId="0" fontId="26" fillId="0" borderId="26" xfId="9" applyFont="1" applyBorder="1" applyAlignment="1">
      <alignment horizontal="center" vertical="center" textRotation="90" wrapText="1"/>
    </xf>
    <xf numFmtId="0" fontId="26" fillId="0" borderId="25" xfId="9" applyFont="1" applyBorder="1" applyAlignment="1">
      <alignment horizontal="center" vertical="center" textRotation="90" wrapText="1"/>
    </xf>
    <xf numFmtId="0" fontId="26" fillId="0" borderId="5" xfId="9" applyFont="1" applyBorder="1" applyAlignment="1">
      <alignment horizontal="center" vertical="center" textRotation="90" wrapText="1"/>
    </xf>
    <xf numFmtId="0" fontId="7" fillId="0" borderId="54" xfId="9" applyFont="1" applyBorder="1" applyAlignment="1">
      <alignment horizontal="center" vertical="center" textRotation="90"/>
    </xf>
    <xf numFmtId="0" fontId="7" fillId="0" borderId="19" xfId="9" applyFont="1" applyBorder="1" applyAlignment="1">
      <alignment horizontal="center" vertical="center" textRotation="90"/>
    </xf>
    <xf numFmtId="49" fontId="15" fillId="16" borderId="44" xfId="9" applyNumberFormat="1" applyFont="1" applyFill="1" applyBorder="1" applyAlignment="1">
      <alignment horizontal="center" vertical="center" wrapText="1"/>
    </xf>
    <xf numFmtId="49" fontId="15" fillId="16" borderId="41" xfId="9" applyNumberFormat="1" applyFont="1" applyFill="1" applyBorder="1" applyAlignment="1">
      <alignment horizontal="center" vertical="center" wrapText="1"/>
    </xf>
    <xf numFmtId="0" fontId="12" fillId="12" borderId="50" xfId="9" applyFont="1" applyFill="1" applyBorder="1" applyAlignment="1">
      <alignment vertical="center" wrapText="1"/>
    </xf>
    <xf numFmtId="0" fontId="12" fillId="12" borderId="43" xfId="9" applyFont="1" applyFill="1" applyBorder="1" applyAlignment="1">
      <alignment vertical="center" wrapText="1"/>
    </xf>
    <xf numFmtId="0" fontId="12" fillId="12" borderId="46" xfId="9" applyFont="1" applyFill="1" applyBorder="1" applyAlignment="1">
      <alignment vertical="center" wrapText="1"/>
    </xf>
    <xf numFmtId="49" fontId="13" fillId="13" borderId="25" xfId="9" applyNumberFormat="1" applyFont="1" applyFill="1" applyBorder="1" applyAlignment="1">
      <alignment horizontal="center" vertical="top" wrapText="1"/>
    </xf>
    <xf numFmtId="49" fontId="13" fillId="14" borderId="26" xfId="9" applyNumberFormat="1" applyFont="1" applyFill="1" applyBorder="1" applyAlignment="1">
      <alignment horizontal="center" vertical="top" wrapText="1"/>
    </xf>
    <xf numFmtId="49" fontId="13" fillId="14" borderId="25" xfId="9" applyNumberFormat="1" applyFont="1" applyFill="1" applyBorder="1" applyAlignment="1">
      <alignment horizontal="center" vertical="top" wrapText="1"/>
    </xf>
    <xf numFmtId="49" fontId="13" fillId="14" borderId="5" xfId="9" applyNumberFormat="1" applyFont="1" applyFill="1" applyBorder="1" applyAlignment="1">
      <alignment horizontal="center" vertical="top" wrapText="1"/>
    </xf>
    <xf numFmtId="49" fontId="13" fillId="9" borderId="26" xfId="9" applyNumberFormat="1" applyFont="1" applyFill="1" applyBorder="1" applyAlignment="1">
      <alignment horizontal="center" vertical="top"/>
    </xf>
    <xf numFmtId="49" fontId="13" fillId="9" borderId="25" xfId="9" applyNumberFormat="1" applyFont="1" applyFill="1" applyBorder="1" applyAlignment="1">
      <alignment horizontal="center" vertical="top"/>
    </xf>
    <xf numFmtId="49" fontId="13" fillId="9" borderId="5" xfId="9" applyNumberFormat="1" applyFont="1" applyFill="1" applyBorder="1" applyAlignment="1">
      <alignment horizontal="center" vertical="top"/>
    </xf>
    <xf numFmtId="49" fontId="13" fillId="13" borderId="0" xfId="9" applyNumberFormat="1" applyFont="1" applyFill="1" applyAlignment="1">
      <alignment horizontal="center" vertical="top" wrapText="1"/>
    </xf>
    <xf numFmtId="0" fontId="18" fillId="13" borderId="17" xfId="9" applyFont="1" applyFill="1" applyBorder="1" applyAlignment="1">
      <alignment horizontal="center" vertical="top" wrapText="1"/>
    </xf>
    <xf numFmtId="0" fontId="5" fillId="0" borderId="17" xfId="9" applyFont="1" applyBorder="1" applyAlignment="1">
      <alignment horizontal="center"/>
    </xf>
    <xf numFmtId="0" fontId="26" fillId="14" borderId="26" xfId="9" applyFont="1" applyFill="1" applyBorder="1" applyAlignment="1">
      <alignment horizontal="center" vertical="center" textRotation="90" wrapText="1"/>
    </xf>
    <xf numFmtId="0" fontId="26" fillId="14" borderId="25" xfId="9" applyFont="1" applyFill="1" applyBorder="1" applyAlignment="1">
      <alignment horizontal="center" vertical="center" textRotation="90" wrapText="1"/>
    </xf>
    <xf numFmtId="0" fontId="26" fillId="14" borderId="5" xfId="9" applyFont="1" applyFill="1" applyBorder="1" applyAlignment="1">
      <alignment horizontal="center" vertical="center" textRotation="90" wrapText="1"/>
    </xf>
    <xf numFmtId="0" fontId="26" fillId="13" borderId="26" xfId="9" applyFont="1" applyFill="1" applyBorder="1" applyAlignment="1">
      <alignment horizontal="center" vertical="center" textRotation="90" wrapText="1"/>
    </xf>
    <xf numFmtId="0" fontId="26" fillId="13" borderId="25" xfId="9" applyFont="1" applyFill="1" applyBorder="1" applyAlignment="1">
      <alignment horizontal="center" vertical="center" textRotation="90" wrapText="1"/>
    </xf>
    <xf numFmtId="0" fontId="26" fillId="13" borderId="5" xfId="9" applyFont="1" applyFill="1" applyBorder="1" applyAlignment="1">
      <alignment horizontal="center" vertical="center" textRotation="90" wrapText="1"/>
    </xf>
    <xf numFmtId="49" fontId="8" fillId="0" borderId="51" xfId="9" applyNumberFormat="1" applyFont="1" applyBorder="1" applyAlignment="1">
      <alignment horizontal="center" vertical="top" textRotation="90"/>
    </xf>
    <xf numFmtId="0" fontId="26" fillId="13" borderId="64" xfId="9" applyFont="1" applyFill="1" applyBorder="1" applyAlignment="1">
      <alignment horizontal="center" vertical="center" textRotation="90" wrapText="1"/>
    </xf>
    <xf numFmtId="0" fontId="26" fillId="13" borderId="14" xfId="9" applyFont="1" applyFill="1" applyBorder="1" applyAlignment="1">
      <alignment horizontal="center" vertical="center" textRotation="90" wrapText="1"/>
    </xf>
    <xf numFmtId="0" fontId="26" fillId="13" borderId="63" xfId="9" applyFont="1" applyFill="1" applyBorder="1" applyAlignment="1">
      <alignment horizontal="center" vertical="center" textRotation="90" wrapText="1"/>
    </xf>
    <xf numFmtId="0" fontId="26" fillId="0" borderId="16" xfId="9" applyFont="1" applyBorder="1" applyAlignment="1">
      <alignment horizontal="center" vertical="center" textRotation="90" wrapText="1"/>
    </xf>
    <xf numFmtId="0" fontId="26" fillId="0" borderId="9" xfId="9" applyFont="1" applyBorder="1" applyAlignment="1">
      <alignment horizontal="center" vertical="center" textRotation="90" wrapText="1"/>
    </xf>
    <xf numFmtId="0" fontId="26" fillId="0" borderId="21" xfId="9" applyFont="1" applyBorder="1" applyAlignment="1">
      <alignment horizontal="center" vertical="center" textRotation="90" wrapText="1"/>
    </xf>
    <xf numFmtId="0" fontId="26" fillId="0" borderId="27" xfId="9" applyFont="1" applyBorder="1" applyAlignment="1">
      <alignment horizontal="center" vertical="center" wrapText="1"/>
    </xf>
    <xf numFmtId="0" fontId="26" fillId="0" borderId="54" xfId="9" applyFont="1" applyBorder="1" applyAlignment="1">
      <alignment horizontal="center" vertical="center" wrapText="1"/>
    </xf>
    <xf numFmtId="0" fontId="26" fillId="0" borderId="19" xfId="9" applyFont="1" applyBorder="1" applyAlignment="1">
      <alignment horizontal="center" vertical="center" wrapText="1"/>
    </xf>
    <xf numFmtId="0" fontId="5" fillId="12" borderId="50" xfId="9" applyFont="1" applyFill="1" applyBorder="1" applyAlignment="1">
      <alignment vertical="center" wrapText="1"/>
    </xf>
    <xf numFmtId="0" fontId="26" fillId="0" borderId="50" xfId="9" applyFont="1" applyBorder="1" applyAlignment="1">
      <alignment horizontal="center" vertical="center" wrapText="1"/>
    </xf>
    <xf numFmtId="0" fontId="26" fillId="0" borderId="43" xfId="9" applyFont="1" applyBorder="1" applyAlignment="1">
      <alignment horizontal="center" vertical="center" wrapText="1"/>
    </xf>
    <xf numFmtId="0" fontId="26" fillId="11" borderId="16" xfId="9" applyFont="1" applyFill="1" applyBorder="1" applyAlignment="1">
      <alignment horizontal="center" vertical="center" textRotation="90" wrapText="1"/>
    </xf>
    <xf numFmtId="0" fontId="26" fillId="11" borderId="9" xfId="9" applyFont="1" applyFill="1" applyBorder="1" applyAlignment="1">
      <alignment horizontal="center" vertical="center" textRotation="90" wrapText="1"/>
    </xf>
    <xf numFmtId="0" fontId="26" fillId="11" borderId="21" xfId="9" applyFont="1" applyFill="1" applyBorder="1" applyAlignment="1">
      <alignment horizontal="center" vertical="center" textRotation="90" wrapText="1"/>
    </xf>
    <xf numFmtId="0" fontId="26" fillId="9" borderId="16" xfId="9" applyFont="1" applyFill="1" applyBorder="1" applyAlignment="1">
      <alignment horizontal="center" vertical="center" textRotation="90" wrapText="1"/>
    </xf>
    <xf numFmtId="0" fontId="26" fillId="9" borderId="9" xfId="9" applyFont="1" applyFill="1" applyBorder="1" applyAlignment="1">
      <alignment horizontal="center" vertical="center" textRotation="90" wrapText="1"/>
    </xf>
    <xf numFmtId="0" fontId="26" fillId="9" borderId="21" xfId="9" applyFont="1" applyFill="1" applyBorder="1" applyAlignment="1">
      <alignment horizontal="center" vertical="center" textRotation="90" wrapText="1"/>
    </xf>
    <xf numFmtId="0" fontId="26" fillId="13" borderId="37" xfId="9" applyFont="1" applyFill="1" applyBorder="1" applyAlignment="1">
      <alignment horizontal="center" vertical="top" wrapText="1"/>
    </xf>
    <xf numFmtId="0" fontId="26" fillId="13" borderId="18" xfId="9" applyFont="1" applyFill="1" applyBorder="1" applyAlignment="1">
      <alignment horizontal="center" vertical="top" wrapText="1"/>
    </xf>
    <xf numFmtId="0" fontId="26" fillId="13" borderId="27" xfId="9" applyFont="1" applyFill="1" applyBorder="1" applyAlignment="1">
      <alignment horizontal="center" vertical="top" wrapText="1"/>
    </xf>
    <xf numFmtId="0" fontId="26" fillId="13" borderId="51" xfId="9" applyFont="1" applyFill="1" applyBorder="1" applyAlignment="1">
      <alignment horizontal="center" vertical="top" wrapText="1"/>
    </xf>
    <xf numFmtId="0" fontId="26" fillId="13" borderId="0" xfId="9" applyFont="1" applyFill="1" applyAlignment="1">
      <alignment horizontal="center" vertical="top" wrapText="1"/>
    </xf>
    <xf numFmtId="0" fontId="26" fillId="13" borderId="54" xfId="9" applyFont="1" applyFill="1" applyBorder="1" applyAlignment="1">
      <alignment horizontal="center" vertical="top" wrapText="1"/>
    </xf>
    <xf numFmtId="0" fontId="26" fillId="13" borderId="32" xfId="9" applyFont="1" applyFill="1" applyBorder="1" applyAlignment="1">
      <alignment horizontal="center" vertical="top" wrapText="1"/>
    </xf>
    <xf numFmtId="0" fontId="26" fillId="13" borderId="17" xfId="9" applyFont="1" applyFill="1" applyBorder="1" applyAlignment="1">
      <alignment horizontal="center" vertical="top" wrapText="1"/>
    </xf>
    <xf numFmtId="0" fontId="26" fillId="13" borderId="19" xfId="9" applyFont="1" applyFill="1" applyBorder="1" applyAlignment="1">
      <alignment horizontal="center" vertical="top" wrapText="1"/>
    </xf>
    <xf numFmtId="0" fontId="5" fillId="14" borderId="25" xfId="11" applyFont="1" applyFill="1" applyBorder="1" applyAlignment="1">
      <alignment horizontal="left" vertical="top"/>
    </xf>
    <xf numFmtId="49" fontId="13" fillId="14" borderId="27" xfId="9" applyNumberFormat="1" applyFont="1" applyFill="1" applyBorder="1" applyAlignment="1">
      <alignment horizontal="center" vertical="top" wrapText="1"/>
    </xf>
    <xf numFmtId="49" fontId="13" fillId="14" borderId="19" xfId="9" applyNumberFormat="1" applyFont="1" applyFill="1" applyBorder="1" applyAlignment="1">
      <alignment horizontal="center" vertical="top" wrapText="1"/>
    </xf>
    <xf numFmtId="0" fontId="5" fillId="14" borderId="27" xfId="11" applyFont="1" applyFill="1" applyBorder="1" applyAlignment="1">
      <alignment horizontal="left" vertical="top"/>
    </xf>
    <xf numFmtId="0" fontId="5" fillId="14" borderId="19" xfId="11" applyFont="1" applyFill="1" applyBorder="1" applyAlignment="1">
      <alignment horizontal="left" vertical="top"/>
    </xf>
    <xf numFmtId="49" fontId="13" fillId="15" borderId="53" xfId="9" applyNumberFormat="1" applyFont="1" applyFill="1" applyBorder="1" applyAlignment="1">
      <alignment horizontal="center" vertical="top"/>
    </xf>
    <xf numFmtId="49" fontId="13" fillId="10" borderId="8" xfId="9" applyNumberFormat="1" applyFont="1" applyFill="1" applyBorder="1" applyAlignment="1">
      <alignment horizontal="center" vertical="top"/>
    </xf>
    <xf numFmtId="49" fontId="13" fillId="10" borderId="51" xfId="9" applyNumberFormat="1" applyFont="1" applyFill="1" applyBorder="1" applyAlignment="1">
      <alignment horizontal="center" vertical="top"/>
    </xf>
    <xf numFmtId="49" fontId="13" fillId="10" borderId="33" xfId="9" applyNumberFormat="1" applyFont="1" applyFill="1" applyBorder="1" applyAlignment="1">
      <alignment horizontal="center" vertical="top"/>
    </xf>
    <xf numFmtId="49" fontId="13" fillId="10" borderId="24" xfId="9" applyNumberFormat="1" applyFont="1" applyFill="1" applyBorder="1" applyAlignment="1">
      <alignment horizontal="center" vertical="top"/>
    </xf>
    <xf numFmtId="0" fontId="5" fillId="14" borderId="54" xfId="11" applyFont="1" applyFill="1" applyBorder="1" applyAlignment="1">
      <alignment horizontal="left" vertical="top" wrapText="1"/>
    </xf>
    <xf numFmtId="49" fontId="13" fillId="13" borderId="18" xfId="9" applyNumberFormat="1" applyFont="1" applyFill="1" applyBorder="1" applyAlignment="1">
      <alignment horizontal="center" vertical="top" wrapText="1"/>
    </xf>
    <xf numFmtId="49" fontId="13" fillId="13" borderId="0" xfId="9" applyNumberFormat="1" applyFont="1" applyFill="1" applyBorder="1" applyAlignment="1">
      <alignment horizontal="center" vertical="top" wrapText="1"/>
    </xf>
    <xf numFmtId="0" fontId="5" fillId="14" borderId="54" xfId="11" applyFont="1" applyFill="1" applyBorder="1" applyAlignment="1">
      <alignment horizontal="left" vertical="top"/>
    </xf>
    <xf numFmtId="0" fontId="10" fillId="0" borderId="33" xfId="9" applyFont="1" applyBorder="1" applyAlignment="1">
      <alignment horizontal="left" vertical="top" wrapText="1"/>
    </xf>
    <xf numFmtId="0" fontId="10" fillId="0" borderId="63" xfId="9" applyFont="1" applyBorder="1" applyAlignment="1">
      <alignment horizontal="left" vertical="top" wrapText="1"/>
    </xf>
    <xf numFmtId="0" fontId="10" fillId="0" borderId="55" xfId="9" applyFont="1" applyBorder="1" applyAlignment="1">
      <alignment horizontal="left" vertical="top" wrapText="1"/>
    </xf>
    <xf numFmtId="0" fontId="5" fillId="7" borderId="4" xfId="9" applyFont="1" applyFill="1" applyBorder="1" applyAlignment="1">
      <alignment horizontal="right" vertical="top" wrapText="1"/>
    </xf>
    <xf numFmtId="0" fontId="5" fillId="7" borderId="3" xfId="9" applyFont="1" applyFill="1" applyBorder="1" applyAlignment="1">
      <alignment horizontal="right" vertical="top" wrapText="1"/>
    </xf>
    <xf numFmtId="0" fontId="10" fillId="0" borderId="24" xfId="9" applyFont="1" applyBorder="1" applyAlignment="1">
      <alignment horizontal="left" vertical="top" wrapText="1"/>
    </xf>
    <xf numFmtId="0" fontId="10" fillId="0" borderId="64" xfId="9" applyFont="1" applyBorder="1" applyAlignment="1">
      <alignment horizontal="left" vertical="top" wrapText="1"/>
    </xf>
    <xf numFmtId="0" fontId="10" fillId="0" borderId="22" xfId="9" applyFont="1" applyBorder="1" applyAlignment="1">
      <alignment horizontal="left" vertical="top" wrapText="1"/>
    </xf>
    <xf numFmtId="49" fontId="13" fillId="10" borderId="26" xfId="9" applyNumberFormat="1" applyFont="1" applyFill="1" applyBorder="1" applyAlignment="1">
      <alignment vertical="top"/>
    </xf>
    <xf numFmtId="49" fontId="13" fillId="10" borderId="25" xfId="9" applyNumberFormat="1" applyFont="1" applyFill="1" applyBorder="1" applyAlignment="1">
      <alignment vertical="top"/>
    </xf>
    <xf numFmtId="49" fontId="13" fillId="10" borderId="5" xfId="9" applyNumberFormat="1" applyFont="1" applyFill="1" applyBorder="1" applyAlignment="1">
      <alignment vertical="top"/>
    </xf>
    <xf numFmtId="49" fontId="13" fillId="15" borderId="26" xfId="9" applyNumberFormat="1" applyFont="1" applyFill="1" applyBorder="1" applyAlignment="1">
      <alignment vertical="top"/>
    </xf>
    <xf numFmtId="49" fontId="13" fillId="15" borderId="25" xfId="9" applyNumberFormat="1" applyFont="1" applyFill="1" applyBorder="1" applyAlignment="1">
      <alignment vertical="top"/>
    </xf>
    <xf numFmtId="49" fontId="13" fillId="15" borderId="5" xfId="9" applyNumberFormat="1" applyFont="1" applyFill="1" applyBorder="1" applyAlignment="1">
      <alignment vertical="top"/>
    </xf>
    <xf numFmtId="0" fontId="18" fillId="12" borderId="26" xfId="9" applyFont="1" applyFill="1" applyBorder="1" applyAlignment="1">
      <alignment horizontal="center" vertical="top" wrapText="1"/>
    </xf>
    <xf numFmtId="0" fontId="18" fillId="12" borderId="25" xfId="9" applyFont="1" applyFill="1" applyBorder="1" applyAlignment="1">
      <alignment horizontal="center" vertical="top" wrapText="1"/>
    </xf>
    <xf numFmtId="0" fontId="18" fillId="12" borderId="5" xfId="9" applyFont="1" applyFill="1" applyBorder="1" applyAlignment="1">
      <alignment horizontal="center" vertical="top" wrapText="1"/>
    </xf>
    <xf numFmtId="49" fontId="20" fillId="10" borderId="26" xfId="9" applyNumberFormat="1" applyFont="1" applyFill="1" applyBorder="1" applyAlignment="1">
      <alignment horizontal="center" vertical="top"/>
    </xf>
    <xf numFmtId="49" fontId="20" fillId="10" borderId="5" xfId="9" applyNumberFormat="1" applyFont="1" applyFill="1" applyBorder="1" applyAlignment="1">
      <alignment horizontal="center" vertical="top"/>
    </xf>
    <xf numFmtId="49" fontId="20" fillId="9" borderId="26" xfId="9" applyNumberFormat="1" applyFont="1" applyFill="1" applyBorder="1" applyAlignment="1">
      <alignment horizontal="center" vertical="top"/>
    </xf>
    <xf numFmtId="49" fontId="20" fillId="9" borderId="5" xfId="9" applyNumberFormat="1" applyFont="1" applyFill="1" applyBorder="1" applyAlignment="1">
      <alignment horizontal="center" vertical="top"/>
    </xf>
    <xf numFmtId="49" fontId="20" fillId="13" borderId="0" xfId="9" applyNumberFormat="1" applyFont="1" applyFill="1" applyAlignment="1">
      <alignment horizontal="center" vertical="top" wrapText="1"/>
    </xf>
    <xf numFmtId="0" fontId="93" fillId="13" borderId="17" xfId="9" applyFont="1" applyFill="1" applyBorder="1" applyAlignment="1">
      <alignment horizontal="center" vertical="top" wrapText="1"/>
    </xf>
    <xf numFmtId="0" fontId="92" fillId="14" borderId="26" xfId="11" applyFont="1" applyFill="1" applyBorder="1" applyAlignment="1">
      <alignment horizontal="left" vertical="top"/>
    </xf>
    <xf numFmtId="0" fontId="92" fillId="14" borderId="5" xfId="11" applyFont="1" applyFill="1" applyBorder="1" applyAlignment="1">
      <alignment horizontal="left" vertical="top"/>
    </xf>
    <xf numFmtId="49" fontId="17" fillId="0" borderId="26" xfId="9" applyNumberFormat="1" applyFont="1" applyBorder="1" applyAlignment="1">
      <alignment horizontal="center" vertical="center" textRotation="90"/>
    </xf>
    <xf numFmtId="49" fontId="17" fillId="0" borderId="25" xfId="9" applyNumberFormat="1" applyFont="1" applyBorder="1" applyAlignment="1">
      <alignment horizontal="center" vertical="center" textRotation="90"/>
    </xf>
    <xf numFmtId="0" fontId="62" fillId="25" borderId="4" xfId="9" applyFont="1" applyFill="1" applyBorder="1" applyAlignment="1">
      <alignment horizontal="right" vertical="top" wrapText="1"/>
    </xf>
    <xf numFmtId="0" fontId="62" fillId="25" borderId="3" xfId="9" applyFont="1" applyFill="1" applyBorder="1" applyAlignment="1">
      <alignment horizontal="right" vertical="top" wrapText="1"/>
    </xf>
    <xf numFmtId="0" fontId="62" fillId="25" borderId="2" xfId="9" applyFont="1" applyFill="1" applyBorder="1" applyAlignment="1">
      <alignment horizontal="right" vertical="top" wrapText="1"/>
    </xf>
    <xf numFmtId="49" fontId="8" fillId="0" borderId="37" xfId="9" applyNumberFormat="1" applyFont="1" applyBorder="1" applyAlignment="1">
      <alignment horizontal="center" vertical="center" textRotation="90"/>
    </xf>
    <xf numFmtId="49" fontId="8" fillId="0" borderId="51" xfId="9" applyNumberFormat="1" applyFont="1" applyBorder="1" applyAlignment="1">
      <alignment horizontal="center" vertical="center" textRotation="90"/>
    </xf>
    <xf numFmtId="0" fontId="10" fillId="0" borderId="15" xfId="9" applyFont="1" applyBorder="1" applyAlignment="1">
      <alignment horizontal="left" vertical="top" wrapText="1"/>
    </xf>
    <xf numFmtId="0" fontId="10" fillId="0" borderId="14" xfId="9" applyFont="1" applyBorder="1" applyAlignment="1">
      <alignment horizontal="left" vertical="top" wrapText="1"/>
    </xf>
    <xf numFmtId="0" fontId="10" fillId="0" borderId="13" xfId="9" applyFont="1" applyBorder="1" applyAlignment="1">
      <alignment horizontal="left" vertical="top" wrapText="1"/>
    </xf>
    <xf numFmtId="49" fontId="13" fillId="11" borderId="4" xfId="8" applyNumberFormat="1" applyFont="1" applyFill="1" applyBorder="1" applyAlignment="1">
      <alignment horizontal="right" vertical="top"/>
    </xf>
    <xf numFmtId="49" fontId="13" fillId="11" borderId="3" xfId="8" applyNumberFormat="1" applyFont="1" applyFill="1" applyBorder="1" applyAlignment="1">
      <alignment horizontal="right" vertical="top"/>
    </xf>
    <xf numFmtId="49" fontId="13" fillId="11" borderId="2" xfId="8" applyNumberFormat="1" applyFont="1" applyFill="1" applyBorder="1" applyAlignment="1">
      <alignment horizontal="right" vertical="top"/>
    </xf>
    <xf numFmtId="49" fontId="13" fillId="15" borderId="26" xfId="9" applyNumberFormat="1" applyFont="1" applyFill="1" applyBorder="1" applyAlignment="1">
      <alignment horizontal="center" vertical="top"/>
    </xf>
    <xf numFmtId="49" fontId="13" fillId="15" borderId="5" xfId="9" applyNumberFormat="1" applyFont="1" applyFill="1" applyBorder="1" applyAlignment="1">
      <alignment horizontal="center" vertical="top"/>
    </xf>
    <xf numFmtId="49" fontId="7" fillId="4" borderId="4" xfId="9" applyNumberFormat="1" applyFont="1" applyFill="1" applyBorder="1" applyAlignment="1">
      <alignment horizontal="right" vertical="top"/>
    </xf>
    <xf numFmtId="49" fontId="7" fillId="4" borderId="3" xfId="9" applyNumberFormat="1" applyFont="1" applyFill="1" applyBorder="1" applyAlignment="1">
      <alignment horizontal="right" vertical="top"/>
    </xf>
    <xf numFmtId="49" fontId="7" fillId="4" borderId="2" xfId="9" applyNumberFormat="1" applyFont="1" applyFill="1" applyBorder="1" applyAlignment="1">
      <alignment horizontal="right" vertical="top"/>
    </xf>
    <xf numFmtId="49" fontId="8" fillId="0" borderId="37" xfId="9" applyNumberFormat="1" applyFont="1" applyBorder="1" applyAlignment="1">
      <alignment horizontal="center" vertical="top" textRotation="90"/>
    </xf>
    <xf numFmtId="49" fontId="8" fillId="0" borderId="32" xfId="9" applyNumberFormat="1" applyFont="1" applyBorder="1" applyAlignment="1">
      <alignment horizontal="center" vertical="top" textRotation="90"/>
    </xf>
    <xf numFmtId="49" fontId="8" fillId="0" borderId="26" xfId="9" applyNumberFormat="1" applyFont="1" applyBorder="1" applyAlignment="1">
      <alignment horizontal="center" vertical="center" textRotation="90"/>
    </xf>
    <xf numFmtId="49" fontId="8" fillId="0" borderId="25" xfId="9" applyNumberFormat="1" applyFont="1" applyBorder="1" applyAlignment="1">
      <alignment horizontal="center" vertical="center" textRotation="90"/>
    </xf>
    <xf numFmtId="49" fontId="8" fillId="0" borderId="5" xfId="9" applyNumberFormat="1" applyFont="1" applyBorder="1" applyAlignment="1">
      <alignment horizontal="center" vertical="center" textRotation="90"/>
    </xf>
    <xf numFmtId="0" fontId="18" fillId="13" borderId="5" xfId="9" applyFont="1" applyFill="1" applyBorder="1" applyAlignment="1">
      <alignment horizontal="center" vertical="top" wrapText="1"/>
    </xf>
    <xf numFmtId="0" fontId="26" fillId="13" borderId="18" xfId="9" applyFont="1" applyFill="1" applyBorder="1" applyAlignment="1">
      <alignment horizontal="left" vertical="top" wrapText="1"/>
    </xf>
    <xf numFmtId="0" fontId="26" fillId="13" borderId="27" xfId="9" applyFont="1" applyFill="1" applyBorder="1" applyAlignment="1">
      <alignment horizontal="left" vertical="top" wrapText="1"/>
    </xf>
    <xf numFmtId="0" fontId="26" fillId="13" borderId="0" xfId="9" applyFont="1" applyFill="1" applyAlignment="1">
      <alignment horizontal="left" vertical="top" wrapText="1"/>
    </xf>
    <xf numFmtId="0" fontId="26" fillId="13" borderId="54" xfId="9" applyFont="1" applyFill="1" applyBorder="1" applyAlignment="1">
      <alignment horizontal="left" vertical="top" wrapText="1"/>
    </xf>
    <xf numFmtId="0" fontId="26" fillId="13" borderId="17" xfId="9" applyFont="1" applyFill="1" applyBorder="1" applyAlignment="1">
      <alignment horizontal="left" vertical="top" wrapText="1"/>
    </xf>
    <xf numFmtId="0" fontId="26" fillId="13" borderId="19" xfId="9" applyFont="1" applyFill="1" applyBorder="1" applyAlignment="1">
      <alignment horizontal="left" vertical="top" wrapText="1"/>
    </xf>
    <xf numFmtId="49" fontId="25" fillId="0" borderId="17" xfId="9" applyNumberFormat="1" applyFont="1" applyBorder="1" applyAlignment="1">
      <alignment horizontal="center" vertical="top" wrapText="1"/>
    </xf>
    <xf numFmtId="0" fontId="7" fillId="7" borderId="24" xfId="9" applyFont="1" applyFill="1" applyBorder="1" applyAlignment="1">
      <alignment horizontal="right" vertical="top" wrapText="1"/>
    </xf>
    <xf numFmtId="0" fontId="7" fillId="7" borderId="64" xfId="9" applyFont="1" applyFill="1" applyBorder="1" applyAlignment="1">
      <alignment horizontal="right" vertical="top" wrapText="1"/>
    </xf>
    <xf numFmtId="0" fontId="7" fillId="7" borderId="22" xfId="9" applyFont="1" applyFill="1" applyBorder="1" applyAlignment="1">
      <alignment horizontal="right" vertical="top" wrapText="1"/>
    </xf>
    <xf numFmtId="49" fontId="8" fillId="0" borderId="32" xfId="9" applyNumberFormat="1" applyFont="1" applyBorder="1" applyAlignment="1">
      <alignment horizontal="center" vertical="center" textRotation="90"/>
    </xf>
    <xf numFmtId="0" fontId="13" fillId="9" borderId="17" xfId="9" applyFont="1" applyFill="1" applyBorder="1" applyAlignment="1">
      <alignment horizontal="right" vertical="top" wrapText="1"/>
    </xf>
    <xf numFmtId="0" fontId="12" fillId="12" borderId="44" xfId="9" applyFont="1" applyFill="1" applyBorder="1" applyAlignment="1">
      <alignment horizontal="center" vertical="center"/>
    </xf>
    <xf numFmtId="0" fontId="12" fillId="12" borderId="47" xfId="9" applyFont="1" applyFill="1" applyBorder="1" applyAlignment="1">
      <alignment horizontal="center" vertical="center"/>
    </xf>
    <xf numFmtId="0" fontId="12" fillId="0" borderId="30" xfId="9" applyFont="1" applyBorder="1" applyAlignment="1">
      <alignment vertical="top" wrapText="1"/>
    </xf>
    <xf numFmtId="0" fontId="12" fillId="0" borderId="50" xfId="9" applyFont="1" applyBorder="1" applyAlignment="1">
      <alignment vertical="top" wrapText="1"/>
    </xf>
    <xf numFmtId="0" fontId="12" fillId="0" borderId="43" xfId="9" applyFont="1" applyBorder="1" applyAlignment="1">
      <alignment vertical="top" wrapText="1"/>
    </xf>
    <xf numFmtId="164" fontId="12" fillId="16" borderId="71" xfId="9" applyNumberFormat="1" applyFont="1" applyFill="1" applyBorder="1" applyAlignment="1">
      <alignment horizontal="center" vertical="center" wrapText="1"/>
    </xf>
    <xf numFmtId="164" fontId="12" fillId="16" borderId="59" xfId="9" applyNumberFormat="1" applyFont="1" applyFill="1" applyBorder="1" applyAlignment="1">
      <alignment horizontal="center" vertical="center" wrapText="1"/>
    </xf>
    <xf numFmtId="164" fontId="12" fillId="16" borderId="20" xfId="9" applyNumberFormat="1" applyFont="1" applyFill="1" applyBorder="1" applyAlignment="1">
      <alignment horizontal="center" vertical="center" wrapText="1"/>
    </xf>
    <xf numFmtId="0" fontId="12" fillId="0" borderId="28" xfId="9" applyFont="1" applyBorder="1" applyAlignment="1">
      <alignment horizontal="center" vertical="center" wrapText="1"/>
    </xf>
    <xf numFmtId="0" fontId="12" fillId="0" borderId="48" xfId="9" applyFont="1" applyBorder="1" applyAlignment="1">
      <alignment horizontal="center" vertical="center" wrapText="1"/>
    </xf>
    <xf numFmtId="0" fontId="12" fillId="0" borderId="41" xfId="9" applyFont="1" applyBorder="1" applyAlignment="1">
      <alignment horizontal="center" vertical="center" wrapText="1"/>
    </xf>
    <xf numFmtId="2" fontId="12" fillId="16" borderId="0" xfId="9" applyNumberFormat="1" applyFont="1" applyFill="1" applyAlignment="1">
      <alignment horizontal="center" vertical="center" wrapText="1"/>
    </xf>
    <xf numFmtId="49" fontId="8" fillId="0" borderId="26" xfId="9" applyNumberFormat="1" applyFont="1" applyBorder="1" applyAlignment="1">
      <alignment vertical="top" wrapText="1"/>
    </xf>
    <xf numFmtId="49" fontId="8" fillId="0" borderId="25" xfId="9" applyNumberFormat="1" applyFont="1" applyBorder="1" applyAlignment="1">
      <alignment vertical="top" wrapText="1"/>
    </xf>
    <xf numFmtId="49" fontId="8" fillId="0" borderId="5" xfId="9" applyNumberFormat="1" applyFont="1" applyBorder="1" applyAlignment="1">
      <alignment vertical="top" wrapText="1"/>
    </xf>
    <xf numFmtId="0" fontId="12" fillId="13" borderId="26" xfId="9" applyFont="1" applyFill="1" applyBorder="1" applyAlignment="1">
      <alignment horizontal="center" vertical="top"/>
    </xf>
    <xf numFmtId="0" fontId="12" fillId="13" borderId="53" xfId="9" applyFont="1" applyFill="1" applyBorder="1" applyAlignment="1">
      <alignment horizontal="center" vertical="top"/>
    </xf>
    <xf numFmtId="0" fontId="8" fillId="0" borderId="46" xfId="9" applyFont="1" applyBorder="1" applyAlignment="1">
      <alignment horizontal="justify" vertical="center"/>
    </xf>
    <xf numFmtId="0" fontId="8" fillId="0" borderId="61" xfId="9" applyFont="1" applyBorder="1" applyAlignment="1">
      <alignment horizontal="justify" vertical="center"/>
    </xf>
    <xf numFmtId="164" fontId="12" fillId="16" borderId="52" xfId="9" applyNumberFormat="1" applyFont="1" applyFill="1" applyBorder="1" applyAlignment="1">
      <alignment horizontal="center" vertical="center" wrapText="1"/>
    </xf>
    <xf numFmtId="164" fontId="12" fillId="16" borderId="58" xfId="9" applyNumberFormat="1" applyFont="1" applyFill="1" applyBorder="1" applyAlignment="1">
      <alignment horizontal="center" vertical="center" wrapText="1"/>
    </xf>
    <xf numFmtId="164" fontId="12" fillId="13" borderId="26" xfId="9" applyNumberFormat="1" applyFont="1" applyFill="1" applyBorder="1" applyAlignment="1">
      <alignment horizontal="center" vertical="top"/>
    </xf>
    <xf numFmtId="164" fontId="12" fillId="13" borderId="53" xfId="9" applyNumberFormat="1" applyFont="1" applyFill="1" applyBorder="1" applyAlignment="1">
      <alignment horizontal="center" vertical="top"/>
    </xf>
    <xf numFmtId="0" fontId="10" fillId="0" borderId="30" xfId="9" applyFont="1" applyBorder="1" applyAlignment="1">
      <alignment horizontal="left" vertical="top" wrapText="1"/>
    </xf>
    <xf numFmtId="0" fontId="10" fillId="0" borderId="43" xfId="9" applyFont="1" applyBorder="1" applyAlignment="1">
      <alignment horizontal="left" vertical="top" wrapText="1"/>
    </xf>
    <xf numFmtId="164" fontId="5" fillId="16" borderId="71" xfId="9" applyNumberFormat="1" applyFont="1" applyFill="1" applyBorder="1" applyAlignment="1">
      <alignment horizontal="center" vertical="center" wrapText="1"/>
    </xf>
    <xf numFmtId="164" fontId="5" fillId="16" borderId="20" xfId="9" applyNumberFormat="1" applyFont="1" applyFill="1" applyBorder="1" applyAlignment="1">
      <alignment horizontal="center" vertical="center" wrapText="1"/>
    </xf>
    <xf numFmtId="164" fontId="5" fillId="16" borderId="59" xfId="9" applyNumberFormat="1" applyFont="1" applyFill="1" applyBorder="1" applyAlignment="1">
      <alignment horizontal="center" vertical="center" wrapText="1"/>
    </xf>
    <xf numFmtId="0" fontId="5" fillId="0" borderId="30" xfId="9" applyFont="1" applyBorder="1" applyAlignment="1">
      <alignment vertical="top" wrapText="1"/>
    </xf>
    <xf numFmtId="0" fontId="5" fillId="0" borderId="50" xfId="9" applyFont="1" applyBorder="1" applyAlignment="1">
      <alignment vertical="top" wrapText="1"/>
    </xf>
    <xf numFmtId="0" fontId="5" fillId="0" borderId="43" xfId="9" applyFont="1" applyBorder="1" applyAlignment="1">
      <alignment vertical="top" wrapText="1"/>
    </xf>
    <xf numFmtId="0" fontId="26" fillId="0" borderId="52" xfId="9" applyFont="1" applyBorder="1" applyAlignment="1">
      <alignment horizontal="center" vertical="center" wrapText="1"/>
    </xf>
    <xf numFmtId="0" fontId="26" fillId="0" borderId="20" xfId="9" applyFont="1" applyBorder="1" applyAlignment="1">
      <alignment horizontal="center" vertical="center" wrapText="1"/>
    </xf>
    <xf numFmtId="0" fontId="26" fillId="0" borderId="64" xfId="9" applyFont="1" applyBorder="1" applyAlignment="1">
      <alignment horizontal="center" vertical="center" textRotation="90" wrapText="1"/>
    </xf>
    <xf numFmtId="0" fontId="26" fillId="0" borderId="14" xfId="9" applyFont="1" applyBorder="1" applyAlignment="1">
      <alignment horizontal="center" vertical="center" textRotation="90" wrapText="1"/>
    </xf>
    <xf numFmtId="0" fontId="26" fillId="0" borderId="63" xfId="9" applyFont="1" applyBorder="1" applyAlignment="1">
      <alignment horizontal="center" vertical="center" textRotation="90" wrapText="1"/>
    </xf>
    <xf numFmtId="49" fontId="8" fillId="0" borderId="8" xfId="9" applyNumberFormat="1" applyFont="1" applyBorder="1" applyAlignment="1">
      <alignment horizontal="center" vertical="center" textRotation="90"/>
    </xf>
    <xf numFmtId="49" fontId="8" fillId="0" borderId="33" xfId="9" applyNumberFormat="1" applyFont="1" applyBorder="1" applyAlignment="1">
      <alignment horizontal="center" vertical="center" textRotation="90"/>
    </xf>
    <xf numFmtId="0" fontId="5" fillId="0" borderId="30" xfId="9" applyFont="1" applyBorder="1" applyAlignment="1">
      <alignment horizontal="justify" vertical="center"/>
    </xf>
    <xf numFmtId="0" fontId="5" fillId="0" borderId="43" xfId="9" applyFont="1" applyBorder="1" applyAlignment="1">
      <alignment horizontal="justify" vertical="center"/>
    </xf>
    <xf numFmtId="0" fontId="5" fillId="0" borderId="71" xfId="9" applyFont="1" applyBorder="1" applyAlignment="1">
      <alignment horizontal="center" vertical="center"/>
    </xf>
    <xf numFmtId="0" fontId="5" fillId="0" borderId="20" xfId="9" applyFont="1" applyBorder="1" applyAlignment="1">
      <alignment horizontal="center" vertical="center"/>
    </xf>
    <xf numFmtId="49" fontId="12" fillId="16" borderId="28" xfId="9" applyNumberFormat="1" applyFont="1" applyFill="1" applyBorder="1" applyAlignment="1">
      <alignment horizontal="center" vertical="center" wrapText="1"/>
    </xf>
    <xf numFmtId="0" fontId="12" fillId="12" borderId="28" xfId="9" applyFont="1" applyFill="1" applyBorder="1" applyAlignment="1">
      <alignment horizontal="center" vertical="center"/>
    </xf>
    <xf numFmtId="0" fontId="12" fillId="12" borderId="41" xfId="9" applyFont="1" applyFill="1" applyBorder="1" applyAlignment="1">
      <alignment horizontal="center" vertical="center"/>
    </xf>
    <xf numFmtId="0" fontId="5" fillId="0" borderId="30" xfId="9" applyFont="1" applyBorder="1" applyAlignment="1">
      <alignment vertical="center" wrapText="1"/>
    </xf>
    <xf numFmtId="0" fontId="5" fillId="0" borderId="50" xfId="9" applyFont="1" applyBorder="1" applyAlignment="1">
      <alignment vertical="center" wrapText="1"/>
    </xf>
    <xf numFmtId="0" fontId="5" fillId="0" borderId="43" xfId="9" applyFont="1" applyBorder="1" applyAlignment="1">
      <alignment vertical="center" wrapText="1"/>
    </xf>
    <xf numFmtId="0" fontId="5" fillId="0" borderId="59" xfId="9" applyFont="1" applyBorder="1" applyAlignment="1">
      <alignment horizontal="center" vertical="center"/>
    </xf>
    <xf numFmtId="0" fontId="12" fillId="0" borderId="28" xfId="9" applyFont="1" applyBorder="1" applyAlignment="1">
      <alignment horizontal="left" vertical="top" wrapText="1"/>
    </xf>
    <xf numFmtId="0" fontId="12" fillId="0" borderId="48" xfId="9" applyFont="1" applyBorder="1" applyAlignment="1">
      <alignment horizontal="left" vertical="top" wrapText="1"/>
    </xf>
    <xf numFmtId="0" fontId="12" fillId="0" borderId="41" xfId="9" applyFont="1" applyBorder="1" applyAlignment="1">
      <alignment horizontal="left" vertical="top" wrapText="1"/>
    </xf>
    <xf numFmtId="0" fontId="12" fillId="0" borderId="29" xfId="9" applyFont="1" applyBorder="1" applyAlignment="1">
      <alignment horizontal="justify" vertical="center"/>
    </xf>
    <xf numFmtId="0" fontId="12" fillId="0" borderId="49" xfId="9" applyFont="1" applyBorder="1" applyAlignment="1">
      <alignment horizontal="justify" vertical="center"/>
    </xf>
    <xf numFmtId="0" fontId="12" fillId="0" borderId="42" xfId="9" applyFont="1" applyBorder="1" applyAlignment="1">
      <alignment horizontal="justify" vertical="center"/>
    </xf>
    <xf numFmtId="0" fontId="12" fillId="0" borderId="71" xfId="9" applyFont="1" applyBorder="1" applyAlignment="1">
      <alignment horizontal="center" vertical="center"/>
    </xf>
    <xf numFmtId="0" fontId="12" fillId="0" borderId="59" xfId="9" applyFont="1" applyBorder="1" applyAlignment="1">
      <alignment horizontal="center" vertical="center"/>
    </xf>
    <xf numFmtId="0" fontId="12" fillId="0" borderId="20" xfId="9" applyFont="1" applyBorder="1" applyAlignment="1">
      <alignment horizontal="center" vertical="center"/>
    </xf>
    <xf numFmtId="49" fontId="8" fillId="0" borderId="16" xfId="9" applyNumberFormat="1" applyFont="1" applyBorder="1" applyAlignment="1">
      <alignment horizontal="center" vertical="top" textRotation="90"/>
    </xf>
    <xf numFmtId="49" fontId="8" fillId="0" borderId="25" xfId="9" applyNumberFormat="1" applyFont="1" applyBorder="1" applyAlignment="1">
      <alignment horizontal="center" vertical="top" textRotation="90"/>
    </xf>
    <xf numFmtId="49" fontId="8" fillId="0" borderId="21" xfId="9" applyNumberFormat="1" applyFont="1" applyBorder="1" applyAlignment="1">
      <alignment horizontal="center" vertical="top" textRotation="90"/>
    </xf>
    <xf numFmtId="0" fontId="5" fillId="12" borderId="20" xfId="9" applyFont="1" applyFill="1" applyBorder="1" applyAlignment="1">
      <alignment horizontal="center" vertical="center"/>
    </xf>
    <xf numFmtId="0" fontId="5" fillId="12" borderId="46" xfId="9" applyFont="1" applyFill="1" applyBorder="1" applyAlignment="1">
      <alignment horizontal="left" vertical="center" wrapText="1"/>
    </xf>
    <xf numFmtId="0" fontId="5" fillId="12" borderId="50" xfId="9" applyFont="1" applyFill="1" applyBorder="1" applyAlignment="1">
      <alignment horizontal="left" vertical="center" wrapText="1"/>
    </xf>
    <xf numFmtId="0" fontId="5" fillId="12" borderId="43" xfId="9" applyFont="1" applyFill="1" applyBorder="1" applyAlignment="1">
      <alignment horizontal="left" vertical="center" wrapText="1"/>
    </xf>
    <xf numFmtId="0" fontId="5" fillId="0" borderId="0" xfId="9" applyFont="1" applyAlignment="1">
      <alignment horizontal="center" vertical="center"/>
    </xf>
    <xf numFmtId="49" fontId="8" fillId="0" borderId="26" xfId="9" applyNumberFormat="1" applyFont="1" applyBorder="1" applyAlignment="1">
      <alignment horizontal="center" vertical="top" wrapText="1"/>
    </xf>
    <xf numFmtId="49" fontId="8" fillId="0" borderId="5" xfId="9" applyNumberFormat="1" applyFont="1" applyBorder="1" applyAlignment="1">
      <alignment horizontal="center" vertical="top" wrapText="1"/>
    </xf>
    <xf numFmtId="49" fontId="8" fillId="0" borderId="26" xfId="9" applyNumberFormat="1" applyFont="1" applyBorder="1" applyAlignment="1">
      <alignment horizontal="center" vertical="top"/>
    </xf>
    <xf numFmtId="49" fontId="8" fillId="0" borderId="25" xfId="9" applyNumberFormat="1" applyFont="1" applyBorder="1" applyAlignment="1">
      <alignment horizontal="center" vertical="top"/>
    </xf>
    <xf numFmtId="49" fontId="8" fillId="0" borderId="24" xfId="9" applyNumberFormat="1" applyFont="1" applyBorder="1" applyAlignment="1">
      <alignment horizontal="center" vertical="center" textRotation="90"/>
    </xf>
    <xf numFmtId="0" fontId="5" fillId="14" borderId="26" xfId="9" applyFont="1" applyFill="1" applyBorder="1" applyAlignment="1">
      <alignment vertical="top" wrapText="1"/>
    </xf>
    <xf numFmtId="0" fontId="5" fillId="14" borderId="25" xfId="9" applyFont="1" applyFill="1" applyBorder="1" applyAlignment="1">
      <alignment vertical="top" wrapText="1"/>
    </xf>
    <xf numFmtId="0" fontId="5" fillId="14" borderId="5" xfId="9" applyFont="1" applyFill="1" applyBorder="1" applyAlignment="1">
      <alignment vertical="top" wrapText="1"/>
    </xf>
    <xf numFmtId="49" fontId="12" fillId="0" borderId="26" xfId="9" applyNumberFormat="1" applyFont="1" applyBorder="1" applyAlignment="1">
      <alignment horizontal="center" vertical="top"/>
    </xf>
    <xf numFmtId="49" fontId="12" fillId="0" borderId="25" xfId="9" applyNumberFormat="1" applyFont="1" applyBorder="1" applyAlignment="1">
      <alignment horizontal="center" vertical="top"/>
    </xf>
    <xf numFmtId="49" fontId="12" fillId="0" borderId="5" xfId="9" applyNumberFormat="1" applyFont="1" applyBorder="1" applyAlignment="1">
      <alignment horizontal="center" vertical="top"/>
    </xf>
    <xf numFmtId="49" fontId="8" fillId="0" borderId="24" xfId="9" applyNumberFormat="1" applyFont="1" applyBorder="1" applyAlignment="1">
      <alignment horizontal="center" vertical="top" textRotation="90"/>
    </xf>
    <xf numFmtId="0" fontId="15" fillId="12" borderId="46" xfId="9" applyFont="1" applyFill="1" applyBorder="1" applyAlignment="1">
      <alignment vertical="center" wrapText="1"/>
    </xf>
    <xf numFmtId="0" fontId="15" fillId="12" borderId="43" xfId="9" applyFont="1" applyFill="1" applyBorder="1" applyAlignment="1">
      <alignment vertical="center" wrapText="1"/>
    </xf>
    <xf numFmtId="0" fontId="15" fillId="12" borderId="50" xfId="9" applyFont="1" applyFill="1" applyBorder="1" applyAlignment="1">
      <alignment vertical="center" wrapText="1"/>
    </xf>
    <xf numFmtId="49" fontId="12" fillId="16" borderId="0" xfId="9" applyNumberFormat="1" applyFont="1" applyFill="1" applyAlignment="1">
      <alignment horizontal="center" vertical="center" wrapText="1"/>
    </xf>
    <xf numFmtId="49" fontId="15" fillId="16" borderId="0" xfId="9" applyNumberFormat="1" applyFont="1" applyFill="1" applyAlignment="1">
      <alignment horizontal="center" vertical="center" wrapText="1"/>
    </xf>
  </cellXfs>
  <cellStyles count="15">
    <cellStyle name="Geras" xfId="3" builtinId="26"/>
    <cellStyle name="Įprastas" xfId="0" builtinId="0"/>
    <cellStyle name="Įprastas 2" xfId="6"/>
    <cellStyle name="Įprastas 2 2" xfId="11"/>
    <cellStyle name="Įprastas 3" xfId="8"/>
    <cellStyle name="Įprastas 3 2" xfId="10"/>
    <cellStyle name="Įprastas 4" xfId="4"/>
    <cellStyle name="Įprastas 4 2" xfId="12"/>
    <cellStyle name="Įprastas 5" xfId="5"/>
    <cellStyle name="Įprastas 6" xfId="7"/>
    <cellStyle name="Įprastas 7" xfId="9"/>
    <cellStyle name="Kablelis" xfId="1" builtinId="3"/>
    <cellStyle name="Kablelis 2" xfId="13"/>
    <cellStyle name="Normal_Kopija 13 programos Excel" xfId="14"/>
    <cellStyle name="Procentai"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132"/>
  <sheetViews>
    <sheetView tabSelected="1" view="pageBreakPreview" topLeftCell="A107" zoomScaleNormal="100" zoomScaleSheetLayoutView="100" workbookViewId="0">
      <selection activeCell="W10" sqref="W10"/>
    </sheetView>
  </sheetViews>
  <sheetFormatPr defaultRowHeight="15" x14ac:dyDescent="0.25"/>
  <cols>
    <col min="1" max="1" width="2.7109375" customWidth="1"/>
    <col min="2" max="4" width="3.140625" customWidth="1"/>
    <col min="5" max="5" width="3.5703125" customWidth="1"/>
    <col min="6" max="6" width="38.28515625" customWidth="1"/>
    <col min="7" max="7" width="4.7109375" customWidth="1"/>
    <col min="8" max="8" width="4.28515625" customWidth="1"/>
    <col min="9" max="9" width="6.140625" customWidth="1"/>
    <col min="10" max="10" width="29.85546875" style="1" customWidth="1"/>
    <col min="11" max="11" width="7.7109375" customWidth="1"/>
    <col min="12" max="12" width="12" customWidth="1"/>
    <col min="13" max="13" width="41.85546875" customWidth="1"/>
    <col min="14" max="14" width="11.5703125" customWidth="1"/>
    <col min="15" max="15" width="20.28515625" customWidth="1"/>
  </cols>
  <sheetData>
    <row r="1" spans="1:15" ht="15.75" customHeight="1" x14ac:dyDescent="0.25">
      <c r="L1" s="351"/>
      <c r="M1" s="3567" t="s">
        <v>1214</v>
      </c>
      <c r="N1" s="3567"/>
      <c r="O1" s="3567"/>
    </row>
    <row r="2" spans="1:15" ht="15" customHeight="1" x14ac:dyDescent="0.25">
      <c r="L2" s="351"/>
      <c r="M2" s="3567"/>
      <c r="N2" s="3567"/>
      <c r="O2" s="3567"/>
    </row>
    <row r="3" spans="1:15" ht="32.25" customHeight="1" x14ac:dyDescent="0.25">
      <c r="L3" s="351"/>
      <c r="M3" s="3567"/>
      <c r="N3" s="3567"/>
      <c r="O3" s="3567"/>
    </row>
    <row r="4" spans="1:15" ht="15" customHeight="1" x14ac:dyDescent="0.25">
      <c r="A4" s="3574" t="s">
        <v>184</v>
      </c>
      <c r="B4" s="3574"/>
      <c r="C4" s="3574"/>
      <c r="D4" s="3574"/>
      <c r="E4" s="3574"/>
      <c r="F4" s="3574"/>
      <c r="G4" s="3574"/>
      <c r="H4" s="3574"/>
      <c r="I4" s="3574"/>
      <c r="J4" s="3574"/>
      <c r="K4" s="3574"/>
      <c r="L4" s="3574"/>
      <c r="M4" s="3574"/>
      <c r="N4" s="3574"/>
      <c r="O4" s="3574"/>
    </row>
    <row r="5" spans="1:15" x14ac:dyDescent="0.25">
      <c r="A5" s="3575" t="s">
        <v>183</v>
      </c>
      <c r="B5" s="3575"/>
      <c r="C5" s="3575"/>
      <c r="D5" s="3575"/>
      <c r="E5" s="3575"/>
      <c r="F5" s="3575"/>
      <c r="G5" s="3575"/>
      <c r="H5" s="3575"/>
      <c r="I5" s="3575"/>
      <c r="J5" s="3575"/>
      <c r="K5" s="3575"/>
      <c r="L5" s="3575"/>
      <c r="M5" s="3575"/>
      <c r="N5" s="3575"/>
      <c r="O5" s="3575"/>
    </row>
    <row r="6" spans="1:15" x14ac:dyDescent="0.25">
      <c r="A6" s="3575" t="s">
        <v>182</v>
      </c>
      <c r="B6" s="3575"/>
      <c r="C6" s="3575"/>
      <c r="D6" s="3575"/>
      <c r="E6" s="3575"/>
      <c r="F6" s="3575"/>
      <c r="G6" s="3575"/>
      <c r="H6" s="3575"/>
      <c r="I6" s="3575"/>
      <c r="J6" s="3575"/>
      <c r="K6" s="3575"/>
      <c r="L6" s="3575"/>
      <c r="M6" s="3575"/>
      <c r="N6" s="3575"/>
      <c r="O6" s="3575"/>
    </row>
    <row r="7" spans="1:15" ht="16.5" thickBot="1" x14ac:dyDescent="0.3">
      <c r="A7" s="349"/>
      <c r="B7" s="349"/>
      <c r="C7" s="349"/>
      <c r="D7" s="349"/>
      <c r="E7" s="349"/>
      <c r="F7" s="349"/>
      <c r="G7" s="349"/>
      <c r="H7" s="349"/>
      <c r="I7" s="349"/>
      <c r="J7" s="350"/>
      <c r="K7" s="349"/>
      <c r="L7" s="349"/>
      <c r="M7" s="348"/>
      <c r="N7" s="3647" t="s">
        <v>148</v>
      </c>
      <c r="O7" s="3647"/>
    </row>
    <row r="8" spans="1:15" ht="29.25" customHeight="1" thickBot="1" x14ac:dyDescent="0.3">
      <c r="A8" s="3576" t="s">
        <v>181</v>
      </c>
      <c r="B8" s="3579" t="s">
        <v>180</v>
      </c>
      <c r="C8" s="3582" t="s">
        <v>176</v>
      </c>
      <c r="D8" s="3660" t="s">
        <v>179</v>
      </c>
      <c r="E8" s="3791" t="s">
        <v>178</v>
      </c>
      <c r="F8" s="3663" t="s">
        <v>177</v>
      </c>
      <c r="G8" s="3794" t="s">
        <v>176</v>
      </c>
      <c r="H8" s="3666" t="s">
        <v>175</v>
      </c>
      <c r="I8" s="3669" t="s">
        <v>174</v>
      </c>
      <c r="J8" s="3797" t="s">
        <v>173</v>
      </c>
      <c r="K8" s="3666" t="s">
        <v>172</v>
      </c>
      <c r="L8" s="3651" t="s">
        <v>171</v>
      </c>
      <c r="M8" s="3799" t="s">
        <v>170</v>
      </c>
      <c r="N8" s="3800"/>
      <c r="O8" s="3801"/>
    </row>
    <row r="9" spans="1:15" x14ac:dyDescent="0.25">
      <c r="A9" s="3577"/>
      <c r="B9" s="3580"/>
      <c r="C9" s="3583"/>
      <c r="D9" s="3661"/>
      <c r="E9" s="3792"/>
      <c r="F9" s="3664"/>
      <c r="G9" s="3795"/>
      <c r="H9" s="3667"/>
      <c r="I9" s="3670"/>
      <c r="J9" s="3798"/>
      <c r="K9" s="3667"/>
      <c r="L9" s="3652"/>
      <c r="M9" s="3654" t="s">
        <v>169</v>
      </c>
      <c r="N9" s="3656" t="s">
        <v>168</v>
      </c>
      <c r="O9" s="3658" t="s">
        <v>167</v>
      </c>
    </row>
    <row r="10" spans="1:15" ht="125.25" customHeight="1" thickBot="1" x14ac:dyDescent="0.3">
      <c r="A10" s="3578"/>
      <c r="B10" s="3581"/>
      <c r="C10" s="3584"/>
      <c r="D10" s="3662"/>
      <c r="E10" s="3793"/>
      <c r="F10" s="3665"/>
      <c r="G10" s="3796"/>
      <c r="H10" s="3668"/>
      <c r="I10" s="3671"/>
      <c r="J10" s="3798"/>
      <c r="K10" s="3668"/>
      <c r="L10" s="3653"/>
      <c r="M10" s="3655"/>
      <c r="N10" s="3657"/>
      <c r="O10" s="3659"/>
    </row>
    <row r="11" spans="1:15" ht="26.25" thickBot="1" x14ac:dyDescent="0.3">
      <c r="A11" s="347" t="s">
        <v>25</v>
      </c>
      <c r="B11" s="3722" t="s">
        <v>166</v>
      </c>
      <c r="C11" s="3723"/>
      <c r="D11" s="3723"/>
      <c r="E11" s="3723"/>
      <c r="F11" s="3723"/>
      <c r="G11" s="3723"/>
      <c r="H11" s="3723"/>
      <c r="I11" s="3723"/>
      <c r="J11" s="3723"/>
      <c r="K11" s="346"/>
      <c r="L11" s="345"/>
      <c r="M11" s="344"/>
      <c r="N11" s="344"/>
      <c r="O11" s="343"/>
    </row>
    <row r="12" spans="1:15" ht="37.5" customHeight="1" thickBot="1" x14ac:dyDescent="0.3">
      <c r="A12" s="342"/>
      <c r="B12" s="341"/>
      <c r="C12" s="338"/>
      <c r="D12" s="338"/>
      <c r="E12" s="338"/>
      <c r="F12" s="340"/>
      <c r="G12" s="340"/>
      <c r="H12" s="338"/>
      <c r="I12" s="338"/>
      <c r="J12" s="339"/>
      <c r="K12" s="338"/>
      <c r="L12" s="337"/>
      <c r="M12" s="336" t="s">
        <v>165</v>
      </c>
      <c r="N12" s="335" t="s">
        <v>164</v>
      </c>
      <c r="O12" s="334" t="s">
        <v>163</v>
      </c>
    </row>
    <row r="13" spans="1:15" ht="24" customHeight="1" thickBot="1" x14ac:dyDescent="0.3">
      <c r="A13" s="159" t="s">
        <v>25</v>
      </c>
      <c r="B13" s="158" t="s">
        <v>25</v>
      </c>
      <c r="C13" s="3648" t="s">
        <v>162</v>
      </c>
      <c r="D13" s="3649"/>
      <c r="E13" s="3649"/>
      <c r="F13" s="3649"/>
      <c r="G13" s="3649"/>
      <c r="H13" s="3649"/>
      <c r="I13" s="3649"/>
      <c r="J13" s="3649"/>
      <c r="K13" s="3649"/>
      <c r="L13" s="3649"/>
      <c r="M13" s="3649"/>
      <c r="N13" s="3649"/>
      <c r="O13" s="3650"/>
    </row>
    <row r="14" spans="1:15" ht="39" thickBot="1" x14ac:dyDescent="0.3">
      <c r="A14" s="126"/>
      <c r="B14" s="3730"/>
      <c r="C14" s="3686"/>
      <c r="D14" s="3687"/>
      <c r="E14" s="3687"/>
      <c r="F14" s="3687"/>
      <c r="G14" s="3687"/>
      <c r="H14" s="3687"/>
      <c r="I14" s="3687"/>
      <c r="J14" s="3687"/>
      <c r="K14" s="3687"/>
      <c r="L14" s="3688"/>
      <c r="M14" s="333" t="s">
        <v>161</v>
      </c>
      <c r="N14" s="332" t="s">
        <v>160</v>
      </c>
      <c r="O14" s="331">
        <v>80</v>
      </c>
    </row>
    <row r="15" spans="1:15" ht="30.75" customHeight="1" thickBot="1" x14ac:dyDescent="0.3">
      <c r="A15" s="126"/>
      <c r="B15" s="3731"/>
      <c r="C15" s="3689"/>
      <c r="D15" s="3690"/>
      <c r="E15" s="3690"/>
      <c r="F15" s="3690"/>
      <c r="G15" s="3690"/>
      <c r="H15" s="3690"/>
      <c r="I15" s="3690"/>
      <c r="J15" s="3690"/>
      <c r="K15" s="3690"/>
      <c r="L15" s="3691"/>
      <c r="M15" s="333" t="s">
        <v>159</v>
      </c>
      <c r="N15" s="332" t="s">
        <v>52</v>
      </c>
      <c r="O15" s="331">
        <v>57</v>
      </c>
    </row>
    <row r="16" spans="1:15" ht="26.25" thickBot="1" x14ac:dyDescent="0.3">
      <c r="A16" s="126"/>
      <c r="B16" s="3732"/>
      <c r="C16" s="3692"/>
      <c r="D16" s="3693"/>
      <c r="E16" s="3693"/>
      <c r="F16" s="3693"/>
      <c r="G16" s="3693"/>
      <c r="H16" s="3693"/>
      <c r="I16" s="3693"/>
      <c r="J16" s="3693"/>
      <c r="K16" s="3693"/>
      <c r="L16" s="3694"/>
      <c r="M16" s="333" t="s">
        <v>158</v>
      </c>
      <c r="N16" s="332" t="s">
        <v>98</v>
      </c>
      <c r="O16" s="331">
        <v>6</v>
      </c>
    </row>
    <row r="17" spans="1:21" ht="22.5" customHeight="1" x14ac:dyDescent="0.25">
      <c r="A17" s="3634" t="s">
        <v>25</v>
      </c>
      <c r="B17" s="3632" t="s">
        <v>25</v>
      </c>
      <c r="C17" s="3643" t="s">
        <v>25</v>
      </c>
      <c r="D17" s="3724" t="s">
        <v>157</v>
      </c>
      <c r="E17" s="3725"/>
      <c r="F17" s="3726"/>
      <c r="G17" s="3568" t="s">
        <v>156</v>
      </c>
      <c r="H17" s="3571" t="s">
        <v>33</v>
      </c>
      <c r="I17" s="3695" t="s">
        <v>32</v>
      </c>
      <c r="J17" s="3606" t="s">
        <v>31</v>
      </c>
      <c r="K17" s="77" t="s">
        <v>108</v>
      </c>
      <c r="L17" s="330">
        <f>L26+L30+L31+L33+L34+L35</f>
        <v>6931.5</v>
      </c>
      <c r="M17" s="329" t="s">
        <v>155</v>
      </c>
      <c r="N17" s="187" t="s">
        <v>66</v>
      </c>
      <c r="O17" s="73">
        <v>131</v>
      </c>
    </row>
    <row r="18" spans="1:21" ht="18.75" customHeight="1" x14ac:dyDescent="0.25">
      <c r="A18" s="3719"/>
      <c r="B18" s="3720"/>
      <c r="C18" s="3721"/>
      <c r="D18" s="3727"/>
      <c r="E18" s="3728"/>
      <c r="F18" s="3729"/>
      <c r="G18" s="3570"/>
      <c r="H18" s="3572"/>
      <c r="I18" s="3696"/>
      <c r="J18" s="3607"/>
      <c r="K18" s="274" t="s">
        <v>154</v>
      </c>
      <c r="L18" s="321"/>
      <c r="M18" s="328" t="s">
        <v>133</v>
      </c>
      <c r="N18" s="179" t="s">
        <v>66</v>
      </c>
      <c r="O18" s="319" t="s">
        <v>153</v>
      </c>
    </row>
    <row r="19" spans="1:21" ht="25.5" x14ac:dyDescent="0.25">
      <c r="A19" s="3719"/>
      <c r="B19" s="3720"/>
      <c r="C19" s="3721"/>
      <c r="D19" s="3727"/>
      <c r="E19" s="3728"/>
      <c r="F19" s="3729"/>
      <c r="G19" s="3570"/>
      <c r="H19" s="3572"/>
      <c r="I19" s="3696"/>
      <c r="J19" s="3607"/>
      <c r="K19" s="274" t="s">
        <v>144</v>
      </c>
      <c r="L19" s="327">
        <f>L27</f>
        <v>48.9</v>
      </c>
      <c r="M19" s="320" t="s">
        <v>152</v>
      </c>
      <c r="N19" s="179" t="s">
        <v>66</v>
      </c>
      <c r="O19" s="319">
        <v>121</v>
      </c>
      <c r="R19" s="83"/>
      <c r="T19" s="83"/>
    </row>
    <row r="20" spans="1:21" x14ac:dyDescent="0.25">
      <c r="A20" s="3719"/>
      <c r="B20" s="3720"/>
      <c r="C20" s="3721"/>
      <c r="D20" s="3727"/>
      <c r="E20" s="3728"/>
      <c r="F20" s="3729"/>
      <c r="G20" s="3570"/>
      <c r="H20" s="3572"/>
      <c r="I20" s="3696"/>
      <c r="J20" s="3607"/>
      <c r="K20" s="274" t="s">
        <v>130</v>
      </c>
      <c r="L20" s="326">
        <f>L29</f>
        <v>31.3</v>
      </c>
      <c r="M20" s="325" t="s">
        <v>133</v>
      </c>
      <c r="N20" s="179" t="s">
        <v>66</v>
      </c>
      <c r="O20" s="319" t="s">
        <v>151</v>
      </c>
    </row>
    <row r="21" spans="1:21" ht="29.25" customHeight="1" x14ac:dyDescent="0.25">
      <c r="A21" s="3719"/>
      <c r="B21" s="3720"/>
      <c r="C21" s="3721"/>
      <c r="D21" s="3727"/>
      <c r="E21" s="3728"/>
      <c r="F21" s="3729"/>
      <c r="G21" s="3570"/>
      <c r="H21" s="3572"/>
      <c r="I21" s="3696"/>
      <c r="J21" s="3607"/>
      <c r="K21" s="274" t="s">
        <v>28</v>
      </c>
      <c r="L21" s="324">
        <f>L28</f>
        <v>14</v>
      </c>
      <c r="M21" s="320" t="s">
        <v>150</v>
      </c>
      <c r="N21" s="179" t="s">
        <v>66</v>
      </c>
      <c r="O21" s="319">
        <v>142</v>
      </c>
    </row>
    <row r="22" spans="1:21" x14ac:dyDescent="0.25">
      <c r="A22" s="3719"/>
      <c r="B22" s="3720"/>
      <c r="C22" s="3721"/>
      <c r="D22" s="3727"/>
      <c r="E22" s="3728"/>
      <c r="F22" s="3729"/>
      <c r="G22" s="3570"/>
      <c r="H22" s="3572"/>
      <c r="I22" s="3696"/>
      <c r="J22" s="3607"/>
      <c r="K22" s="274"/>
      <c r="L22" s="321"/>
      <c r="M22" s="323" t="s">
        <v>149</v>
      </c>
      <c r="N22" s="179" t="s">
        <v>148</v>
      </c>
      <c r="O22" s="322">
        <v>191.1</v>
      </c>
    </row>
    <row r="23" spans="1:21" ht="25.5" x14ac:dyDescent="0.25">
      <c r="A23" s="3719"/>
      <c r="B23" s="3720"/>
      <c r="C23" s="3721"/>
      <c r="D23" s="3727"/>
      <c r="E23" s="3728"/>
      <c r="F23" s="3729"/>
      <c r="G23" s="3570"/>
      <c r="H23" s="3572"/>
      <c r="I23" s="3696"/>
      <c r="J23" s="3607"/>
      <c r="K23" s="274"/>
      <c r="L23" s="321"/>
      <c r="M23" s="320" t="s">
        <v>147</v>
      </c>
      <c r="N23" s="179" t="s">
        <v>98</v>
      </c>
      <c r="O23" s="319">
        <v>71</v>
      </c>
    </row>
    <row r="24" spans="1:21" ht="36.75" customHeight="1" thickBot="1" x14ac:dyDescent="0.3">
      <c r="A24" s="3719"/>
      <c r="B24" s="3720"/>
      <c r="C24" s="3721"/>
      <c r="D24" s="3727"/>
      <c r="E24" s="3728"/>
      <c r="F24" s="3729"/>
      <c r="G24" s="3570"/>
      <c r="H24" s="3572"/>
      <c r="I24" s="3696"/>
      <c r="J24" s="3607"/>
      <c r="K24" s="318"/>
      <c r="L24" s="317"/>
      <c r="M24" s="316" t="s">
        <v>146</v>
      </c>
      <c r="N24" s="315" t="s">
        <v>98</v>
      </c>
      <c r="O24" s="314">
        <v>2</v>
      </c>
    </row>
    <row r="25" spans="1:21" ht="16.5" customHeight="1" thickBot="1" x14ac:dyDescent="0.3">
      <c r="A25" s="3635"/>
      <c r="B25" s="3633"/>
      <c r="C25" s="3644"/>
      <c r="D25" s="3727"/>
      <c r="E25" s="3728"/>
      <c r="F25" s="3729"/>
      <c r="G25" s="3569"/>
      <c r="H25" s="3573"/>
      <c r="I25" s="3697"/>
      <c r="J25" s="3608"/>
      <c r="K25" s="313" t="s">
        <v>21</v>
      </c>
      <c r="L25" s="312">
        <f>SUM(L17:L21)</f>
        <v>7025.7</v>
      </c>
      <c r="M25" s="278"/>
      <c r="N25" s="57"/>
      <c r="O25" s="277"/>
      <c r="P25" s="83"/>
      <c r="R25" s="83"/>
    </row>
    <row r="26" spans="1:21" ht="20.25" customHeight="1" x14ac:dyDescent="0.25">
      <c r="A26" s="3613" t="s">
        <v>25</v>
      </c>
      <c r="B26" s="3733" t="s">
        <v>25</v>
      </c>
      <c r="C26" s="3585" t="s">
        <v>25</v>
      </c>
      <c r="D26" s="3816"/>
      <c r="E26" s="3683" t="s">
        <v>25</v>
      </c>
      <c r="F26" s="3703" t="s">
        <v>145</v>
      </c>
      <c r="G26" s="281"/>
      <c r="H26" s="311"/>
      <c r="I26" s="132"/>
      <c r="J26" s="92"/>
      <c r="K26" s="66" t="s">
        <v>108</v>
      </c>
      <c r="L26" s="310">
        <v>6663.2</v>
      </c>
      <c r="M26" s="309"/>
      <c r="N26" s="308"/>
      <c r="O26" s="307"/>
      <c r="P26" s="301"/>
      <c r="Q26" s="301"/>
      <c r="R26" s="301"/>
      <c r="S26" s="301"/>
      <c r="T26" s="301"/>
      <c r="U26" s="83"/>
    </row>
    <row r="27" spans="1:21" ht="20.25" customHeight="1" x14ac:dyDescent="0.25">
      <c r="A27" s="3636"/>
      <c r="B27" s="3734"/>
      <c r="C27" s="3586"/>
      <c r="D27" s="3817"/>
      <c r="E27" s="3684"/>
      <c r="F27" s="3704"/>
      <c r="G27" s="281"/>
      <c r="H27" s="290"/>
      <c r="I27" s="121"/>
      <c r="J27" s="304"/>
      <c r="K27" s="306" t="s">
        <v>144</v>
      </c>
      <c r="L27" s="305">
        <v>48.9</v>
      </c>
      <c r="M27" s="286"/>
      <c r="N27" s="285"/>
      <c r="O27" s="284"/>
      <c r="P27" s="301"/>
      <c r="Q27" s="83"/>
      <c r="R27" s="83"/>
      <c r="S27" s="83"/>
      <c r="U27" s="83"/>
    </row>
    <row r="28" spans="1:21" ht="20.25" customHeight="1" x14ac:dyDescent="0.25">
      <c r="A28" s="3636"/>
      <c r="B28" s="3734"/>
      <c r="C28" s="3586"/>
      <c r="D28" s="3817"/>
      <c r="E28" s="3684"/>
      <c r="F28" s="3704"/>
      <c r="G28" s="281"/>
      <c r="H28" s="290"/>
      <c r="I28" s="121"/>
      <c r="J28" s="304"/>
      <c r="K28" s="303" t="s">
        <v>28</v>
      </c>
      <c r="L28" s="302">
        <v>14</v>
      </c>
      <c r="M28" s="286"/>
      <c r="N28" s="285"/>
      <c r="O28" s="284"/>
      <c r="P28" s="301"/>
      <c r="Q28" s="83"/>
      <c r="S28" s="83"/>
      <c r="U28" s="83"/>
    </row>
    <row r="29" spans="1:21" ht="20.25" customHeight="1" thickBot="1" x14ac:dyDescent="0.3">
      <c r="A29" s="3614"/>
      <c r="B29" s="3735"/>
      <c r="C29" s="3587"/>
      <c r="D29" s="3817"/>
      <c r="E29" s="3685"/>
      <c r="F29" s="3704"/>
      <c r="G29" s="281"/>
      <c r="H29" s="280"/>
      <c r="I29" s="111"/>
      <c r="J29" s="300"/>
      <c r="K29" s="260" t="s">
        <v>130</v>
      </c>
      <c r="L29" s="299">
        <v>31.3</v>
      </c>
      <c r="M29" s="298"/>
      <c r="N29" s="57"/>
      <c r="O29" s="277"/>
      <c r="Q29" s="83"/>
      <c r="R29" s="83"/>
    </row>
    <row r="30" spans="1:21" ht="15.75" thickBot="1" x14ac:dyDescent="0.3">
      <c r="A30" s="151" t="s">
        <v>25</v>
      </c>
      <c r="B30" s="294" t="s">
        <v>25</v>
      </c>
      <c r="C30" s="182" t="s">
        <v>25</v>
      </c>
      <c r="D30" s="3817"/>
      <c r="E30" s="256" t="s">
        <v>27</v>
      </c>
      <c r="F30" s="293" t="s">
        <v>143</v>
      </c>
      <c r="G30" s="281"/>
      <c r="H30" s="290"/>
      <c r="I30" s="121"/>
      <c r="J30" s="289"/>
      <c r="K30" s="297" t="s">
        <v>108</v>
      </c>
      <c r="L30" s="296">
        <v>2.4</v>
      </c>
      <c r="M30" s="286"/>
      <c r="N30" s="285"/>
      <c r="O30" s="284"/>
      <c r="Q30" s="83"/>
    </row>
    <row r="31" spans="1:21" ht="15.75" thickBot="1" x14ac:dyDescent="0.3">
      <c r="A31" s="151" t="s">
        <v>25</v>
      </c>
      <c r="B31" s="294" t="s">
        <v>25</v>
      </c>
      <c r="C31" s="182" t="s">
        <v>25</v>
      </c>
      <c r="D31" s="3817"/>
      <c r="E31" s="256" t="s">
        <v>93</v>
      </c>
      <c r="F31" s="293" t="s">
        <v>142</v>
      </c>
      <c r="G31" s="281"/>
      <c r="H31" s="290"/>
      <c r="I31" s="121"/>
      <c r="J31" s="289"/>
      <c r="K31" s="295" t="s">
        <v>108</v>
      </c>
      <c r="L31" s="292">
        <v>3</v>
      </c>
      <c r="M31" s="286"/>
      <c r="N31" s="285"/>
      <c r="O31" s="284"/>
    </row>
    <row r="32" spans="1:21" ht="15.75" thickBot="1" x14ac:dyDescent="0.3">
      <c r="A32" s="151" t="s">
        <v>25</v>
      </c>
      <c r="B32" s="294" t="s">
        <v>25</v>
      </c>
      <c r="C32" s="182" t="s">
        <v>25</v>
      </c>
      <c r="D32" s="3817"/>
      <c r="E32" s="256" t="s">
        <v>91</v>
      </c>
      <c r="F32" s="293" t="s">
        <v>141</v>
      </c>
      <c r="G32" s="281"/>
      <c r="H32" s="290"/>
      <c r="I32" s="121"/>
      <c r="J32" s="289"/>
      <c r="K32" s="295" t="s">
        <v>108</v>
      </c>
      <c r="L32" s="292"/>
      <c r="M32" s="286"/>
      <c r="N32" s="285"/>
      <c r="O32" s="284"/>
    </row>
    <row r="33" spans="1:18" ht="15.75" thickBot="1" x14ac:dyDescent="0.3">
      <c r="A33" s="151" t="s">
        <v>25</v>
      </c>
      <c r="B33" s="294" t="s">
        <v>25</v>
      </c>
      <c r="C33" s="182" t="s">
        <v>25</v>
      </c>
      <c r="D33" s="3817"/>
      <c r="E33" s="256" t="s">
        <v>87</v>
      </c>
      <c r="F33" s="293" t="s">
        <v>140</v>
      </c>
      <c r="G33" s="281"/>
      <c r="H33" s="290"/>
      <c r="I33" s="121"/>
      <c r="J33" s="289"/>
      <c r="K33" s="295" t="s">
        <v>108</v>
      </c>
      <c r="L33" s="292">
        <v>20</v>
      </c>
      <c r="M33" s="286"/>
      <c r="N33" s="285"/>
      <c r="O33" s="284"/>
    </row>
    <row r="34" spans="1:18" ht="15.75" thickBot="1" x14ac:dyDescent="0.3">
      <c r="A34" s="151" t="s">
        <v>25</v>
      </c>
      <c r="B34" s="294" t="s">
        <v>25</v>
      </c>
      <c r="C34" s="182" t="s">
        <v>25</v>
      </c>
      <c r="D34" s="3817"/>
      <c r="E34" s="256" t="s">
        <v>81</v>
      </c>
      <c r="F34" s="293" t="s">
        <v>139</v>
      </c>
      <c r="G34" s="281"/>
      <c r="H34" s="290"/>
      <c r="I34" s="121"/>
      <c r="J34" s="289"/>
      <c r="K34" s="288" t="s">
        <v>108</v>
      </c>
      <c r="L34" s="292">
        <v>51.8</v>
      </c>
      <c r="M34" s="286"/>
      <c r="N34" s="285"/>
      <c r="O34" s="284"/>
    </row>
    <row r="35" spans="1:18" ht="19.5" customHeight="1" thickBot="1" x14ac:dyDescent="0.3">
      <c r="A35" s="3637" t="s">
        <v>25</v>
      </c>
      <c r="B35" s="3733" t="s">
        <v>25</v>
      </c>
      <c r="C35" s="3585" t="s">
        <v>25</v>
      </c>
      <c r="D35" s="3817"/>
      <c r="E35" s="256" t="s">
        <v>78</v>
      </c>
      <c r="F35" s="291" t="s">
        <v>138</v>
      </c>
      <c r="G35" s="281"/>
      <c r="H35" s="290"/>
      <c r="I35" s="121"/>
      <c r="J35" s="289"/>
      <c r="K35" s="288" t="s">
        <v>108</v>
      </c>
      <c r="L35" s="287">
        <v>191.1</v>
      </c>
      <c r="M35" s="286"/>
      <c r="N35" s="285"/>
      <c r="O35" s="284"/>
    </row>
    <row r="36" spans="1:18" ht="15.75" thickBot="1" x14ac:dyDescent="0.3">
      <c r="A36" s="3638"/>
      <c r="B36" s="3735"/>
      <c r="C36" s="3587"/>
      <c r="D36" s="3818"/>
      <c r="E36" s="283"/>
      <c r="F36" s="282"/>
      <c r="G36" s="281"/>
      <c r="H36" s="280"/>
      <c r="I36" s="111"/>
      <c r="J36" s="90"/>
      <c r="K36" s="164" t="s">
        <v>21</v>
      </c>
      <c r="L36" s="279">
        <f>SUM(L26:L35)</f>
        <v>7025.7</v>
      </c>
      <c r="M36" s="278"/>
      <c r="N36" s="57"/>
      <c r="O36" s="277"/>
    </row>
    <row r="37" spans="1:18" ht="21.75" customHeight="1" x14ac:dyDescent="0.25">
      <c r="A37" s="3613" t="s">
        <v>25</v>
      </c>
      <c r="B37" s="3720" t="s">
        <v>25</v>
      </c>
      <c r="C37" s="269" t="s">
        <v>27</v>
      </c>
      <c r="D37" s="3707" t="s">
        <v>131</v>
      </c>
      <c r="E37" s="3708"/>
      <c r="F37" s="3709"/>
      <c r="G37" s="3568" t="s">
        <v>137</v>
      </c>
      <c r="H37" s="3571" t="s">
        <v>33</v>
      </c>
      <c r="I37" s="3615" t="s">
        <v>32</v>
      </c>
      <c r="J37" s="3606" t="s">
        <v>31</v>
      </c>
      <c r="K37" s="77" t="s">
        <v>108</v>
      </c>
      <c r="L37" s="276">
        <f>L42+L44+L45</f>
        <v>686.5</v>
      </c>
      <c r="M37" s="275" t="s">
        <v>136</v>
      </c>
      <c r="N37" s="187" t="s">
        <v>66</v>
      </c>
      <c r="O37" s="186">
        <v>27</v>
      </c>
    </row>
    <row r="38" spans="1:18" ht="21" customHeight="1" x14ac:dyDescent="0.25">
      <c r="A38" s="3636"/>
      <c r="B38" s="3720"/>
      <c r="C38" s="269"/>
      <c r="D38" s="3710"/>
      <c r="E38" s="3711"/>
      <c r="F38" s="3712"/>
      <c r="G38" s="3570"/>
      <c r="H38" s="3572"/>
      <c r="I38" s="3616"/>
      <c r="J38" s="3607"/>
      <c r="K38" s="274" t="s">
        <v>130</v>
      </c>
      <c r="L38" s="273">
        <f>L43</f>
        <v>3.2</v>
      </c>
      <c r="M38" s="266" t="s">
        <v>133</v>
      </c>
      <c r="N38" s="272" t="s">
        <v>66</v>
      </c>
      <c r="O38" s="183" t="s">
        <v>135</v>
      </c>
    </row>
    <row r="39" spans="1:18" ht="29.25" customHeight="1" x14ac:dyDescent="0.25">
      <c r="A39" s="3636"/>
      <c r="B39" s="3720"/>
      <c r="C39" s="269"/>
      <c r="D39" s="3710"/>
      <c r="E39" s="3711"/>
      <c r="F39" s="3712"/>
      <c r="G39" s="3570"/>
      <c r="H39" s="3572"/>
      <c r="I39" s="3616"/>
      <c r="J39" s="3607"/>
      <c r="K39" s="268"/>
      <c r="L39" s="267"/>
      <c r="M39" s="271" t="s">
        <v>134</v>
      </c>
      <c r="N39" s="252" t="s">
        <v>66</v>
      </c>
      <c r="O39" s="270">
        <v>6</v>
      </c>
    </row>
    <row r="40" spans="1:18" ht="20.25" customHeight="1" x14ac:dyDescent="0.25">
      <c r="A40" s="3636"/>
      <c r="B40" s="3720"/>
      <c r="C40" s="269"/>
      <c r="D40" s="3710"/>
      <c r="E40" s="3711"/>
      <c r="F40" s="3712"/>
      <c r="G40" s="3570"/>
      <c r="H40" s="3572"/>
      <c r="I40" s="3616"/>
      <c r="J40" s="3607"/>
      <c r="K40" s="268"/>
      <c r="L40" s="267"/>
      <c r="M40" s="266" t="s">
        <v>133</v>
      </c>
      <c r="N40" s="179" t="s">
        <v>66</v>
      </c>
      <c r="O40" s="183" t="s">
        <v>132</v>
      </c>
    </row>
    <row r="41" spans="1:18" ht="22.5" customHeight="1" thickBot="1" x14ac:dyDescent="0.3">
      <c r="A41" s="3614"/>
      <c r="B41" s="3625"/>
      <c r="C41" s="265"/>
      <c r="D41" s="3710"/>
      <c r="E41" s="3711"/>
      <c r="F41" s="3712"/>
      <c r="G41" s="3570"/>
      <c r="H41" s="3572"/>
      <c r="I41" s="3616"/>
      <c r="J41" s="3607"/>
      <c r="K41" s="72" t="s">
        <v>21</v>
      </c>
      <c r="L41" s="264">
        <f>SUM(L37:L38)</f>
        <v>689.7</v>
      </c>
      <c r="M41" s="253"/>
      <c r="N41" s="263"/>
      <c r="O41" s="262"/>
      <c r="P41" s="83"/>
      <c r="R41" s="83"/>
    </row>
    <row r="42" spans="1:18" ht="15.75" customHeight="1" x14ac:dyDescent="0.25">
      <c r="A42" s="3613" t="s">
        <v>25</v>
      </c>
      <c r="B42" s="3624" t="s">
        <v>25</v>
      </c>
      <c r="C42" s="147" t="s">
        <v>27</v>
      </c>
      <c r="D42" s="208"/>
      <c r="E42" s="67" t="s">
        <v>25</v>
      </c>
      <c r="F42" s="3705" t="s">
        <v>131</v>
      </c>
      <c r="G42" s="3570"/>
      <c r="H42" s="3572"/>
      <c r="I42" s="3616"/>
      <c r="J42" s="3607"/>
      <c r="K42" s="66" t="s">
        <v>108</v>
      </c>
      <c r="L42" s="148">
        <v>647.6</v>
      </c>
      <c r="M42" s="253"/>
      <c r="N42" s="252"/>
      <c r="O42" s="251"/>
    </row>
    <row r="43" spans="1:18" ht="25.5" customHeight="1" thickBot="1" x14ac:dyDescent="0.3">
      <c r="A43" s="3614"/>
      <c r="B43" s="3625"/>
      <c r="C43" s="144"/>
      <c r="D43" s="208"/>
      <c r="E43" s="261"/>
      <c r="F43" s="3706"/>
      <c r="G43" s="3570"/>
      <c r="H43" s="3572"/>
      <c r="I43" s="3616"/>
      <c r="J43" s="3607"/>
      <c r="K43" s="260" t="s">
        <v>130</v>
      </c>
      <c r="L43" s="259">
        <v>3.2</v>
      </c>
      <c r="M43" s="253"/>
      <c r="N43" s="252"/>
      <c r="O43" s="251"/>
    </row>
    <row r="44" spans="1:18" ht="16.5" customHeight="1" thickBot="1" x14ac:dyDescent="0.3">
      <c r="A44" s="258" t="s">
        <v>25</v>
      </c>
      <c r="B44" s="257" t="s">
        <v>25</v>
      </c>
      <c r="C44" s="147" t="s">
        <v>27</v>
      </c>
      <c r="D44" s="208"/>
      <c r="E44" s="256" t="s">
        <v>27</v>
      </c>
      <c r="F44" s="245" t="s">
        <v>129</v>
      </c>
      <c r="G44" s="3570"/>
      <c r="H44" s="3572"/>
      <c r="I44" s="3616"/>
      <c r="J44" s="3607"/>
      <c r="K44" s="255" t="s">
        <v>108</v>
      </c>
      <c r="L44" s="254">
        <v>20</v>
      </c>
      <c r="M44" s="253"/>
      <c r="N44" s="252"/>
      <c r="O44" s="251"/>
    </row>
    <row r="45" spans="1:18" ht="16.5" customHeight="1" thickBot="1" x14ac:dyDescent="0.3">
      <c r="A45" s="250" t="s">
        <v>25</v>
      </c>
      <c r="B45" s="249" t="s">
        <v>25</v>
      </c>
      <c r="C45" s="248" t="s">
        <v>27</v>
      </c>
      <c r="D45" s="247"/>
      <c r="E45" s="246" t="s">
        <v>93</v>
      </c>
      <c r="F45" s="245" t="s">
        <v>128</v>
      </c>
      <c r="G45" s="3570"/>
      <c r="H45" s="3572"/>
      <c r="I45" s="3616"/>
      <c r="J45" s="3607"/>
      <c r="K45" s="244" t="s">
        <v>108</v>
      </c>
      <c r="L45" s="243">
        <v>18.899999999999999</v>
      </c>
      <c r="M45" s="242"/>
      <c r="N45" s="241"/>
      <c r="O45" s="240"/>
    </row>
    <row r="46" spans="1:18" ht="16.5" customHeight="1" thickBot="1" x14ac:dyDescent="0.3">
      <c r="A46" s="239"/>
      <c r="B46" s="238"/>
      <c r="C46" s="144"/>
      <c r="D46" s="201"/>
      <c r="E46" s="3814"/>
      <c r="F46" s="3815"/>
      <c r="G46" s="3569"/>
      <c r="H46" s="3573"/>
      <c r="I46" s="3617"/>
      <c r="J46" s="3608"/>
      <c r="K46" s="237" t="s">
        <v>21</v>
      </c>
      <c r="L46" s="59">
        <f>SUM(L42:L45)</f>
        <v>689.7</v>
      </c>
      <c r="M46" s="236"/>
      <c r="N46" s="235"/>
      <c r="O46" s="234"/>
    </row>
    <row r="47" spans="1:18" ht="33" hidden="1" customHeight="1" x14ac:dyDescent="0.25">
      <c r="A47" s="3634" t="s">
        <v>25</v>
      </c>
      <c r="B47" s="3626" t="s">
        <v>25</v>
      </c>
      <c r="C47" s="3628" t="s">
        <v>93</v>
      </c>
      <c r="D47" s="233"/>
      <c r="E47" s="232"/>
      <c r="F47" s="3630" t="s">
        <v>127</v>
      </c>
      <c r="G47" s="3639" t="s">
        <v>126</v>
      </c>
      <c r="H47" s="3618" t="s">
        <v>33</v>
      </c>
      <c r="I47" s="3620" t="s">
        <v>32</v>
      </c>
      <c r="J47" s="231" t="s">
        <v>31</v>
      </c>
      <c r="K47" s="230" t="s">
        <v>108</v>
      </c>
      <c r="L47" s="229"/>
      <c r="M47" s="228" t="s">
        <v>125</v>
      </c>
      <c r="N47" s="227" t="s">
        <v>66</v>
      </c>
      <c r="O47" s="226">
        <v>8</v>
      </c>
    </row>
    <row r="48" spans="1:18" ht="21.75" hidden="1" customHeight="1" thickBot="1" x14ac:dyDescent="0.3">
      <c r="A48" s="3635"/>
      <c r="B48" s="3627"/>
      <c r="C48" s="3629"/>
      <c r="D48" s="225"/>
      <c r="E48" s="224"/>
      <c r="F48" s="3631"/>
      <c r="G48" s="3640"/>
      <c r="H48" s="3619"/>
      <c r="I48" s="3621"/>
      <c r="J48" s="223"/>
      <c r="K48" s="222" t="s">
        <v>21</v>
      </c>
      <c r="L48" s="221">
        <f>SUM(L47:L47)</f>
        <v>0</v>
      </c>
      <c r="M48" s="220" t="s">
        <v>124</v>
      </c>
      <c r="N48" s="219" t="s">
        <v>66</v>
      </c>
      <c r="O48" s="218" t="s">
        <v>123</v>
      </c>
    </row>
    <row r="49" spans="1:17" ht="22.5" customHeight="1" x14ac:dyDescent="0.25">
      <c r="A49" s="3634" t="s">
        <v>25</v>
      </c>
      <c r="B49" s="3632" t="s">
        <v>25</v>
      </c>
      <c r="C49" s="3643" t="s">
        <v>91</v>
      </c>
      <c r="D49" s="3672" t="s">
        <v>122</v>
      </c>
      <c r="E49" s="3673"/>
      <c r="F49" s="3674"/>
      <c r="G49" s="3568" t="s">
        <v>121</v>
      </c>
      <c r="H49" s="3571" t="s">
        <v>33</v>
      </c>
      <c r="I49" s="3615" t="s">
        <v>32</v>
      </c>
      <c r="J49" s="3606" t="s">
        <v>31</v>
      </c>
      <c r="K49" s="77" t="s">
        <v>108</v>
      </c>
      <c r="L49" s="76">
        <f>L55</f>
        <v>3544.5</v>
      </c>
      <c r="M49" s="3715" t="s">
        <v>120</v>
      </c>
      <c r="N49" s="3717" t="s">
        <v>119</v>
      </c>
      <c r="O49" s="3713"/>
      <c r="P49" s="93"/>
      <c r="Q49" s="93"/>
    </row>
    <row r="50" spans="1:17" ht="21.75" customHeight="1" thickBot="1" x14ac:dyDescent="0.3">
      <c r="A50" s="3635"/>
      <c r="B50" s="3633"/>
      <c r="C50" s="3644"/>
      <c r="D50" s="3675"/>
      <c r="E50" s="3676"/>
      <c r="F50" s="3677"/>
      <c r="G50" s="3570"/>
      <c r="H50" s="3572"/>
      <c r="I50" s="3616"/>
      <c r="J50" s="3607"/>
      <c r="K50" s="72" t="s">
        <v>21</v>
      </c>
      <c r="L50" s="71">
        <f>SUM(L49:L49)</f>
        <v>3544.5</v>
      </c>
      <c r="M50" s="3716"/>
      <c r="N50" s="3736"/>
      <c r="O50" s="3737"/>
      <c r="P50" s="93"/>
      <c r="Q50" s="94"/>
    </row>
    <row r="51" spans="1:17" ht="21.75" customHeight="1" thickBot="1" x14ac:dyDescent="0.3">
      <c r="A51" s="215" t="s">
        <v>25</v>
      </c>
      <c r="B51" s="214" t="s">
        <v>25</v>
      </c>
      <c r="C51" s="213" t="s">
        <v>91</v>
      </c>
      <c r="D51" s="217"/>
      <c r="E51" s="212" t="s">
        <v>25</v>
      </c>
      <c r="F51" s="211" t="s">
        <v>118</v>
      </c>
      <c r="G51" s="200"/>
      <c r="H51" s="3572"/>
      <c r="I51" s="3616"/>
      <c r="J51" s="3607"/>
      <c r="K51" s="205" t="s">
        <v>108</v>
      </c>
      <c r="L51" s="216">
        <v>168.2</v>
      </c>
      <c r="M51" s="203"/>
      <c r="N51" s="3736"/>
      <c r="O51" s="3737"/>
      <c r="P51" s="202"/>
      <c r="Q51" s="93"/>
    </row>
    <row r="52" spans="1:17" ht="21.75" customHeight="1" thickBot="1" x14ac:dyDescent="0.3">
      <c r="A52" s="215" t="s">
        <v>25</v>
      </c>
      <c r="B52" s="214" t="s">
        <v>25</v>
      </c>
      <c r="C52" s="213" t="s">
        <v>91</v>
      </c>
      <c r="D52" s="208"/>
      <c r="E52" s="212" t="s">
        <v>91</v>
      </c>
      <c r="F52" s="211" t="s">
        <v>117</v>
      </c>
      <c r="G52" s="200"/>
      <c r="H52" s="3572"/>
      <c r="I52" s="3616"/>
      <c r="J52" s="3607"/>
      <c r="K52" s="210" t="s">
        <v>108</v>
      </c>
      <c r="L52" s="209">
        <v>1448.4</v>
      </c>
      <c r="M52" s="203"/>
      <c r="N52" s="3736"/>
      <c r="O52" s="3737"/>
      <c r="P52" s="202"/>
      <c r="Q52" s="93"/>
    </row>
    <row r="53" spans="1:17" ht="21.75" customHeight="1" thickBot="1" x14ac:dyDescent="0.3">
      <c r="A53" s="215" t="s">
        <v>25</v>
      </c>
      <c r="B53" s="214" t="s">
        <v>25</v>
      </c>
      <c r="C53" s="213" t="s">
        <v>91</v>
      </c>
      <c r="D53" s="208"/>
      <c r="E53" s="212" t="s">
        <v>87</v>
      </c>
      <c r="F53" s="211" t="s">
        <v>116</v>
      </c>
      <c r="G53" s="200"/>
      <c r="H53" s="3572"/>
      <c r="I53" s="3616"/>
      <c r="J53" s="3607"/>
      <c r="K53" s="210" t="s">
        <v>108</v>
      </c>
      <c r="L53" s="209">
        <v>866.9</v>
      </c>
      <c r="M53" s="203"/>
      <c r="N53" s="3736"/>
      <c r="O53" s="3737"/>
      <c r="P53" s="202"/>
      <c r="Q53" s="93"/>
    </row>
    <row r="54" spans="1:17" ht="21.75" customHeight="1" thickBot="1" x14ac:dyDescent="0.3">
      <c r="A54" s="3810" t="s">
        <v>25</v>
      </c>
      <c r="B54" s="3819" t="s">
        <v>25</v>
      </c>
      <c r="C54" s="3821" t="s">
        <v>91</v>
      </c>
      <c r="D54" s="208"/>
      <c r="E54" s="207" t="s">
        <v>81</v>
      </c>
      <c r="F54" s="206" t="s">
        <v>115</v>
      </c>
      <c r="G54" s="200"/>
      <c r="H54" s="3572"/>
      <c r="I54" s="3616"/>
      <c r="J54" s="3607"/>
      <c r="K54" s="205" t="s">
        <v>108</v>
      </c>
      <c r="L54" s="204">
        <v>1061</v>
      </c>
      <c r="M54" s="203"/>
      <c r="N54" s="3736"/>
      <c r="O54" s="3737"/>
      <c r="P54" s="202"/>
      <c r="Q54" s="93"/>
    </row>
    <row r="55" spans="1:17" ht="13.5" customHeight="1" thickBot="1" x14ac:dyDescent="0.3">
      <c r="A55" s="3811"/>
      <c r="B55" s="3820"/>
      <c r="C55" s="3822"/>
      <c r="D55" s="201"/>
      <c r="E55" s="3808"/>
      <c r="F55" s="3809"/>
      <c r="G55" s="200"/>
      <c r="H55" s="3573"/>
      <c r="I55" s="3617"/>
      <c r="J55" s="3608"/>
      <c r="K55" s="199" t="s">
        <v>21</v>
      </c>
      <c r="L55" s="198">
        <f>SUM(L51+L52+L53+L54)</f>
        <v>3544.5</v>
      </c>
      <c r="M55" s="197"/>
      <c r="N55" s="3718"/>
      <c r="O55" s="3714"/>
    </row>
    <row r="56" spans="1:17" ht="25.5" customHeight="1" x14ac:dyDescent="0.25">
      <c r="A56" s="3634" t="s">
        <v>25</v>
      </c>
      <c r="B56" s="3632" t="s">
        <v>25</v>
      </c>
      <c r="C56" s="3643" t="s">
        <v>87</v>
      </c>
      <c r="D56" s="3672" t="s">
        <v>112</v>
      </c>
      <c r="E56" s="3673"/>
      <c r="F56" s="3674"/>
      <c r="G56" s="3568" t="s">
        <v>114</v>
      </c>
      <c r="H56" s="3571" t="s">
        <v>33</v>
      </c>
      <c r="I56" s="196" t="s">
        <v>32</v>
      </c>
      <c r="J56" s="131" t="s">
        <v>31</v>
      </c>
      <c r="K56" s="77" t="s">
        <v>108</v>
      </c>
      <c r="L56" s="76">
        <f>L58</f>
        <v>180</v>
      </c>
      <c r="M56" s="3715" t="s">
        <v>113</v>
      </c>
      <c r="N56" s="3717" t="s">
        <v>52</v>
      </c>
      <c r="O56" s="3713">
        <v>100</v>
      </c>
    </row>
    <row r="57" spans="1:17" ht="17.25" customHeight="1" thickBot="1" x14ac:dyDescent="0.3">
      <c r="A57" s="3635"/>
      <c r="B57" s="3633"/>
      <c r="C57" s="3644"/>
      <c r="D57" s="3678"/>
      <c r="E57" s="3679"/>
      <c r="F57" s="3680"/>
      <c r="G57" s="3570"/>
      <c r="H57" s="3572"/>
      <c r="I57" s="111"/>
      <c r="J57" s="110"/>
      <c r="K57" s="153" t="s">
        <v>21</v>
      </c>
      <c r="L57" s="152">
        <f>SUM(L56:L56)</f>
        <v>180</v>
      </c>
      <c r="M57" s="3716"/>
      <c r="N57" s="3718"/>
      <c r="O57" s="3714"/>
    </row>
    <row r="58" spans="1:17" ht="23.25" customHeight="1" x14ac:dyDescent="0.25">
      <c r="A58" s="3634" t="s">
        <v>25</v>
      </c>
      <c r="B58" s="3632" t="s">
        <v>25</v>
      </c>
      <c r="C58" s="3643" t="s">
        <v>87</v>
      </c>
      <c r="D58" s="134"/>
      <c r="E58" s="3683" t="s">
        <v>25</v>
      </c>
      <c r="F58" s="3812" t="s">
        <v>112</v>
      </c>
      <c r="G58" s="3570"/>
      <c r="H58" s="3572"/>
      <c r="I58" s="132"/>
      <c r="J58" s="131"/>
      <c r="K58" s="66" t="s">
        <v>108</v>
      </c>
      <c r="L58" s="195">
        <v>180</v>
      </c>
      <c r="M58" s="194"/>
      <c r="N58" s="193"/>
      <c r="O58" s="192"/>
    </row>
    <row r="59" spans="1:17" ht="13.5" customHeight="1" thickBot="1" x14ac:dyDescent="0.3">
      <c r="A59" s="3635"/>
      <c r="B59" s="3633"/>
      <c r="C59" s="3644"/>
      <c r="D59" s="99"/>
      <c r="E59" s="3685"/>
      <c r="F59" s="3813"/>
      <c r="G59" s="3569"/>
      <c r="H59" s="3573"/>
      <c r="I59" s="111"/>
      <c r="J59" s="110"/>
      <c r="K59" s="60" t="s">
        <v>21</v>
      </c>
      <c r="L59" s="59">
        <f>SUM(L58)</f>
        <v>180</v>
      </c>
      <c r="M59" s="191"/>
      <c r="N59" s="190"/>
      <c r="O59" s="189"/>
    </row>
    <row r="60" spans="1:17" ht="25.5" customHeight="1" x14ac:dyDescent="0.25">
      <c r="A60" s="3613" t="s">
        <v>25</v>
      </c>
      <c r="B60" s="3624" t="s">
        <v>25</v>
      </c>
      <c r="C60" s="182" t="s">
        <v>81</v>
      </c>
      <c r="D60" s="3672" t="s">
        <v>109</v>
      </c>
      <c r="E60" s="3673"/>
      <c r="F60" s="3674"/>
      <c r="G60" s="3568" t="s">
        <v>111</v>
      </c>
      <c r="H60" s="3700" t="s">
        <v>33</v>
      </c>
      <c r="I60" s="3615" t="s">
        <v>32</v>
      </c>
      <c r="J60" s="131" t="s">
        <v>31</v>
      </c>
      <c r="K60" s="77" t="s">
        <v>108</v>
      </c>
      <c r="L60" s="76">
        <v>0</v>
      </c>
      <c r="M60" s="188" t="s">
        <v>110</v>
      </c>
      <c r="N60" s="187" t="s">
        <v>98</v>
      </c>
      <c r="O60" s="186">
        <v>1</v>
      </c>
    </row>
    <row r="61" spans="1:17" ht="30.75" customHeight="1" thickBot="1" x14ac:dyDescent="0.3">
      <c r="A61" s="3614"/>
      <c r="B61" s="3625"/>
      <c r="C61" s="185"/>
      <c r="D61" s="3675"/>
      <c r="E61" s="3676"/>
      <c r="F61" s="3677"/>
      <c r="G61" s="3570"/>
      <c r="H61" s="3701"/>
      <c r="I61" s="3616"/>
      <c r="J61" s="120"/>
      <c r="K61" s="153" t="s">
        <v>21</v>
      </c>
      <c r="L61" s="152">
        <f>SUM(L60:L60)</f>
        <v>0</v>
      </c>
      <c r="M61" s="180"/>
      <c r="N61" s="184"/>
      <c r="O61" s="183"/>
    </row>
    <row r="62" spans="1:17" ht="26.25" customHeight="1" thickBot="1" x14ac:dyDescent="0.3">
      <c r="A62" s="3613" t="s">
        <v>25</v>
      </c>
      <c r="B62" s="3624" t="s">
        <v>25</v>
      </c>
      <c r="C62" s="182" t="s">
        <v>81</v>
      </c>
      <c r="D62" s="181"/>
      <c r="E62" s="3683" t="s">
        <v>25</v>
      </c>
      <c r="F62" s="3698" t="s">
        <v>109</v>
      </c>
      <c r="G62" s="3570"/>
      <c r="H62" s="3701"/>
      <c r="I62" s="3616"/>
      <c r="J62" s="120"/>
      <c r="K62" s="107" t="s">
        <v>108</v>
      </c>
      <c r="L62" s="59">
        <v>0</v>
      </c>
      <c r="M62" s="180"/>
      <c r="N62" s="179"/>
      <c r="O62" s="178"/>
    </row>
    <row r="63" spans="1:17" ht="24" customHeight="1" thickBot="1" x14ac:dyDescent="0.3">
      <c r="A63" s="3614"/>
      <c r="B63" s="3625"/>
      <c r="C63" s="177"/>
      <c r="D63" s="176"/>
      <c r="E63" s="3685"/>
      <c r="F63" s="3699"/>
      <c r="G63" s="3569"/>
      <c r="H63" s="3702"/>
      <c r="I63" s="3617"/>
      <c r="J63" s="110"/>
      <c r="K63" s="105" t="s">
        <v>21</v>
      </c>
      <c r="L63" s="59">
        <v>0</v>
      </c>
      <c r="M63" s="175"/>
      <c r="N63" s="174"/>
      <c r="O63" s="173"/>
    </row>
    <row r="64" spans="1:17" ht="24" hidden="1" customHeight="1" thickBot="1" x14ac:dyDescent="0.3">
      <c r="A64" s="44" t="s">
        <v>25</v>
      </c>
      <c r="B64" s="114" t="s">
        <v>25</v>
      </c>
      <c r="C64" s="172" t="s">
        <v>78</v>
      </c>
      <c r="D64" s="170"/>
      <c r="E64" s="169"/>
      <c r="F64" s="168"/>
      <c r="G64" s="167"/>
      <c r="H64" s="166"/>
      <c r="I64" s="161"/>
      <c r="J64" s="165"/>
      <c r="K64" s="164"/>
      <c r="L64" s="59"/>
      <c r="M64" s="163"/>
      <c r="N64" s="162"/>
      <c r="O64" s="161"/>
    </row>
    <row r="65" spans="1:16" ht="24" hidden="1" customHeight="1" thickBot="1" x14ac:dyDescent="0.3">
      <c r="A65" s="44"/>
      <c r="B65" s="114"/>
      <c r="C65" s="171"/>
      <c r="D65" s="170"/>
      <c r="E65" s="169"/>
      <c r="F65" s="168"/>
      <c r="G65" s="167"/>
      <c r="H65" s="166"/>
      <c r="I65" s="161"/>
      <c r="J65" s="165"/>
      <c r="K65" s="164"/>
      <c r="L65" s="59"/>
      <c r="M65" s="163"/>
      <c r="N65" s="162"/>
      <c r="O65" s="161"/>
    </row>
    <row r="66" spans="1:16" ht="24" hidden="1" customHeight="1" thickBot="1" x14ac:dyDescent="0.3">
      <c r="A66" s="44"/>
      <c r="B66" s="114"/>
      <c r="C66" s="171"/>
      <c r="D66" s="170"/>
      <c r="E66" s="169"/>
      <c r="F66" s="168"/>
      <c r="G66" s="167"/>
      <c r="H66" s="166"/>
      <c r="I66" s="161"/>
      <c r="J66" s="165"/>
      <c r="K66" s="164"/>
      <c r="L66" s="59"/>
      <c r="M66" s="163"/>
      <c r="N66" s="162"/>
      <c r="O66" s="161"/>
    </row>
    <row r="67" spans="1:16" ht="24" hidden="1" customHeight="1" thickBot="1" x14ac:dyDescent="0.3">
      <c r="A67" s="44"/>
      <c r="B67" s="114"/>
      <c r="C67" s="171"/>
      <c r="D67" s="170"/>
      <c r="E67" s="169"/>
      <c r="F67" s="168"/>
      <c r="G67" s="167"/>
      <c r="H67" s="166"/>
      <c r="I67" s="161"/>
      <c r="J67" s="165"/>
      <c r="K67" s="164"/>
      <c r="L67" s="59"/>
      <c r="M67" s="163"/>
      <c r="N67" s="162"/>
      <c r="O67" s="161"/>
    </row>
    <row r="68" spans="1:16" ht="15.75" customHeight="1" thickBot="1" x14ac:dyDescent="0.3">
      <c r="A68" s="44" t="s">
        <v>25</v>
      </c>
      <c r="B68" s="55" t="s">
        <v>25</v>
      </c>
      <c r="C68" s="3772" t="s">
        <v>26</v>
      </c>
      <c r="D68" s="3773"/>
      <c r="E68" s="3773"/>
      <c r="F68" s="3773"/>
      <c r="G68" s="3773"/>
      <c r="H68" s="3773"/>
      <c r="I68" s="3773"/>
      <c r="J68" s="3774"/>
      <c r="K68" s="54" t="s">
        <v>21</v>
      </c>
      <c r="L68" s="53">
        <f>L25+L41+L48+L50+L57+L61</f>
        <v>11439.9</v>
      </c>
      <c r="M68" s="160"/>
      <c r="N68" s="52"/>
      <c r="O68" s="51"/>
    </row>
    <row r="69" spans="1:16" ht="18" customHeight="1" thickBot="1" x14ac:dyDescent="0.3">
      <c r="A69" s="159" t="s">
        <v>25</v>
      </c>
      <c r="B69" s="158" t="s">
        <v>27</v>
      </c>
      <c r="C69" s="157" t="s">
        <v>107</v>
      </c>
      <c r="D69" s="155"/>
      <c r="E69" s="155"/>
      <c r="F69" s="155"/>
      <c r="G69" s="155"/>
      <c r="H69" s="155"/>
      <c r="I69" s="155"/>
      <c r="J69" s="156"/>
      <c r="K69" s="155"/>
      <c r="L69" s="155"/>
      <c r="M69" s="155"/>
      <c r="N69" s="155"/>
      <c r="O69" s="154"/>
    </row>
    <row r="70" spans="1:16" ht="16.5" customHeight="1" x14ac:dyDescent="0.25">
      <c r="A70" s="3634" t="s">
        <v>25</v>
      </c>
      <c r="B70" s="3632" t="s">
        <v>27</v>
      </c>
      <c r="C70" s="3643" t="s">
        <v>25</v>
      </c>
      <c r="D70" s="102"/>
      <c r="E70" s="88"/>
      <c r="F70" s="3645" t="s">
        <v>106</v>
      </c>
      <c r="G70" s="3568" t="s">
        <v>105</v>
      </c>
      <c r="H70" s="3622" t="s">
        <v>33</v>
      </c>
      <c r="I70" s="3615" t="s">
        <v>101</v>
      </c>
      <c r="J70" s="92" t="s">
        <v>100</v>
      </c>
      <c r="K70" s="66" t="s">
        <v>28</v>
      </c>
      <c r="L70" s="87">
        <v>1.5</v>
      </c>
      <c r="M70" s="3602" t="s">
        <v>104</v>
      </c>
      <c r="N70" s="3594" t="s">
        <v>98</v>
      </c>
      <c r="O70" s="3592">
        <v>1941</v>
      </c>
    </row>
    <row r="71" spans="1:16" ht="21.75" customHeight="1" thickBot="1" x14ac:dyDescent="0.3">
      <c r="A71" s="3635"/>
      <c r="B71" s="3633"/>
      <c r="C71" s="3644"/>
      <c r="D71" s="99"/>
      <c r="E71" s="61"/>
      <c r="F71" s="3646"/>
      <c r="G71" s="3569"/>
      <c r="H71" s="3623"/>
      <c r="I71" s="3617"/>
      <c r="J71" s="90"/>
      <c r="K71" s="60" t="s">
        <v>21</v>
      </c>
      <c r="L71" s="81">
        <f>SUM(L70:L70)</f>
        <v>1.5</v>
      </c>
      <c r="M71" s="3603"/>
      <c r="N71" s="3595"/>
      <c r="O71" s="3593"/>
    </row>
    <row r="72" spans="1:16" ht="26.25" customHeight="1" x14ac:dyDescent="0.25">
      <c r="A72" s="3634" t="s">
        <v>25</v>
      </c>
      <c r="B72" s="3632" t="s">
        <v>27</v>
      </c>
      <c r="C72" s="3643" t="s">
        <v>27</v>
      </c>
      <c r="D72" s="102"/>
      <c r="E72" s="88"/>
      <c r="F72" s="3641" t="s">
        <v>103</v>
      </c>
      <c r="G72" s="3568" t="s">
        <v>102</v>
      </c>
      <c r="H72" s="3622" t="s">
        <v>33</v>
      </c>
      <c r="I72" s="3615" t="s">
        <v>101</v>
      </c>
      <c r="J72" s="92" t="s">
        <v>100</v>
      </c>
      <c r="K72" s="66" t="s">
        <v>28</v>
      </c>
      <c r="L72" s="87">
        <v>53.7</v>
      </c>
      <c r="M72" s="3602" t="s">
        <v>99</v>
      </c>
      <c r="N72" s="74" t="s">
        <v>98</v>
      </c>
      <c r="O72" s="73">
        <v>500</v>
      </c>
    </row>
    <row r="73" spans="1:16" ht="27.75" customHeight="1" thickBot="1" x14ac:dyDescent="0.3">
      <c r="A73" s="3635"/>
      <c r="B73" s="3633"/>
      <c r="C73" s="3644"/>
      <c r="D73" s="99"/>
      <c r="E73" s="61"/>
      <c r="F73" s="3642"/>
      <c r="G73" s="3569"/>
      <c r="H73" s="3623"/>
      <c r="I73" s="3617"/>
      <c r="J73" s="90"/>
      <c r="K73" s="60" t="s">
        <v>21</v>
      </c>
      <c r="L73" s="81">
        <f>SUM(L72:L72)</f>
        <v>53.7</v>
      </c>
      <c r="M73" s="3603"/>
      <c r="N73" s="79"/>
      <c r="O73" s="78"/>
    </row>
    <row r="74" spans="1:16" ht="23.25" customHeight="1" x14ac:dyDescent="0.25">
      <c r="A74" s="3613" t="s">
        <v>25</v>
      </c>
      <c r="B74" s="3624" t="s">
        <v>27</v>
      </c>
      <c r="C74" s="3585" t="s">
        <v>93</v>
      </c>
      <c r="D74" s="3672" t="s">
        <v>97</v>
      </c>
      <c r="E74" s="3673"/>
      <c r="F74" s="3674"/>
      <c r="G74" s="3568" t="s">
        <v>96</v>
      </c>
      <c r="H74" s="3571" t="s">
        <v>33</v>
      </c>
      <c r="I74" s="3615" t="s">
        <v>32</v>
      </c>
      <c r="J74" s="3606" t="s">
        <v>31</v>
      </c>
      <c r="K74" s="77" t="s">
        <v>28</v>
      </c>
      <c r="L74" s="76">
        <f>L78</f>
        <v>79.2</v>
      </c>
      <c r="M74" s="3602" t="s">
        <v>95</v>
      </c>
      <c r="N74" s="3598" t="s">
        <v>65</v>
      </c>
      <c r="O74" s="3592">
        <v>84</v>
      </c>
    </row>
    <row r="75" spans="1:16" ht="16.5" customHeight="1" thickBot="1" x14ac:dyDescent="0.3">
      <c r="A75" s="3614"/>
      <c r="B75" s="3625"/>
      <c r="C75" s="3587"/>
      <c r="D75" s="3678"/>
      <c r="E75" s="3679"/>
      <c r="F75" s="3680"/>
      <c r="G75" s="3570"/>
      <c r="H75" s="3572"/>
      <c r="I75" s="3616"/>
      <c r="J75" s="3607"/>
      <c r="K75" s="153" t="s">
        <v>21</v>
      </c>
      <c r="L75" s="152">
        <f>SUM(L74:L74)</f>
        <v>79.2</v>
      </c>
      <c r="M75" s="3603"/>
      <c r="N75" s="3599"/>
      <c r="O75" s="3593"/>
      <c r="P75" s="83"/>
    </row>
    <row r="76" spans="1:16" ht="18.75" customHeight="1" thickBot="1" x14ac:dyDescent="0.3">
      <c r="A76" s="151" t="s">
        <v>25</v>
      </c>
      <c r="B76" s="150" t="s">
        <v>27</v>
      </c>
      <c r="C76" s="147" t="s">
        <v>93</v>
      </c>
      <c r="D76" s="124"/>
      <c r="E76" s="67" t="s">
        <v>25</v>
      </c>
      <c r="F76" s="149" t="s">
        <v>94</v>
      </c>
      <c r="G76" s="3570"/>
      <c r="H76" s="3572"/>
      <c r="I76" s="3616"/>
      <c r="J76" s="3607"/>
      <c r="K76" s="66" t="s">
        <v>28</v>
      </c>
      <c r="L76" s="148">
        <v>57.2</v>
      </c>
      <c r="M76" s="129"/>
      <c r="N76" s="128"/>
      <c r="O76" s="127"/>
      <c r="P76" s="93"/>
    </row>
    <row r="77" spans="1:16" ht="16.5" customHeight="1" x14ac:dyDescent="0.25">
      <c r="A77" s="3613" t="s">
        <v>25</v>
      </c>
      <c r="B77" s="3624" t="s">
        <v>27</v>
      </c>
      <c r="C77" s="147" t="s">
        <v>93</v>
      </c>
      <c r="D77" s="124"/>
      <c r="E77" s="146" t="s">
        <v>27</v>
      </c>
      <c r="F77" s="145" t="s">
        <v>92</v>
      </c>
      <c r="G77" s="3570"/>
      <c r="H77" s="3572"/>
      <c r="I77" s="3616"/>
      <c r="J77" s="3607"/>
      <c r="K77" s="66" t="s">
        <v>28</v>
      </c>
      <c r="L77" s="119">
        <v>22</v>
      </c>
      <c r="M77" s="118"/>
      <c r="N77" s="117"/>
      <c r="O77" s="116"/>
      <c r="P77" s="93"/>
    </row>
    <row r="78" spans="1:16" ht="20.25" customHeight="1" thickBot="1" x14ac:dyDescent="0.3">
      <c r="A78" s="3614"/>
      <c r="B78" s="3625"/>
      <c r="C78" s="144"/>
      <c r="D78" s="124"/>
      <c r="E78" s="143"/>
      <c r="F78" s="142"/>
      <c r="G78" s="3569"/>
      <c r="H78" s="3573"/>
      <c r="I78" s="3617"/>
      <c r="J78" s="3608"/>
      <c r="K78" s="60" t="s">
        <v>21</v>
      </c>
      <c r="L78" s="59">
        <f>SUM(L76:L77)</f>
        <v>79.2</v>
      </c>
      <c r="M78" s="109"/>
      <c r="N78" s="98"/>
      <c r="O78" s="108"/>
    </row>
    <row r="79" spans="1:16" ht="32.25" customHeight="1" x14ac:dyDescent="0.25">
      <c r="A79" s="3634" t="s">
        <v>25</v>
      </c>
      <c r="B79" s="3632" t="s">
        <v>27</v>
      </c>
      <c r="C79" s="3643" t="s">
        <v>91</v>
      </c>
      <c r="D79" s="102"/>
      <c r="E79" s="88"/>
      <c r="F79" s="3681" t="s">
        <v>90</v>
      </c>
      <c r="G79" s="3568" t="s">
        <v>89</v>
      </c>
      <c r="H79" s="3622" t="s">
        <v>33</v>
      </c>
      <c r="I79" s="3615" t="s">
        <v>61</v>
      </c>
      <c r="J79" s="92" t="s">
        <v>60</v>
      </c>
      <c r="K79" s="141" t="s">
        <v>28</v>
      </c>
      <c r="L79" s="140">
        <v>17</v>
      </c>
      <c r="M79" s="3609" t="s">
        <v>88</v>
      </c>
      <c r="N79" s="3611" t="s">
        <v>36</v>
      </c>
      <c r="O79" s="3612">
        <v>6</v>
      </c>
    </row>
    <row r="80" spans="1:16" ht="22.5" customHeight="1" thickBot="1" x14ac:dyDescent="0.3">
      <c r="A80" s="3635"/>
      <c r="B80" s="3633"/>
      <c r="C80" s="3644"/>
      <c r="D80" s="99"/>
      <c r="E80" s="61"/>
      <c r="F80" s="3682"/>
      <c r="G80" s="3569"/>
      <c r="H80" s="3623"/>
      <c r="I80" s="3617"/>
      <c r="J80" s="90"/>
      <c r="K80" s="60" t="s">
        <v>21</v>
      </c>
      <c r="L80" s="81">
        <f>SUM(L79:L79)</f>
        <v>17</v>
      </c>
      <c r="M80" s="3610"/>
      <c r="N80" s="3591"/>
      <c r="O80" s="3593"/>
    </row>
    <row r="81" spans="1:18" ht="21" customHeight="1" x14ac:dyDescent="0.25">
      <c r="A81" s="3634" t="s">
        <v>25</v>
      </c>
      <c r="B81" s="3632" t="s">
        <v>27</v>
      </c>
      <c r="C81" s="3643" t="s">
        <v>87</v>
      </c>
      <c r="D81" s="102"/>
      <c r="E81" s="88"/>
      <c r="F81" s="3681" t="s">
        <v>86</v>
      </c>
      <c r="G81" s="3568" t="s">
        <v>85</v>
      </c>
      <c r="H81" s="3622" t="s">
        <v>33</v>
      </c>
      <c r="I81" s="3615" t="s">
        <v>84</v>
      </c>
      <c r="J81" s="92" t="s">
        <v>83</v>
      </c>
      <c r="K81" s="66" t="s">
        <v>28</v>
      </c>
      <c r="L81" s="87">
        <v>6.7</v>
      </c>
      <c r="M81" s="3600" t="s">
        <v>82</v>
      </c>
      <c r="N81" s="3598" t="s">
        <v>65</v>
      </c>
      <c r="O81" s="3592">
        <v>100</v>
      </c>
    </row>
    <row r="82" spans="1:18" ht="16.5" customHeight="1" thickBot="1" x14ac:dyDescent="0.3">
      <c r="A82" s="3635"/>
      <c r="B82" s="3633"/>
      <c r="C82" s="3644"/>
      <c r="D82" s="99"/>
      <c r="E82" s="61"/>
      <c r="F82" s="3682"/>
      <c r="G82" s="3569"/>
      <c r="H82" s="3623"/>
      <c r="I82" s="3617"/>
      <c r="J82" s="90"/>
      <c r="K82" s="60" t="s">
        <v>21</v>
      </c>
      <c r="L82" s="81">
        <f>SUM(L81:L81)</f>
        <v>6.7</v>
      </c>
      <c r="M82" s="3601"/>
      <c r="N82" s="3599"/>
      <c r="O82" s="3593"/>
    </row>
    <row r="83" spans="1:18" ht="18.75" customHeight="1" x14ac:dyDescent="0.25">
      <c r="A83" s="3634" t="s">
        <v>25</v>
      </c>
      <c r="B83" s="3632" t="s">
        <v>27</v>
      </c>
      <c r="C83" s="3643" t="s">
        <v>81</v>
      </c>
      <c r="D83" s="102"/>
      <c r="E83" s="88"/>
      <c r="F83" s="3681" t="s">
        <v>80</v>
      </c>
      <c r="G83" s="3568" t="s">
        <v>79</v>
      </c>
      <c r="H83" s="3622" t="s">
        <v>33</v>
      </c>
      <c r="I83" s="3615" t="s">
        <v>61</v>
      </c>
      <c r="J83" s="139" t="s">
        <v>60</v>
      </c>
      <c r="K83" s="66" t="s">
        <v>28</v>
      </c>
      <c r="L83" s="87">
        <v>64.7</v>
      </c>
      <c r="M83" s="75"/>
      <c r="N83" s="74"/>
      <c r="O83" s="73"/>
    </row>
    <row r="84" spans="1:18" ht="19.5" customHeight="1" thickBot="1" x14ac:dyDescent="0.3">
      <c r="A84" s="3635"/>
      <c r="B84" s="3633"/>
      <c r="C84" s="3644"/>
      <c r="D84" s="99"/>
      <c r="E84" s="61"/>
      <c r="F84" s="3682"/>
      <c r="G84" s="3569"/>
      <c r="H84" s="3623"/>
      <c r="I84" s="3617"/>
      <c r="J84" s="90"/>
      <c r="K84" s="60" t="s">
        <v>21</v>
      </c>
      <c r="L84" s="81">
        <f>SUM(L83:L83)</f>
        <v>64.7</v>
      </c>
      <c r="M84" s="80"/>
      <c r="N84" s="79"/>
      <c r="O84" s="78"/>
    </row>
    <row r="85" spans="1:18" ht="20.25" customHeight="1" x14ac:dyDescent="0.25">
      <c r="A85" s="3634" t="s">
        <v>25</v>
      </c>
      <c r="B85" s="3632" t="s">
        <v>27</v>
      </c>
      <c r="C85" s="3643" t="s">
        <v>78</v>
      </c>
      <c r="D85" s="102"/>
      <c r="E85" s="88"/>
      <c r="F85" s="3681" t="s">
        <v>77</v>
      </c>
      <c r="G85" s="3568" t="s">
        <v>76</v>
      </c>
      <c r="H85" s="3622" t="s">
        <v>33</v>
      </c>
      <c r="I85" s="3615" t="s">
        <v>48</v>
      </c>
      <c r="J85" s="92" t="s">
        <v>47</v>
      </c>
      <c r="K85" s="66" t="s">
        <v>28</v>
      </c>
      <c r="L85" s="87">
        <v>10.5</v>
      </c>
      <c r="M85" s="75"/>
      <c r="N85" s="74"/>
      <c r="O85" s="73"/>
    </row>
    <row r="86" spans="1:18" ht="22.5" customHeight="1" thickBot="1" x14ac:dyDescent="0.3">
      <c r="A86" s="3635"/>
      <c r="B86" s="3633"/>
      <c r="C86" s="3644"/>
      <c r="D86" s="99"/>
      <c r="E86" s="61"/>
      <c r="F86" s="3682"/>
      <c r="G86" s="3569"/>
      <c r="H86" s="3623"/>
      <c r="I86" s="3617"/>
      <c r="J86" s="90"/>
      <c r="K86" s="60" t="s">
        <v>21</v>
      </c>
      <c r="L86" s="81">
        <f>SUM(L85:L85)</f>
        <v>10.5</v>
      </c>
      <c r="M86" s="80"/>
      <c r="N86" s="79"/>
      <c r="O86" s="78"/>
    </row>
    <row r="87" spans="1:18" ht="24" customHeight="1" x14ac:dyDescent="0.25">
      <c r="A87" s="3634" t="s">
        <v>25</v>
      </c>
      <c r="B87" s="3632" t="s">
        <v>27</v>
      </c>
      <c r="C87" s="3643" t="s">
        <v>73</v>
      </c>
      <c r="D87" s="3802" t="s">
        <v>71</v>
      </c>
      <c r="E87" s="3803"/>
      <c r="F87" s="3804"/>
      <c r="G87" s="3568" t="s">
        <v>75</v>
      </c>
      <c r="H87" s="3571" t="s">
        <v>33</v>
      </c>
      <c r="I87" s="138" t="s">
        <v>32</v>
      </c>
      <c r="J87" s="131" t="s">
        <v>31</v>
      </c>
      <c r="K87" s="77" t="s">
        <v>28</v>
      </c>
      <c r="L87" s="76">
        <f>L91</f>
        <v>23.5</v>
      </c>
      <c r="M87" s="3596" t="s">
        <v>74</v>
      </c>
      <c r="N87" s="3598" t="s">
        <v>65</v>
      </c>
      <c r="O87" s="3592">
        <v>75</v>
      </c>
      <c r="P87" s="137"/>
      <c r="Q87" s="137"/>
      <c r="R87" s="137"/>
    </row>
    <row r="88" spans="1:18" ht="18" customHeight="1" thickBot="1" x14ac:dyDescent="0.3">
      <c r="A88" s="3635"/>
      <c r="B88" s="3633"/>
      <c r="C88" s="3644"/>
      <c r="D88" s="3805"/>
      <c r="E88" s="3806"/>
      <c r="F88" s="3807"/>
      <c r="G88" s="3570"/>
      <c r="H88" s="3572"/>
      <c r="I88" s="121"/>
      <c r="J88" s="120"/>
      <c r="K88" s="72" t="s">
        <v>21</v>
      </c>
      <c r="L88" s="71">
        <f>SUM(L87:L87)</f>
        <v>23.5</v>
      </c>
      <c r="M88" s="3597"/>
      <c r="N88" s="3599"/>
      <c r="O88" s="3593"/>
    </row>
    <row r="89" spans="1:18" ht="18" customHeight="1" thickBot="1" x14ac:dyDescent="0.3">
      <c r="A89" s="136" t="s">
        <v>25</v>
      </c>
      <c r="B89" s="135" t="s">
        <v>27</v>
      </c>
      <c r="C89" s="3585" t="s">
        <v>73</v>
      </c>
      <c r="D89" s="134"/>
      <c r="E89" s="123" t="s">
        <v>25</v>
      </c>
      <c r="F89" s="133" t="s">
        <v>72</v>
      </c>
      <c r="G89" s="3570"/>
      <c r="H89" s="3572"/>
      <c r="I89" s="132"/>
      <c r="J89" s="131"/>
      <c r="K89" s="66" t="s">
        <v>28</v>
      </c>
      <c r="L89" s="130">
        <v>0</v>
      </c>
      <c r="M89" s="129"/>
      <c r="N89" s="128"/>
      <c r="O89" s="127"/>
    </row>
    <row r="90" spans="1:18" ht="16.5" customHeight="1" x14ac:dyDescent="0.25">
      <c r="A90" s="126"/>
      <c r="B90" s="125"/>
      <c r="C90" s="3586"/>
      <c r="D90" s="124"/>
      <c r="E90" s="123" t="s">
        <v>27</v>
      </c>
      <c r="F90" s="122" t="s">
        <v>71</v>
      </c>
      <c r="G90" s="3570"/>
      <c r="H90" s="3572"/>
      <c r="I90" s="121"/>
      <c r="J90" s="120"/>
      <c r="K90" s="66" t="s">
        <v>28</v>
      </c>
      <c r="L90" s="119">
        <v>23.5</v>
      </c>
      <c r="M90" s="118"/>
      <c r="N90" s="117"/>
      <c r="O90" s="116"/>
    </row>
    <row r="91" spans="1:18" ht="14.25" customHeight="1" thickBot="1" x14ac:dyDescent="0.3">
      <c r="A91" s="115"/>
      <c r="B91" s="114"/>
      <c r="C91" s="3587"/>
      <c r="D91" s="99"/>
      <c r="E91" s="113"/>
      <c r="F91" s="112"/>
      <c r="G91" s="3569"/>
      <c r="H91" s="3573"/>
      <c r="I91" s="111"/>
      <c r="J91" s="110"/>
      <c r="K91" s="60" t="s">
        <v>21</v>
      </c>
      <c r="L91" s="59">
        <f>SUM(L89:L90)</f>
        <v>23.5</v>
      </c>
      <c r="M91" s="109"/>
      <c r="N91" s="98"/>
      <c r="O91" s="108"/>
    </row>
    <row r="92" spans="1:18" ht="27.75" customHeight="1" thickBot="1" x14ac:dyDescent="0.3">
      <c r="A92" s="3634" t="s">
        <v>25</v>
      </c>
      <c r="B92" s="3632" t="s">
        <v>27</v>
      </c>
      <c r="C92" s="3643" t="s">
        <v>70</v>
      </c>
      <c r="D92" s="102"/>
      <c r="E92" s="88"/>
      <c r="F92" s="3681" t="s">
        <v>69</v>
      </c>
      <c r="G92" s="3568" t="s">
        <v>68</v>
      </c>
      <c r="H92" s="3622" t="s">
        <v>33</v>
      </c>
      <c r="I92" s="3615" t="s">
        <v>55</v>
      </c>
      <c r="J92" s="92" t="s">
        <v>54</v>
      </c>
      <c r="K92" s="107" t="s">
        <v>28</v>
      </c>
      <c r="L92" s="106">
        <v>29.8</v>
      </c>
      <c r="M92" s="3602" t="s">
        <v>67</v>
      </c>
      <c r="N92" s="74" t="s">
        <v>66</v>
      </c>
      <c r="O92" s="73">
        <v>1500</v>
      </c>
    </row>
    <row r="93" spans="1:18" ht="60.75" customHeight="1" thickBot="1" x14ac:dyDescent="0.3">
      <c r="A93" s="3635"/>
      <c r="B93" s="3633"/>
      <c r="C93" s="3644"/>
      <c r="D93" s="99"/>
      <c r="E93" s="61"/>
      <c r="F93" s="3682"/>
      <c r="G93" s="3569"/>
      <c r="H93" s="3623"/>
      <c r="I93" s="3617"/>
      <c r="J93" s="90"/>
      <c r="K93" s="105" t="s">
        <v>21</v>
      </c>
      <c r="L93" s="104">
        <f>SUM(L92:L92)</f>
        <v>29.8</v>
      </c>
      <c r="M93" s="3603"/>
      <c r="N93" s="79" t="s">
        <v>65</v>
      </c>
      <c r="O93" s="103">
        <v>4.8000000000000001E-2</v>
      </c>
    </row>
    <row r="94" spans="1:18" ht="39" customHeight="1" x14ac:dyDescent="0.25">
      <c r="A94" s="3634" t="s">
        <v>25</v>
      </c>
      <c r="B94" s="3632" t="s">
        <v>27</v>
      </c>
      <c r="C94" s="3643" t="s">
        <v>64</v>
      </c>
      <c r="D94" s="102"/>
      <c r="E94" s="88"/>
      <c r="F94" s="3645" t="s">
        <v>63</v>
      </c>
      <c r="G94" s="3568" t="s">
        <v>62</v>
      </c>
      <c r="H94" s="3622" t="s">
        <v>33</v>
      </c>
      <c r="I94" s="3615" t="s">
        <v>61</v>
      </c>
      <c r="J94" s="92" t="s">
        <v>60</v>
      </c>
      <c r="K94" s="66" t="s">
        <v>28</v>
      </c>
      <c r="L94" s="87">
        <v>9.1999999999999993</v>
      </c>
      <c r="M94" s="3604" t="s">
        <v>59</v>
      </c>
      <c r="N94" s="101" t="s">
        <v>52</v>
      </c>
      <c r="O94" s="100">
        <v>62.8</v>
      </c>
    </row>
    <row r="95" spans="1:18" ht="15.75" thickBot="1" x14ac:dyDescent="0.3">
      <c r="A95" s="3635"/>
      <c r="B95" s="3633"/>
      <c r="C95" s="3644"/>
      <c r="D95" s="99"/>
      <c r="E95" s="61"/>
      <c r="F95" s="3646"/>
      <c r="G95" s="3569"/>
      <c r="H95" s="3623"/>
      <c r="I95" s="3617"/>
      <c r="J95" s="90"/>
      <c r="K95" s="60" t="s">
        <v>21</v>
      </c>
      <c r="L95" s="81">
        <f>SUM(L94:L94)</f>
        <v>9.1999999999999993</v>
      </c>
      <c r="M95" s="3605"/>
      <c r="N95" s="98"/>
      <c r="O95" s="97"/>
    </row>
    <row r="96" spans="1:18" ht="36.75" customHeight="1" x14ac:dyDescent="0.25">
      <c r="A96" s="3634" t="s">
        <v>25</v>
      </c>
      <c r="B96" s="3632" t="s">
        <v>27</v>
      </c>
      <c r="C96" s="3585" t="s">
        <v>58</v>
      </c>
      <c r="D96" s="89"/>
      <c r="E96" s="88"/>
      <c r="F96" s="3681" t="s">
        <v>57</v>
      </c>
      <c r="G96" s="3568" t="s">
        <v>56</v>
      </c>
      <c r="H96" s="3622" t="s">
        <v>33</v>
      </c>
      <c r="I96" s="3615" t="s">
        <v>55</v>
      </c>
      <c r="J96" s="92" t="s">
        <v>54</v>
      </c>
      <c r="K96" s="66" t="s">
        <v>28</v>
      </c>
      <c r="L96" s="87">
        <v>0.4</v>
      </c>
      <c r="M96" s="3588" t="s">
        <v>53</v>
      </c>
      <c r="N96" s="3590" t="s">
        <v>52</v>
      </c>
      <c r="O96" s="3592">
        <v>100</v>
      </c>
    </row>
    <row r="97" spans="1:19" ht="29.25" customHeight="1" thickBot="1" x14ac:dyDescent="0.3">
      <c r="A97" s="3635"/>
      <c r="B97" s="3633"/>
      <c r="C97" s="3742"/>
      <c r="D97" s="82"/>
      <c r="E97" s="61"/>
      <c r="F97" s="3682"/>
      <c r="G97" s="3569"/>
      <c r="H97" s="3623"/>
      <c r="I97" s="3617"/>
      <c r="J97" s="90"/>
      <c r="K97" s="60" t="s">
        <v>21</v>
      </c>
      <c r="L97" s="81">
        <f>SUM(L96:L96)</f>
        <v>0.4</v>
      </c>
      <c r="M97" s="3589"/>
      <c r="N97" s="3591"/>
      <c r="O97" s="3593"/>
    </row>
    <row r="98" spans="1:19" ht="24" customHeight="1" x14ac:dyDescent="0.25">
      <c r="A98" s="3634" t="s">
        <v>25</v>
      </c>
      <c r="B98" s="3632" t="s">
        <v>27</v>
      </c>
      <c r="C98" s="3585" t="s">
        <v>51</v>
      </c>
      <c r="D98" s="89"/>
      <c r="E98" s="88"/>
      <c r="F98" s="3681" t="s">
        <v>50</v>
      </c>
      <c r="G98" s="3568" t="s">
        <v>49</v>
      </c>
      <c r="H98" s="3622" t="s">
        <v>33</v>
      </c>
      <c r="I98" s="3615" t="s">
        <v>48</v>
      </c>
      <c r="J98" s="92" t="s">
        <v>47</v>
      </c>
      <c r="K98" s="66" t="s">
        <v>28</v>
      </c>
      <c r="L98" s="96">
        <v>123.4</v>
      </c>
      <c r="M98" s="75"/>
      <c r="N98" s="74"/>
      <c r="O98" s="73"/>
      <c r="P98" s="95"/>
      <c r="Q98" s="94"/>
      <c r="R98" s="94"/>
      <c r="S98" s="93"/>
    </row>
    <row r="99" spans="1:19" ht="19.5" customHeight="1" thickBot="1" x14ac:dyDescent="0.3">
      <c r="A99" s="3635"/>
      <c r="B99" s="3633"/>
      <c r="C99" s="3742"/>
      <c r="D99" s="82"/>
      <c r="E99" s="61"/>
      <c r="F99" s="3682"/>
      <c r="G99" s="3569"/>
      <c r="H99" s="3623"/>
      <c r="I99" s="3617"/>
      <c r="J99" s="90"/>
      <c r="K99" s="60" t="s">
        <v>21</v>
      </c>
      <c r="L99" s="81">
        <f>SUM(L98:L98)</f>
        <v>123.4</v>
      </c>
      <c r="M99" s="80"/>
      <c r="N99" s="79"/>
      <c r="O99" s="78"/>
    </row>
    <row r="100" spans="1:19" ht="41.25" customHeight="1" x14ac:dyDescent="0.25">
      <c r="A100" s="3634" t="s">
        <v>25</v>
      </c>
      <c r="B100" s="3632" t="s">
        <v>27</v>
      </c>
      <c r="C100" s="3585" t="s">
        <v>46</v>
      </c>
      <c r="D100" s="89"/>
      <c r="E100" s="88"/>
      <c r="F100" s="3681" t="s">
        <v>45</v>
      </c>
      <c r="G100" s="3568" t="s">
        <v>44</v>
      </c>
      <c r="H100" s="3622" t="s">
        <v>33</v>
      </c>
      <c r="I100" s="3615" t="s">
        <v>39</v>
      </c>
      <c r="J100" s="92" t="s">
        <v>38</v>
      </c>
      <c r="K100" s="66" t="s">
        <v>28</v>
      </c>
      <c r="L100" s="87">
        <v>0.4</v>
      </c>
      <c r="M100" s="91" t="s">
        <v>43</v>
      </c>
      <c r="N100" s="85" t="s">
        <v>36</v>
      </c>
      <c r="O100" s="84">
        <v>6</v>
      </c>
    </row>
    <row r="101" spans="1:19" ht="21.75" customHeight="1" thickBot="1" x14ac:dyDescent="0.3">
      <c r="A101" s="3635"/>
      <c r="B101" s="3633"/>
      <c r="C101" s="3742"/>
      <c r="D101" s="82"/>
      <c r="E101" s="61"/>
      <c r="F101" s="3682"/>
      <c r="G101" s="3569"/>
      <c r="H101" s="3623"/>
      <c r="I101" s="3617"/>
      <c r="J101" s="90"/>
      <c r="K101" s="60" t="s">
        <v>21</v>
      </c>
      <c r="L101" s="81">
        <f>SUM(L100:L100)</f>
        <v>0.4</v>
      </c>
      <c r="M101" s="80"/>
      <c r="N101" s="79"/>
      <c r="O101" s="78"/>
    </row>
    <row r="102" spans="1:19" ht="27" customHeight="1" x14ac:dyDescent="0.25">
      <c r="A102" s="3634" t="s">
        <v>25</v>
      </c>
      <c r="B102" s="3632" t="s">
        <v>27</v>
      </c>
      <c r="C102" s="3585" t="s">
        <v>42</v>
      </c>
      <c r="D102" s="89"/>
      <c r="E102" s="88"/>
      <c r="F102" s="3681" t="s">
        <v>41</v>
      </c>
      <c r="G102" s="3568" t="s">
        <v>40</v>
      </c>
      <c r="H102" s="3622" t="s">
        <v>33</v>
      </c>
      <c r="I102" s="3615" t="s">
        <v>39</v>
      </c>
      <c r="J102" s="3606" t="s">
        <v>38</v>
      </c>
      <c r="K102" s="66" t="s">
        <v>28</v>
      </c>
      <c r="L102" s="87">
        <v>31.6</v>
      </c>
      <c r="M102" s="86" t="s">
        <v>37</v>
      </c>
      <c r="N102" s="85" t="s">
        <v>36</v>
      </c>
      <c r="O102" s="84">
        <v>1300</v>
      </c>
      <c r="Q102" s="83"/>
    </row>
    <row r="103" spans="1:19" ht="24.75" customHeight="1" thickBot="1" x14ac:dyDescent="0.3">
      <c r="A103" s="3635"/>
      <c r="B103" s="3633"/>
      <c r="C103" s="3742"/>
      <c r="D103" s="82"/>
      <c r="E103" s="61"/>
      <c r="F103" s="3682"/>
      <c r="G103" s="3569"/>
      <c r="H103" s="3623"/>
      <c r="I103" s="3617"/>
      <c r="J103" s="3608"/>
      <c r="K103" s="60" t="s">
        <v>21</v>
      </c>
      <c r="L103" s="81">
        <f>SUM(L102:L102)</f>
        <v>31.6</v>
      </c>
      <c r="M103" s="80"/>
      <c r="N103" s="79"/>
      <c r="O103" s="78"/>
    </row>
    <row r="104" spans="1:19" ht="22.5" customHeight="1" x14ac:dyDescent="0.25">
      <c r="A104" s="3634" t="s">
        <v>25</v>
      </c>
      <c r="B104" s="3632" t="s">
        <v>27</v>
      </c>
      <c r="C104" s="3585" t="s">
        <v>30</v>
      </c>
      <c r="D104" s="3802" t="s">
        <v>35</v>
      </c>
      <c r="E104" s="3803"/>
      <c r="F104" s="3804"/>
      <c r="G104" s="3568" t="s">
        <v>34</v>
      </c>
      <c r="H104" s="3571" t="s">
        <v>33</v>
      </c>
      <c r="I104" s="3615" t="s">
        <v>32</v>
      </c>
      <c r="J104" s="3606" t="s">
        <v>31</v>
      </c>
      <c r="K104" s="77" t="s">
        <v>28</v>
      </c>
      <c r="L104" s="76">
        <f>L106</f>
        <v>28.3</v>
      </c>
      <c r="M104" s="75"/>
      <c r="N104" s="74"/>
      <c r="O104" s="73"/>
    </row>
    <row r="105" spans="1:19" ht="24" customHeight="1" thickBot="1" x14ac:dyDescent="0.3">
      <c r="A105" s="3635"/>
      <c r="B105" s="3633"/>
      <c r="C105" s="3742"/>
      <c r="D105" s="3805"/>
      <c r="E105" s="3806"/>
      <c r="F105" s="3807"/>
      <c r="G105" s="3570"/>
      <c r="H105" s="3572"/>
      <c r="I105" s="3616"/>
      <c r="J105" s="3607"/>
      <c r="K105" s="72" t="s">
        <v>21</v>
      </c>
      <c r="L105" s="71">
        <f>SUM(L104:L104)</f>
        <v>28.3</v>
      </c>
      <c r="M105" s="70"/>
      <c r="N105" s="69"/>
      <c r="O105" s="68"/>
    </row>
    <row r="106" spans="1:19" ht="22.5" customHeight="1" thickBot="1" x14ac:dyDescent="0.3">
      <c r="A106" s="3613" t="s">
        <v>25</v>
      </c>
      <c r="B106" s="3624" t="s">
        <v>27</v>
      </c>
      <c r="C106" s="3585" t="s">
        <v>30</v>
      </c>
      <c r="D106" s="3738"/>
      <c r="E106" s="67" t="s">
        <v>25</v>
      </c>
      <c r="F106" s="3740" t="s">
        <v>29</v>
      </c>
      <c r="G106" s="3570"/>
      <c r="H106" s="3572"/>
      <c r="I106" s="3616"/>
      <c r="J106" s="3607"/>
      <c r="K106" s="66" t="s">
        <v>28</v>
      </c>
      <c r="L106" s="65">
        <v>28.3</v>
      </c>
      <c r="M106" s="64"/>
      <c r="N106" s="63"/>
      <c r="O106" s="62"/>
    </row>
    <row r="107" spans="1:19" ht="15" customHeight="1" thickBot="1" x14ac:dyDescent="0.3">
      <c r="A107" s="3614"/>
      <c r="B107" s="3625"/>
      <c r="C107" s="3587"/>
      <c r="D107" s="3739"/>
      <c r="E107" s="61"/>
      <c r="F107" s="3741"/>
      <c r="G107" s="3569"/>
      <c r="H107" s="3573"/>
      <c r="I107" s="3617"/>
      <c r="J107" s="3608"/>
      <c r="K107" s="60" t="s">
        <v>21</v>
      </c>
      <c r="L107" s="59">
        <f>SUM(L106)</f>
        <v>28.3</v>
      </c>
      <c r="M107" s="58"/>
      <c r="N107" s="57"/>
      <c r="O107" s="56"/>
    </row>
    <row r="108" spans="1:19" ht="15.75" customHeight="1" thickBot="1" x14ac:dyDescent="0.3">
      <c r="A108" s="44" t="s">
        <v>25</v>
      </c>
      <c r="B108" s="55" t="s">
        <v>27</v>
      </c>
      <c r="C108" s="3772" t="s">
        <v>26</v>
      </c>
      <c r="D108" s="3773"/>
      <c r="E108" s="3773"/>
      <c r="F108" s="3773"/>
      <c r="G108" s="3773"/>
      <c r="H108" s="3773"/>
      <c r="I108" s="3773"/>
      <c r="J108" s="3774"/>
      <c r="K108" s="54" t="s">
        <v>21</v>
      </c>
      <c r="L108" s="53">
        <f>L71+L73+L75+L80+L82+L84+L86+L88+L93+L95+L97+L99+L101+L103+L105</f>
        <v>479.90000000000003</v>
      </c>
      <c r="M108" s="52"/>
      <c r="N108" s="52"/>
      <c r="O108" s="51"/>
    </row>
    <row r="109" spans="1:19" ht="15.75" customHeight="1" thickBot="1" x14ac:dyDescent="0.3">
      <c r="A109" s="50" t="s">
        <v>25</v>
      </c>
      <c r="B109" s="49"/>
      <c r="C109" s="3775" t="s">
        <v>24</v>
      </c>
      <c r="D109" s="3776"/>
      <c r="E109" s="3776"/>
      <c r="F109" s="3776"/>
      <c r="G109" s="3776"/>
      <c r="H109" s="3776"/>
      <c r="I109" s="3776"/>
      <c r="J109" s="3777"/>
      <c r="K109" s="48" t="s">
        <v>21</v>
      </c>
      <c r="L109" s="47">
        <f>L108+L68</f>
        <v>11919.8</v>
      </c>
      <c r="M109" s="46"/>
      <c r="N109" s="46"/>
      <c r="O109" s="45"/>
    </row>
    <row r="110" spans="1:19" ht="15.75" hidden="1" thickBot="1" x14ac:dyDescent="0.3">
      <c r="A110" s="44"/>
      <c r="B110" s="43"/>
      <c r="C110" s="3781" t="s">
        <v>23</v>
      </c>
      <c r="D110" s="3781"/>
      <c r="E110" s="3781"/>
      <c r="F110" s="3781"/>
      <c r="G110" s="3781"/>
      <c r="H110" s="3781"/>
      <c r="I110" s="3782"/>
      <c r="J110" s="42"/>
      <c r="K110" s="41" t="s">
        <v>21</v>
      </c>
      <c r="L110" s="40">
        <f>L111-L20-L38</f>
        <v>11885.3</v>
      </c>
      <c r="M110" s="39"/>
      <c r="N110" s="39"/>
      <c r="O110" s="38"/>
    </row>
    <row r="111" spans="1:19" ht="15.75" thickBot="1" x14ac:dyDescent="0.3">
      <c r="A111" s="3778" t="s">
        <v>22</v>
      </c>
      <c r="B111" s="3779"/>
      <c r="C111" s="3779"/>
      <c r="D111" s="3779"/>
      <c r="E111" s="3779"/>
      <c r="F111" s="3779"/>
      <c r="G111" s="3779"/>
      <c r="H111" s="3779"/>
      <c r="I111" s="3779"/>
      <c r="J111" s="3780"/>
      <c r="K111" s="37" t="s">
        <v>21</v>
      </c>
      <c r="L111" s="36">
        <f>L109*1</f>
        <v>11919.8</v>
      </c>
      <c r="M111" s="3769"/>
      <c r="N111" s="3770"/>
      <c r="O111" s="3771"/>
    </row>
    <row r="112" spans="1:19" ht="15.75" customHeight="1" x14ac:dyDescent="0.25">
      <c r="A112" s="35" t="s">
        <v>20</v>
      </c>
      <c r="B112" s="35"/>
      <c r="C112" s="35"/>
      <c r="D112" s="35"/>
      <c r="E112" s="35"/>
      <c r="F112" s="35"/>
      <c r="G112" s="35"/>
      <c r="H112" s="35"/>
      <c r="I112" s="35"/>
      <c r="J112" s="35"/>
      <c r="K112" s="34"/>
      <c r="L112" s="33"/>
      <c r="M112" s="32"/>
      <c r="N112" s="32"/>
      <c r="O112" s="32"/>
    </row>
    <row r="113" spans="1:16" ht="20.25" customHeight="1" thickBot="1" x14ac:dyDescent="0.3">
      <c r="A113" s="30"/>
      <c r="B113" s="31"/>
      <c r="C113" s="3786" t="s">
        <v>19</v>
      </c>
      <c r="D113" s="3786"/>
      <c r="E113" s="3786"/>
      <c r="F113" s="3786"/>
      <c r="G113" s="3786"/>
      <c r="H113" s="3786"/>
      <c r="I113" s="3786"/>
      <c r="J113" s="3786"/>
      <c r="K113" s="3786"/>
      <c r="L113" s="3786"/>
      <c r="M113" s="3786"/>
      <c r="N113" s="3786"/>
      <c r="O113" s="3786"/>
      <c r="P113" s="14"/>
    </row>
    <row r="114" spans="1:16" ht="9" hidden="1" customHeight="1" thickBot="1" x14ac:dyDescent="0.3">
      <c r="A114" s="30"/>
      <c r="B114" s="28"/>
      <c r="C114" s="28"/>
      <c r="D114" s="28"/>
      <c r="E114" s="28"/>
      <c r="F114" s="28"/>
      <c r="G114" s="29"/>
      <c r="H114" s="28"/>
      <c r="I114" s="28"/>
      <c r="J114" s="27"/>
      <c r="K114" s="14"/>
      <c r="L114" s="26"/>
      <c r="M114" s="3787"/>
      <c r="N114" s="3787"/>
      <c r="O114" s="3787"/>
      <c r="P114" s="14"/>
    </row>
    <row r="115" spans="1:16" ht="26.25" thickBot="1" x14ac:dyDescent="0.3">
      <c r="A115" s="25"/>
      <c r="B115" s="24"/>
      <c r="C115" s="3788" t="s">
        <v>18</v>
      </c>
      <c r="D115" s="3788"/>
      <c r="E115" s="3788"/>
      <c r="F115" s="3788"/>
      <c r="G115" s="3788"/>
      <c r="H115" s="3788"/>
      <c r="I115" s="3788"/>
      <c r="J115" s="3788"/>
      <c r="K115" s="3788"/>
      <c r="L115" s="23" t="s">
        <v>17</v>
      </c>
      <c r="M115" s="22"/>
      <c r="N115" s="3789"/>
      <c r="O115" s="3789"/>
      <c r="P115" s="14"/>
    </row>
    <row r="116" spans="1:16" ht="15.75" thickBot="1" x14ac:dyDescent="0.3">
      <c r="A116" s="9"/>
      <c r="B116" s="8"/>
      <c r="C116" s="3760" t="s">
        <v>16</v>
      </c>
      <c r="D116" s="3760"/>
      <c r="E116" s="3760"/>
      <c r="F116" s="3760"/>
      <c r="G116" s="3760"/>
      <c r="H116" s="3760"/>
      <c r="I116" s="3760"/>
      <c r="J116" s="3760"/>
      <c r="K116" s="3790"/>
      <c r="L116" s="21">
        <f>L117</f>
        <v>11919.8</v>
      </c>
      <c r="M116" s="15"/>
      <c r="N116" s="3785"/>
      <c r="O116" s="3785"/>
      <c r="P116" s="14"/>
    </row>
    <row r="117" spans="1:16" x14ac:dyDescent="0.25">
      <c r="A117" s="20"/>
      <c r="B117" s="19"/>
      <c r="C117" s="3768" t="s">
        <v>15</v>
      </c>
      <c r="D117" s="3768"/>
      <c r="E117" s="3768"/>
      <c r="F117" s="3768"/>
      <c r="G117" s="3768"/>
      <c r="H117" s="3768"/>
      <c r="I117" s="3768"/>
      <c r="J117" s="3768"/>
      <c r="K117" s="3768"/>
      <c r="L117" s="18">
        <f>L118+L119+L120+L121+L122+L123+L124+L125+L126+L127+L128+L129</f>
        <v>11919.8</v>
      </c>
      <c r="M117" s="11"/>
      <c r="N117" s="3752"/>
      <c r="O117" s="3752"/>
      <c r="P117" s="14"/>
    </row>
    <row r="118" spans="1:16" x14ac:dyDescent="0.25">
      <c r="A118" s="3744" t="s">
        <v>14</v>
      </c>
      <c r="B118" s="3745"/>
      <c r="C118" s="3745"/>
      <c r="D118" s="3745"/>
      <c r="E118" s="3745"/>
      <c r="F118" s="3745"/>
      <c r="G118" s="3745"/>
      <c r="H118" s="3745"/>
      <c r="I118" s="3745"/>
      <c r="J118" s="3745"/>
      <c r="K118" s="3753"/>
      <c r="L118" s="16">
        <f>L17+L37+L47+L49+L56+L60</f>
        <v>11342.5</v>
      </c>
      <c r="M118" s="11"/>
      <c r="N118" s="3752"/>
      <c r="O118" s="3752"/>
      <c r="P118" s="17"/>
    </row>
    <row r="119" spans="1:16" x14ac:dyDescent="0.25">
      <c r="A119" s="3744" t="s">
        <v>13</v>
      </c>
      <c r="B119" s="3745"/>
      <c r="C119" s="3745"/>
      <c r="D119" s="3745"/>
      <c r="E119" s="3750"/>
      <c r="F119" s="3750"/>
      <c r="G119" s="3750"/>
      <c r="H119" s="3750"/>
      <c r="I119" s="3750"/>
      <c r="J119" s="3750"/>
      <c r="K119" s="3751"/>
      <c r="L119" s="13"/>
      <c r="M119" s="15"/>
      <c r="N119" s="3785"/>
      <c r="O119" s="3785"/>
      <c r="P119" s="14"/>
    </row>
    <row r="120" spans="1:16" x14ac:dyDescent="0.25">
      <c r="A120" s="3744" t="s">
        <v>12</v>
      </c>
      <c r="B120" s="3745"/>
      <c r="C120" s="3745"/>
      <c r="D120" s="3745"/>
      <c r="E120" s="3750"/>
      <c r="F120" s="3750"/>
      <c r="G120" s="3750"/>
      <c r="H120" s="3750"/>
      <c r="I120" s="3750"/>
      <c r="J120" s="3750"/>
      <c r="K120" s="3751"/>
      <c r="L120" s="16">
        <f>L19</f>
        <v>48.9</v>
      </c>
      <c r="M120" s="15"/>
      <c r="N120" s="15"/>
      <c r="O120" s="15"/>
      <c r="P120" s="14"/>
    </row>
    <row r="121" spans="1:16" x14ac:dyDescent="0.25">
      <c r="A121" s="3744" t="s">
        <v>11</v>
      </c>
      <c r="B121" s="3745"/>
      <c r="C121" s="3745"/>
      <c r="D121" s="3745"/>
      <c r="E121" s="3750"/>
      <c r="F121" s="3750"/>
      <c r="G121" s="3750"/>
      <c r="H121" s="3750"/>
      <c r="I121" s="3750"/>
      <c r="J121" s="3750"/>
      <c r="K121" s="3751"/>
      <c r="L121" s="13"/>
      <c r="M121" s="15"/>
      <c r="N121" s="15"/>
      <c r="O121" s="15"/>
      <c r="P121" s="14"/>
    </row>
    <row r="122" spans="1:16" x14ac:dyDescent="0.25">
      <c r="A122" s="3783" t="s">
        <v>10</v>
      </c>
      <c r="B122" s="3784"/>
      <c r="C122" s="3784"/>
      <c r="D122" s="3784"/>
      <c r="E122" s="3750"/>
      <c r="F122" s="3750"/>
      <c r="G122" s="3750"/>
      <c r="H122" s="3750"/>
      <c r="I122" s="3750"/>
      <c r="J122" s="3750"/>
      <c r="K122" s="3751"/>
      <c r="L122" s="13"/>
      <c r="M122" s="15"/>
      <c r="N122" s="15"/>
      <c r="O122" s="15"/>
      <c r="P122" s="14"/>
    </row>
    <row r="123" spans="1:16" x14ac:dyDescent="0.25">
      <c r="A123" s="3744" t="s">
        <v>9</v>
      </c>
      <c r="B123" s="3750"/>
      <c r="C123" s="3750"/>
      <c r="D123" s="3750"/>
      <c r="E123" s="3750"/>
      <c r="F123" s="3750"/>
      <c r="G123" s="3750"/>
      <c r="H123" s="3750"/>
      <c r="I123" s="3750"/>
      <c r="J123" s="3750"/>
      <c r="K123" s="3751"/>
      <c r="L123" s="13"/>
      <c r="M123" s="15"/>
      <c r="N123" s="15"/>
      <c r="O123" s="15"/>
      <c r="P123" s="14"/>
    </row>
    <row r="124" spans="1:16" x14ac:dyDescent="0.25">
      <c r="A124" s="3744" t="s">
        <v>8</v>
      </c>
      <c r="B124" s="3745"/>
      <c r="C124" s="3745"/>
      <c r="D124" s="3745"/>
      <c r="E124" s="3750"/>
      <c r="F124" s="3750"/>
      <c r="G124" s="3750"/>
      <c r="H124" s="3750"/>
      <c r="I124" s="3750"/>
      <c r="J124" s="3750"/>
      <c r="K124" s="3751"/>
      <c r="L124" s="16">
        <f>L21+L70+L72+L74+L79+L81+L83+L85+L87+L92+L94+L96+L98+L100+L102+L104</f>
        <v>493.90000000000003</v>
      </c>
      <c r="M124" s="15"/>
      <c r="N124" s="15"/>
      <c r="O124" s="15"/>
      <c r="P124" s="14"/>
    </row>
    <row r="125" spans="1:16" x14ac:dyDescent="0.25">
      <c r="A125" s="3744" t="s">
        <v>7</v>
      </c>
      <c r="B125" s="3745"/>
      <c r="C125" s="3745"/>
      <c r="D125" s="3745"/>
      <c r="E125" s="3750"/>
      <c r="F125" s="3750"/>
      <c r="G125" s="3750"/>
      <c r="H125" s="3750"/>
      <c r="I125" s="3750"/>
      <c r="J125" s="3750"/>
      <c r="K125" s="3751"/>
      <c r="L125" s="13"/>
      <c r="M125" s="15"/>
      <c r="N125" s="15"/>
      <c r="O125" s="15"/>
      <c r="P125" s="14"/>
    </row>
    <row r="126" spans="1:16" x14ac:dyDescent="0.25">
      <c r="A126" s="3744" t="s">
        <v>6</v>
      </c>
      <c r="B126" s="3745"/>
      <c r="C126" s="3745"/>
      <c r="D126" s="3745"/>
      <c r="E126" s="3746"/>
      <c r="F126" s="3746"/>
      <c r="G126" s="3746"/>
      <c r="H126" s="3746"/>
      <c r="I126" s="3746"/>
      <c r="J126" s="3746"/>
      <c r="K126" s="3747"/>
      <c r="L126" s="13"/>
      <c r="M126" s="15"/>
      <c r="N126" s="15"/>
      <c r="O126" s="15"/>
      <c r="P126" s="14"/>
    </row>
    <row r="127" spans="1:16" x14ac:dyDescent="0.25">
      <c r="A127" s="3748" t="s">
        <v>5</v>
      </c>
      <c r="B127" s="3749"/>
      <c r="C127" s="3749"/>
      <c r="D127" s="3749"/>
      <c r="E127" s="3750"/>
      <c r="F127" s="3750"/>
      <c r="G127" s="3750"/>
      <c r="H127" s="3750"/>
      <c r="I127" s="3750"/>
      <c r="J127" s="3750"/>
      <c r="K127" s="3751"/>
      <c r="L127" s="13"/>
      <c r="M127" s="11"/>
      <c r="N127" s="3752"/>
      <c r="O127" s="3752"/>
      <c r="P127" s="6"/>
    </row>
    <row r="128" spans="1:16" x14ac:dyDescent="0.25">
      <c r="A128" s="3744" t="s">
        <v>4</v>
      </c>
      <c r="B128" s="3745"/>
      <c r="C128" s="3745"/>
      <c r="D128" s="3745"/>
      <c r="E128" s="3745"/>
      <c r="F128" s="3745"/>
      <c r="G128" s="3745"/>
      <c r="H128" s="3745"/>
      <c r="I128" s="3745"/>
      <c r="J128" s="3745"/>
      <c r="K128" s="3753"/>
      <c r="L128" s="12">
        <f>L20+L38</f>
        <v>34.5</v>
      </c>
      <c r="M128" s="11"/>
      <c r="N128" s="3752"/>
      <c r="O128" s="3752"/>
      <c r="P128" s="6"/>
    </row>
    <row r="129" spans="1:16" ht="15.75" thickBot="1" x14ac:dyDescent="0.3">
      <c r="A129" s="3754" t="s">
        <v>3</v>
      </c>
      <c r="B129" s="3755"/>
      <c r="C129" s="3755"/>
      <c r="D129" s="3755"/>
      <c r="E129" s="3755"/>
      <c r="F129" s="3755"/>
      <c r="G129" s="3755"/>
      <c r="H129" s="3755"/>
      <c r="I129" s="3755"/>
      <c r="J129" s="3755"/>
      <c r="K129" s="3756"/>
      <c r="L129" s="10"/>
      <c r="M129" s="3"/>
      <c r="N129" s="3743"/>
      <c r="O129" s="3743"/>
      <c r="P129" s="6"/>
    </row>
    <row r="130" spans="1:16" ht="15.75" thickBot="1" x14ac:dyDescent="0.3">
      <c r="A130" s="9"/>
      <c r="B130" s="8"/>
      <c r="C130" s="3760" t="s">
        <v>2</v>
      </c>
      <c r="D130" s="3760"/>
      <c r="E130" s="3761"/>
      <c r="F130" s="3761"/>
      <c r="G130" s="3761"/>
      <c r="H130" s="3761"/>
      <c r="I130" s="3761"/>
      <c r="J130" s="3761"/>
      <c r="K130" s="3762"/>
      <c r="L130" s="7">
        <f>L131</f>
        <v>0</v>
      </c>
      <c r="M130" s="3"/>
      <c r="N130" s="3743"/>
      <c r="O130" s="3743"/>
      <c r="P130" s="6"/>
    </row>
    <row r="131" spans="1:16" ht="15.75" thickBot="1" x14ac:dyDescent="0.3">
      <c r="A131" s="3763" t="s">
        <v>1</v>
      </c>
      <c r="B131" s="3764"/>
      <c r="C131" s="3764"/>
      <c r="D131" s="3764"/>
      <c r="E131" s="3765"/>
      <c r="F131" s="3765"/>
      <c r="G131" s="3765"/>
      <c r="H131" s="3765"/>
      <c r="I131" s="3765"/>
      <c r="J131" s="3765"/>
      <c r="K131" s="3766"/>
      <c r="L131" s="5">
        <v>0</v>
      </c>
      <c r="M131" s="3767"/>
      <c r="N131" s="3767"/>
      <c r="O131" s="3767"/>
      <c r="P131" s="3767"/>
    </row>
    <row r="132" spans="1:16" ht="15.75" customHeight="1" thickBot="1" x14ac:dyDescent="0.3">
      <c r="A132" s="3757" t="s">
        <v>0</v>
      </c>
      <c r="B132" s="3758"/>
      <c r="C132" s="3758"/>
      <c r="D132" s="3758"/>
      <c r="E132" s="3758"/>
      <c r="F132" s="3758"/>
      <c r="G132" s="3758"/>
      <c r="H132" s="3758"/>
      <c r="I132" s="3758"/>
      <c r="J132" s="3758"/>
      <c r="K132" s="3759"/>
      <c r="L132" s="4">
        <f>L116+L130</f>
        <v>11919.8</v>
      </c>
      <c r="M132" s="3"/>
      <c r="N132" s="3743"/>
      <c r="O132" s="3743"/>
      <c r="P132" s="2"/>
    </row>
  </sheetData>
  <mergeCells count="272">
    <mergeCell ref="M1:O3"/>
    <mergeCell ref="D104:F105"/>
    <mergeCell ref="C68:J68"/>
    <mergeCell ref="A54:A55"/>
    <mergeCell ref="F58:F59"/>
    <mergeCell ref="E46:F46"/>
    <mergeCell ref="B35:B36"/>
    <mergeCell ref="C35:C36"/>
    <mergeCell ref="D26:D36"/>
    <mergeCell ref="B54:B55"/>
    <mergeCell ref="C54:C55"/>
    <mergeCell ref="G100:G101"/>
    <mergeCell ref="F100:F101"/>
    <mergeCell ref="I102:I103"/>
    <mergeCell ref="G102:G103"/>
    <mergeCell ref="A100:A101"/>
    <mergeCell ref="B100:B101"/>
    <mergeCell ref="I100:I101"/>
    <mergeCell ref="G104:G107"/>
    <mergeCell ref="C100:C101"/>
    <mergeCell ref="A104:A105"/>
    <mergeCell ref="B104:B105"/>
    <mergeCell ref="C104:C105"/>
    <mergeCell ref="A106:A107"/>
    <mergeCell ref="B106:B107"/>
    <mergeCell ref="A6:O6"/>
    <mergeCell ref="E8:E10"/>
    <mergeCell ref="G8:G10"/>
    <mergeCell ref="J8:J10"/>
    <mergeCell ref="M8:O8"/>
    <mergeCell ref="G98:G99"/>
    <mergeCell ref="A96:A97"/>
    <mergeCell ref="D87:F88"/>
    <mergeCell ref="E55:F55"/>
    <mergeCell ref="D49:F50"/>
    <mergeCell ref="I92:I93"/>
    <mergeCell ref="I98:I99"/>
    <mergeCell ref="I94:I95"/>
    <mergeCell ref="I96:I97"/>
    <mergeCell ref="C89:C91"/>
    <mergeCell ref="A98:A99"/>
    <mergeCell ref="B98:B99"/>
    <mergeCell ref="C98:C99"/>
    <mergeCell ref="F98:F99"/>
    <mergeCell ref="H98:H99"/>
    <mergeCell ref="A58:A59"/>
    <mergeCell ref="H49:H55"/>
    <mergeCell ref="I49:I55"/>
    <mergeCell ref="M49:M50"/>
    <mergeCell ref="A124:K124"/>
    <mergeCell ref="A125:K125"/>
    <mergeCell ref="C117:K117"/>
    <mergeCell ref="N117:O117"/>
    <mergeCell ref="M111:O111"/>
    <mergeCell ref="C108:J108"/>
    <mergeCell ref="C109:J109"/>
    <mergeCell ref="A111:J111"/>
    <mergeCell ref="C110:I110"/>
    <mergeCell ref="A118:K118"/>
    <mergeCell ref="A120:K120"/>
    <mergeCell ref="A121:K121"/>
    <mergeCell ref="A122:K122"/>
    <mergeCell ref="A123:K123"/>
    <mergeCell ref="N118:O118"/>
    <mergeCell ref="A119:K119"/>
    <mergeCell ref="N119:O119"/>
    <mergeCell ref="C113:O113"/>
    <mergeCell ref="M114:O114"/>
    <mergeCell ref="C115:K115"/>
    <mergeCell ref="N115:O115"/>
    <mergeCell ref="C116:K116"/>
    <mergeCell ref="N116:O116"/>
    <mergeCell ref="N132:O132"/>
    <mergeCell ref="A126:K126"/>
    <mergeCell ref="A127:K127"/>
    <mergeCell ref="N127:O127"/>
    <mergeCell ref="A128:K128"/>
    <mergeCell ref="N128:O128"/>
    <mergeCell ref="A129:K129"/>
    <mergeCell ref="N129:O129"/>
    <mergeCell ref="A132:K132"/>
    <mergeCell ref="C130:K130"/>
    <mergeCell ref="N130:O130"/>
    <mergeCell ref="A131:K131"/>
    <mergeCell ref="M131:P131"/>
    <mergeCell ref="C106:C107"/>
    <mergeCell ref="D106:D107"/>
    <mergeCell ref="F106:F107"/>
    <mergeCell ref="H102:H103"/>
    <mergeCell ref="A102:A103"/>
    <mergeCell ref="B102:B103"/>
    <mergeCell ref="C102:C103"/>
    <mergeCell ref="F102:F103"/>
    <mergeCell ref="G92:G93"/>
    <mergeCell ref="A92:A93"/>
    <mergeCell ref="B92:B93"/>
    <mergeCell ref="F92:F93"/>
    <mergeCell ref="H92:H93"/>
    <mergeCell ref="C92:C93"/>
    <mergeCell ref="A94:A95"/>
    <mergeCell ref="B94:B95"/>
    <mergeCell ref="C94:C95"/>
    <mergeCell ref="F94:F95"/>
    <mergeCell ref="H94:H95"/>
    <mergeCell ref="B96:B97"/>
    <mergeCell ref="C96:C97"/>
    <mergeCell ref="F96:F97"/>
    <mergeCell ref="H96:H97"/>
    <mergeCell ref="G96:G97"/>
    <mergeCell ref="H83:H84"/>
    <mergeCell ref="D56:F57"/>
    <mergeCell ref="N49:N55"/>
    <mergeCell ref="O49:O55"/>
    <mergeCell ref="J49:J55"/>
    <mergeCell ref="G49:G50"/>
    <mergeCell ref="B58:B59"/>
    <mergeCell ref="C58:C59"/>
    <mergeCell ref="B77:B78"/>
    <mergeCell ref="A81:A82"/>
    <mergeCell ref="B81:B82"/>
    <mergeCell ref="A87:A88"/>
    <mergeCell ref="A79:A80"/>
    <mergeCell ref="B79:B80"/>
    <mergeCell ref="A56:A57"/>
    <mergeCell ref="B56:B57"/>
    <mergeCell ref="C56:C57"/>
    <mergeCell ref="A49:A50"/>
    <mergeCell ref="B49:B50"/>
    <mergeCell ref="C49:C50"/>
    <mergeCell ref="G85:G86"/>
    <mergeCell ref="C87:C88"/>
    <mergeCell ref="A85:A86"/>
    <mergeCell ref="B85:B86"/>
    <mergeCell ref="C85:C86"/>
    <mergeCell ref="G83:G84"/>
    <mergeCell ref="F85:F86"/>
    <mergeCell ref="B83:B84"/>
    <mergeCell ref="C83:C84"/>
    <mergeCell ref="F83:F84"/>
    <mergeCell ref="O56:O57"/>
    <mergeCell ref="G56:G59"/>
    <mergeCell ref="M56:M57"/>
    <mergeCell ref="N56:N57"/>
    <mergeCell ref="E58:E59"/>
    <mergeCell ref="A17:A25"/>
    <mergeCell ref="B17:B25"/>
    <mergeCell ref="C17:C25"/>
    <mergeCell ref="H17:H25"/>
    <mergeCell ref="D17:F25"/>
    <mergeCell ref="I37:I46"/>
    <mergeCell ref="J37:J46"/>
    <mergeCell ref="A37:A41"/>
    <mergeCell ref="B37:B41"/>
    <mergeCell ref="B26:B29"/>
    <mergeCell ref="K8:K10"/>
    <mergeCell ref="G17:G25"/>
    <mergeCell ref="C14:L16"/>
    <mergeCell ref="J17:J25"/>
    <mergeCell ref="I17:I25"/>
    <mergeCell ref="I81:I82"/>
    <mergeCell ref="E62:E63"/>
    <mergeCell ref="F62:F63"/>
    <mergeCell ref="H60:H63"/>
    <mergeCell ref="F81:F82"/>
    <mergeCell ref="H81:H82"/>
    <mergeCell ref="C81:C82"/>
    <mergeCell ref="F26:F29"/>
    <mergeCell ref="F42:F43"/>
    <mergeCell ref="D37:F41"/>
    <mergeCell ref="B11:J11"/>
    <mergeCell ref="B14:B16"/>
    <mergeCell ref="I8:I10"/>
    <mergeCell ref="D60:F61"/>
    <mergeCell ref="D74:F75"/>
    <mergeCell ref="F79:F80"/>
    <mergeCell ref="C79:C80"/>
    <mergeCell ref="G79:G80"/>
    <mergeCell ref="G37:G46"/>
    <mergeCell ref="H37:H46"/>
    <mergeCell ref="E26:E29"/>
    <mergeCell ref="J104:J107"/>
    <mergeCell ref="I104:I107"/>
    <mergeCell ref="H104:H107"/>
    <mergeCell ref="A83:A84"/>
    <mergeCell ref="A26:A29"/>
    <mergeCell ref="A35:A36"/>
    <mergeCell ref="B42:B43"/>
    <mergeCell ref="A42:A43"/>
    <mergeCell ref="G47:G48"/>
    <mergeCell ref="A47:A48"/>
    <mergeCell ref="F72:F73"/>
    <mergeCell ref="G70:G71"/>
    <mergeCell ref="G72:G73"/>
    <mergeCell ref="C72:C73"/>
    <mergeCell ref="A72:A73"/>
    <mergeCell ref="B72:B73"/>
    <mergeCell ref="A70:A71"/>
    <mergeCell ref="B70:B71"/>
    <mergeCell ref="C70:C71"/>
    <mergeCell ref="F70:F71"/>
    <mergeCell ref="A74:A75"/>
    <mergeCell ref="B74:B75"/>
    <mergeCell ref="C74:C75"/>
    <mergeCell ref="H79:H80"/>
    <mergeCell ref="J102:J103"/>
    <mergeCell ref="H47:H48"/>
    <mergeCell ref="I47:I48"/>
    <mergeCell ref="H100:H101"/>
    <mergeCell ref="I83:I84"/>
    <mergeCell ref="I60:I63"/>
    <mergeCell ref="H85:H86"/>
    <mergeCell ref="I85:I86"/>
    <mergeCell ref="A60:A61"/>
    <mergeCell ref="B60:B61"/>
    <mergeCell ref="B62:B63"/>
    <mergeCell ref="A62:A63"/>
    <mergeCell ref="H56:H59"/>
    <mergeCell ref="B47:B48"/>
    <mergeCell ref="C47:C48"/>
    <mergeCell ref="G60:G63"/>
    <mergeCell ref="F47:F48"/>
    <mergeCell ref="B87:B88"/>
    <mergeCell ref="I79:I80"/>
    <mergeCell ref="I72:I73"/>
    <mergeCell ref="H72:H73"/>
    <mergeCell ref="H70:H71"/>
    <mergeCell ref="I70:I71"/>
    <mergeCell ref="G94:G95"/>
    <mergeCell ref="M96:M97"/>
    <mergeCell ref="N96:N97"/>
    <mergeCell ref="O96:O97"/>
    <mergeCell ref="O70:O71"/>
    <mergeCell ref="N70:N71"/>
    <mergeCell ref="M87:M88"/>
    <mergeCell ref="N87:N88"/>
    <mergeCell ref="O87:O88"/>
    <mergeCell ref="N81:N82"/>
    <mergeCell ref="M81:M82"/>
    <mergeCell ref="M92:M93"/>
    <mergeCell ref="M94:M95"/>
    <mergeCell ref="M72:M73"/>
    <mergeCell ref="M70:M71"/>
    <mergeCell ref="M74:M75"/>
    <mergeCell ref="O81:O82"/>
    <mergeCell ref="N74:N75"/>
    <mergeCell ref="O74:O75"/>
    <mergeCell ref="M79:M80"/>
    <mergeCell ref="N79:N80"/>
    <mergeCell ref="O79:O80"/>
    <mergeCell ref="G81:G82"/>
    <mergeCell ref="G87:G91"/>
    <mergeCell ref="H87:H91"/>
    <mergeCell ref="A4:O4"/>
    <mergeCell ref="A5:O5"/>
    <mergeCell ref="A8:A10"/>
    <mergeCell ref="B8:B10"/>
    <mergeCell ref="C8:C10"/>
    <mergeCell ref="C26:C29"/>
    <mergeCell ref="J74:J78"/>
    <mergeCell ref="A77:A78"/>
    <mergeCell ref="G74:G78"/>
    <mergeCell ref="I74:I78"/>
    <mergeCell ref="H74:H78"/>
    <mergeCell ref="N7:O7"/>
    <mergeCell ref="C13:O13"/>
    <mergeCell ref="L8:L10"/>
    <mergeCell ref="M9:M10"/>
    <mergeCell ref="N9:N10"/>
    <mergeCell ref="O9:O10"/>
    <mergeCell ref="D8:D10"/>
    <mergeCell ref="F8:F10"/>
    <mergeCell ref="H8:H10"/>
  </mergeCells>
  <pageMargins left="0.25" right="0.25" top="0.75" bottom="0.75" header="0.3" footer="0.3"/>
  <pageSetup paperSize="9" scale="74" firstPageNumber="3" fitToHeight="0" orientation="landscape" useFirstPageNumber="1" r:id="rId1"/>
  <headerFooter>
    <oddHeader>&amp;C&amp;P</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566"/>
  <sheetViews>
    <sheetView view="pageBreakPreview" topLeftCell="A16" zoomScaleNormal="100" zoomScaleSheetLayoutView="100" workbookViewId="0">
      <selection sqref="A1:XFD1"/>
    </sheetView>
  </sheetViews>
  <sheetFormatPr defaultRowHeight="12.75" x14ac:dyDescent="0.2"/>
  <cols>
    <col min="1" max="1" width="3.5703125" style="352" customWidth="1"/>
    <col min="2" max="2" width="3.140625" style="352" customWidth="1"/>
    <col min="3" max="3" width="3.7109375" style="352" customWidth="1"/>
    <col min="4" max="5" width="3.5703125" style="352" customWidth="1"/>
    <col min="6" max="6" width="49" style="352" customWidth="1"/>
    <col min="7" max="7" width="5" style="352" customWidth="1"/>
    <col min="8" max="8" width="7.85546875" style="352" customWidth="1"/>
    <col min="9" max="9" width="8.140625" style="352" customWidth="1"/>
    <col min="10" max="10" width="41.42578125" style="352" customWidth="1"/>
    <col min="11" max="11" width="8" style="352" customWidth="1"/>
    <col min="12" max="12" width="18.140625" style="353" customWidth="1"/>
    <col min="13" max="13" width="41.28515625" style="352" customWidth="1"/>
    <col min="14" max="14" width="9.140625" style="353" customWidth="1"/>
    <col min="15" max="15" width="7.7109375" style="353" customWidth="1"/>
    <col min="16" max="16" width="3.5703125" style="352" hidden="1" customWidth="1"/>
    <col min="17" max="17" width="3" style="352" hidden="1" customWidth="1"/>
    <col min="18" max="19" width="8.85546875" style="352" hidden="1" customWidth="1"/>
    <col min="20" max="22" width="9.140625" style="352" hidden="1" customWidth="1"/>
    <col min="23" max="23" width="0.140625" style="352" customWidth="1"/>
    <col min="24" max="24" width="9.140625" style="352" hidden="1" customWidth="1"/>
    <col min="25" max="25" width="0.7109375" style="352" hidden="1" customWidth="1"/>
    <col min="26" max="26" width="9.140625" style="352" hidden="1" customWidth="1"/>
    <col min="27" max="16384" width="9.140625" style="352"/>
  </cols>
  <sheetData>
    <row r="1" spans="1:30" ht="65.25" customHeight="1" x14ac:dyDescent="0.2">
      <c r="L1" s="351"/>
      <c r="M1" s="3567" t="s">
        <v>1215</v>
      </c>
      <c r="N1" s="3567"/>
      <c r="O1" s="3567"/>
      <c r="Q1" s="351"/>
      <c r="R1" s="351"/>
      <c r="S1" s="351"/>
      <c r="AC1" s="351"/>
      <c r="AD1" s="351"/>
    </row>
    <row r="2" spans="1:30" ht="14.25" customHeight="1" x14ac:dyDescent="0.2">
      <c r="A2" s="3969" t="s">
        <v>184</v>
      </c>
      <c r="B2" s="3969"/>
      <c r="C2" s="3969"/>
      <c r="D2" s="3969"/>
      <c r="E2" s="3969"/>
      <c r="F2" s="3969"/>
      <c r="G2" s="3969"/>
      <c r="H2" s="3969"/>
      <c r="I2" s="3969"/>
      <c r="J2" s="3969"/>
      <c r="K2" s="3969"/>
      <c r="L2" s="3969"/>
      <c r="M2" s="3969"/>
      <c r="N2" s="3969"/>
      <c r="O2" s="3969"/>
      <c r="P2" s="3969"/>
      <c r="Q2" s="3969"/>
      <c r="AC2" s="351"/>
      <c r="AD2" s="351"/>
    </row>
    <row r="3" spans="1:30" ht="14.25" customHeight="1" x14ac:dyDescent="0.2">
      <c r="A3" s="3968" t="s">
        <v>453</v>
      </c>
      <c r="B3" s="3968"/>
      <c r="C3" s="3968"/>
      <c r="D3" s="3968"/>
      <c r="E3" s="3968"/>
      <c r="F3" s="3968"/>
      <c r="G3" s="3968"/>
      <c r="H3" s="3968"/>
      <c r="I3" s="3968"/>
      <c r="J3" s="3968"/>
      <c r="K3" s="3968"/>
      <c r="L3" s="3968"/>
      <c r="M3" s="3968"/>
      <c r="N3" s="3968"/>
      <c r="O3" s="3968"/>
      <c r="AC3" s="351"/>
      <c r="AD3" s="351"/>
    </row>
    <row r="4" spans="1:30" ht="14.25" x14ac:dyDescent="0.2">
      <c r="A4" s="3575" t="s">
        <v>182</v>
      </c>
      <c r="B4" s="3575"/>
      <c r="C4" s="3575"/>
      <c r="D4" s="3575"/>
      <c r="E4" s="3575"/>
      <c r="F4" s="3575"/>
      <c r="G4" s="3575"/>
      <c r="H4" s="3575"/>
      <c r="I4" s="3575"/>
      <c r="J4" s="3575"/>
      <c r="K4" s="3575"/>
      <c r="L4" s="3575"/>
      <c r="M4" s="3575"/>
      <c r="N4" s="3575"/>
      <c r="O4" s="3575"/>
      <c r="P4" s="1033"/>
      <c r="Q4" s="1033"/>
    </row>
    <row r="5" spans="1:30" ht="16.5" thickBot="1" x14ac:dyDescent="0.25">
      <c r="A5" s="1032"/>
      <c r="B5" s="1032"/>
      <c r="C5" s="1032"/>
      <c r="D5" s="1032"/>
      <c r="E5" s="1032"/>
      <c r="F5" s="1032"/>
      <c r="G5" s="1032"/>
      <c r="H5" s="1032"/>
      <c r="I5" s="1032"/>
      <c r="J5" s="1032"/>
      <c r="K5" s="1032"/>
      <c r="L5" s="1032"/>
      <c r="M5" s="1031"/>
      <c r="N5" s="3647" t="s">
        <v>148</v>
      </c>
      <c r="O5" s="3647"/>
    </row>
    <row r="6" spans="1:30" ht="31.5" customHeight="1" thickBot="1" x14ac:dyDescent="0.25">
      <c r="A6" s="3970" t="s">
        <v>181</v>
      </c>
      <c r="B6" s="3973" t="s">
        <v>180</v>
      </c>
      <c r="C6" s="3976" t="s">
        <v>176</v>
      </c>
      <c r="D6" s="3791" t="s">
        <v>178</v>
      </c>
      <c r="E6" s="3985" t="s">
        <v>179</v>
      </c>
      <c r="F6" s="3979" t="s">
        <v>177</v>
      </c>
      <c r="G6" s="3794" t="s">
        <v>176</v>
      </c>
      <c r="H6" s="3982" t="s">
        <v>175</v>
      </c>
      <c r="I6" s="3994" t="s">
        <v>174</v>
      </c>
      <c r="J6" s="4000" t="s">
        <v>173</v>
      </c>
      <c r="K6" s="3982" t="s">
        <v>172</v>
      </c>
      <c r="L6" s="3997" t="s">
        <v>171</v>
      </c>
      <c r="M6" s="4006" t="s">
        <v>170</v>
      </c>
      <c r="N6" s="4007"/>
      <c r="O6" s="4008"/>
    </row>
    <row r="7" spans="1:30" ht="12.75" customHeight="1" x14ac:dyDescent="0.2">
      <c r="A7" s="3971"/>
      <c r="B7" s="3974"/>
      <c r="C7" s="3977"/>
      <c r="D7" s="3792"/>
      <c r="E7" s="3986"/>
      <c r="F7" s="3980"/>
      <c r="G7" s="3795"/>
      <c r="H7" s="3983"/>
      <c r="I7" s="3995"/>
      <c r="J7" s="4001"/>
      <c r="K7" s="3983"/>
      <c r="L7" s="3998"/>
      <c r="M7" s="4002" t="s">
        <v>169</v>
      </c>
      <c r="N7" s="4004" t="s">
        <v>168</v>
      </c>
      <c r="O7" s="3658" t="s">
        <v>167</v>
      </c>
    </row>
    <row r="8" spans="1:30" ht="151.9" customHeight="1" thickBot="1" x14ac:dyDescent="0.25">
      <c r="A8" s="3972"/>
      <c r="B8" s="3975"/>
      <c r="C8" s="3978"/>
      <c r="D8" s="3793"/>
      <c r="E8" s="3987"/>
      <c r="F8" s="3981"/>
      <c r="G8" s="3796"/>
      <c r="H8" s="3984"/>
      <c r="I8" s="3996"/>
      <c r="J8" s="4001"/>
      <c r="K8" s="3984"/>
      <c r="L8" s="3999"/>
      <c r="M8" s="4003"/>
      <c r="N8" s="4005"/>
      <c r="O8" s="3659"/>
    </row>
    <row r="9" spans="1:30" ht="15.75" thickBot="1" x14ac:dyDescent="0.25">
      <c r="A9" s="1030" t="s">
        <v>25</v>
      </c>
      <c r="B9" s="1029"/>
      <c r="C9" s="811" t="s">
        <v>452</v>
      </c>
      <c r="D9" s="957"/>
      <c r="E9" s="957"/>
      <c r="F9" s="958"/>
      <c r="G9" s="958"/>
      <c r="H9" s="957"/>
      <c r="I9" s="957"/>
      <c r="J9" s="957"/>
      <c r="K9" s="957"/>
      <c r="L9" s="957"/>
      <c r="M9" s="1028"/>
      <c r="N9" s="546"/>
      <c r="O9" s="956"/>
    </row>
    <row r="10" spans="1:30" ht="28.5" customHeight="1" thickBot="1" x14ac:dyDescent="0.25">
      <c r="A10" s="651"/>
      <c r="B10" s="650"/>
      <c r="C10" s="648"/>
      <c r="D10" s="648"/>
      <c r="E10" s="648"/>
      <c r="F10" s="649"/>
      <c r="G10" s="649"/>
      <c r="H10" s="648"/>
      <c r="I10" s="648"/>
      <c r="J10" s="648"/>
      <c r="K10" s="648"/>
      <c r="L10" s="648"/>
      <c r="M10" s="647" t="s">
        <v>451</v>
      </c>
      <c r="N10" s="531" t="s">
        <v>36</v>
      </c>
      <c r="O10" s="530">
        <v>3</v>
      </c>
    </row>
    <row r="11" spans="1:30" ht="15" thickBot="1" x14ac:dyDescent="0.25">
      <c r="A11" s="642" t="s">
        <v>25</v>
      </c>
      <c r="B11" s="771" t="s">
        <v>25</v>
      </c>
      <c r="C11" s="645" t="s">
        <v>450</v>
      </c>
      <c r="D11" s="644"/>
      <c r="E11" s="644"/>
      <c r="F11" s="644"/>
      <c r="G11" s="644"/>
      <c r="H11" s="644"/>
      <c r="I11" s="644"/>
      <c r="J11" s="644"/>
      <c r="K11" s="644"/>
      <c r="L11" s="537"/>
      <c r="M11" s="643"/>
      <c r="N11" s="643"/>
      <c r="O11" s="718"/>
    </row>
    <row r="12" spans="1:30" ht="39" thickBot="1" x14ac:dyDescent="0.25">
      <c r="A12" s="642"/>
      <c r="B12" s="405"/>
      <c r="C12" s="769"/>
      <c r="D12" s="533"/>
      <c r="E12" s="533"/>
      <c r="F12" s="533"/>
      <c r="G12" s="533"/>
      <c r="H12" s="533"/>
      <c r="I12" s="533"/>
      <c r="J12" s="533"/>
      <c r="K12" s="533"/>
      <c r="L12" s="873"/>
      <c r="M12" s="720" t="s">
        <v>449</v>
      </c>
      <c r="N12" s="531" t="s">
        <v>36</v>
      </c>
      <c r="O12" s="530">
        <v>3</v>
      </c>
    </row>
    <row r="13" spans="1:30" ht="30" customHeight="1" x14ac:dyDescent="0.2">
      <c r="A13" s="600" t="s">
        <v>25</v>
      </c>
      <c r="B13" s="3988" t="s">
        <v>25</v>
      </c>
      <c r="C13" s="639" t="s">
        <v>25</v>
      </c>
      <c r="D13" s="876"/>
      <c r="E13" s="876"/>
      <c r="F13" s="3991" t="s">
        <v>448</v>
      </c>
      <c r="G13" s="3827" t="s">
        <v>156</v>
      </c>
      <c r="H13" s="3843" t="s">
        <v>33</v>
      </c>
      <c r="I13" s="3887" t="s">
        <v>32</v>
      </c>
      <c r="J13" s="742" t="s">
        <v>31</v>
      </c>
      <c r="K13" s="955" t="s">
        <v>108</v>
      </c>
      <c r="L13" s="524">
        <f>L20+L26+L32+L38</f>
        <v>5.0999999999999996</v>
      </c>
      <c r="M13" s="1027" t="s">
        <v>221</v>
      </c>
      <c r="N13" s="432" t="s">
        <v>36</v>
      </c>
      <c r="O13" s="511">
        <v>1</v>
      </c>
    </row>
    <row r="14" spans="1:30" ht="15" x14ac:dyDescent="0.2">
      <c r="A14" s="635"/>
      <c r="B14" s="3989"/>
      <c r="C14" s="639"/>
      <c r="D14" s="876"/>
      <c r="E14" s="876"/>
      <c r="F14" s="3893"/>
      <c r="G14" s="3827"/>
      <c r="H14" s="3843"/>
      <c r="I14" s="3887"/>
      <c r="J14" s="420"/>
      <c r="K14" s="523" t="s">
        <v>130</v>
      </c>
      <c r="L14" s="943">
        <f>L21+L27+L33+L39</f>
        <v>1177.8</v>
      </c>
      <c r="M14" s="3992" t="s">
        <v>447</v>
      </c>
      <c r="N14" s="496" t="s">
        <v>344</v>
      </c>
      <c r="O14" s="495">
        <v>1</v>
      </c>
    </row>
    <row r="15" spans="1:30" ht="28.5" customHeight="1" x14ac:dyDescent="0.2">
      <c r="A15" s="635"/>
      <c r="B15" s="3989"/>
      <c r="C15" s="639"/>
      <c r="D15" s="876"/>
      <c r="E15" s="876"/>
      <c r="F15" s="3893"/>
      <c r="G15" s="3827"/>
      <c r="H15" s="3843"/>
      <c r="I15" s="3887"/>
      <c r="J15" s="420"/>
      <c r="K15" s="523" t="s">
        <v>199</v>
      </c>
      <c r="L15" s="524">
        <f>L22+L28+L34+L40</f>
        <v>0</v>
      </c>
      <c r="M15" s="3993"/>
      <c r="N15" s="496"/>
      <c r="O15" s="426"/>
    </row>
    <row r="16" spans="1:30" ht="15" x14ac:dyDescent="0.2">
      <c r="A16" s="635"/>
      <c r="B16" s="3989"/>
      <c r="C16" s="639"/>
      <c r="D16" s="876"/>
      <c r="E16" s="876"/>
      <c r="F16" s="3893"/>
      <c r="G16" s="3827"/>
      <c r="H16" s="3843"/>
      <c r="I16" s="3887"/>
      <c r="J16" s="420"/>
      <c r="K16" s="523" t="s">
        <v>154</v>
      </c>
      <c r="L16" s="640">
        <f>L23+L29+L35+L41</f>
        <v>541</v>
      </c>
      <c r="M16" s="457"/>
      <c r="N16" s="496"/>
      <c r="O16" s="426"/>
    </row>
    <row r="17" spans="1:29" ht="15" x14ac:dyDescent="0.2">
      <c r="A17" s="635"/>
      <c r="B17" s="3989"/>
      <c r="C17" s="639"/>
      <c r="D17" s="876"/>
      <c r="E17" s="876"/>
      <c r="F17" s="3893"/>
      <c r="G17" s="3827"/>
      <c r="H17" s="3843"/>
      <c r="I17" s="3887"/>
      <c r="J17" s="420"/>
      <c r="K17" s="716" t="s">
        <v>209</v>
      </c>
      <c r="L17" s="519">
        <f>L24</f>
        <v>1627</v>
      </c>
      <c r="M17" s="417"/>
      <c r="N17" s="416"/>
      <c r="O17" s="415"/>
    </row>
    <row r="18" spans="1:29" ht="15.75" thickBot="1" x14ac:dyDescent="0.25">
      <c r="A18" s="635"/>
      <c r="B18" s="3989"/>
      <c r="C18" s="639"/>
      <c r="D18" s="876"/>
      <c r="E18" s="876"/>
      <c r="F18" s="3893"/>
      <c r="G18" s="3827"/>
      <c r="H18" s="3843"/>
      <c r="I18" s="3887"/>
      <c r="J18" s="420"/>
      <c r="K18" s="716" t="s">
        <v>446</v>
      </c>
      <c r="L18" s="715"/>
      <c r="M18" s="491"/>
      <c r="N18" s="490"/>
      <c r="O18" s="489"/>
    </row>
    <row r="19" spans="1:29" ht="15.75" thickBot="1" x14ac:dyDescent="0.25">
      <c r="A19" s="633"/>
      <c r="B19" s="3990"/>
      <c r="C19" s="637"/>
      <c r="D19" s="875"/>
      <c r="E19" s="954"/>
      <c r="F19" s="3894"/>
      <c r="G19" s="3828"/>
      <c r="H19" s="3844"/>
      <c r="I19" s="3888"/>
      <c r="J19" s="487"/>
      <c r="K19" s="443" t="s">
        <v>21</v>
      </c>
      <c r="L19" s="442">
        <f>SUM(L13:L18)</f>
        <v>3350.8999999999996</v>
      </c>
      <c r="M19" s="441"/>
      <c r="N19" s="440"/>
      <c r="O19" s="439"/>
    </row>
    <row r="20" spans="1:29" ht="15" customHeight="1" x14ac:dyDescent="0.2">
      <c r="A20" s="1018" t="s">
        <v>25</v>
      </c>
      <c r="B20" s="1017" t="s">
        <v>25</v>
      </c>
      <c r="C20" s="899" t="s">
        <v>25</v>
      </c>
      <c r="D20" s="597" t="s">
        <v>25</v>
      </c>
      <c r="E20" s="3823"/>
      <c r="F20" s="3839" t="s">
        <v>445</v>
      </c>
      <c r="G20" s="3826" t="s">
        <v>156</v>
      </c>
      <c r="H20" s="4014" t="s">
        <v>33</v>
      </c>
      <c r="I20" s="3886" t="s">
        <v>444</v>
      </c>
      <c r="J20" s="3831" t="s">
        <v>38</v>
      </c>
      <c r="K20" s="435" t="s">
        <v>108</v>
      </c>
      <c r="L20" s="502"/>
      <c r="M20" s="433" t="s">
        <v>214</v>
      </c>
      <c r="N20" s="432" t="s">
        <v>36</v>
      </c>
      <c r="O20" s="431"/>
    </row>
    <row r="21" spans="1:29" ht="15" x14ac:dyDescent="0.2">
      <c r="A21" s="592"/>
      <c r="B21" s="591"/>
      <c r="C21" s="590"/>
      <c r="D21" s="589"/>
      <c r="E21" s="3824"/>
      <c r="F21" s="3840"/>
      <c r="G21" s="3827"/>
      <c r="H21" s="4015"/>
      <c r="I21" s="3887"/>
      <c r="J21" s="3832"/>
      <c r="K21" s="430" t="s">
        <v>130</v>
      </c>
      <c r="L21" s="453">
        <v>375</v>
      </c>
      <c r="M21" s="428" t="s">
        <v>443</v>
      </c>
      <c r="N21" s="427" t="s">
        <v>36</v>
      </c>
      <c r="O21" s="426"/>
      <c r="P21" s="505" t="s">
        <v>442</v>
      </c>
      <c r="Q21" s="352">
        <v>12</v>
      </c>
    </row>
    <row r="22" spans="1:29" ht="12.75" customHeight="1" x14ac:dyDescent="0.2">
      <c r="A22" s="592"/>
      <c r="B22" s="591"/>
      <c r="C22" s="590"/>
      <c r="D22" s="589"/>
      <c r="E22" s="3824"/>
      <c r="F22" s="3840"/>
      <c r="G22" s="3827"/>
      <c r="H22" s="4015"/>
      <c r="I22" s="3887"/>
      <c r="J22" s="420"/>
      <c r="K22" s="430" t="s">
        <v>199</v>
      </c>
      <c r="L22" s="453"/>
      <c r="M22" s="457"/>
      <c r="N22" s="496"/>
      <c r="O22" s="426"/>
    </row>
    <row r="23" spans="1:29" ht="15" x14ac:dyDescent="0.2">
      <c r="A23" s="592"/>
      <c r="B23" s="591"/>
      <c r="C23" s="590"/>
      <c r="D23" s="589"/>
      <c r="E23" s="3824"/>
      <c r="F23" s="3840"/>
      <c r="G23" s="3827"/>
      <c r="H23" s="4015"/>
      <c r="I23" s="3887"/>
      <c r="J23" s="596" t="s">
        <v>284</v>
      </c>
      <c r="K23" s="430" t="s">
        <v>154</v>
      </c>
      <c r="L23" s="497"/>
      <c r="M23" s="457"/>
      <c r="N23" s="496"/>
      <c r="O23" s="426"/>
    </row>
    <row r="24" spans="1:29" ht="15.75" thickBot="1" x14ac:dyDescent="0.25">
      <c r="A24" s="592"/>
      <c r="B24" s="591"/>
      <c r="C24" s="590"/>
      <c r="D24" s="589"/>
      <c r="E24" s="3824"/>
      <c r="F24" s="3840"/>
      <c r="G24" s="3827"/>
      <c r="H24" s="4015"/>
      <c r="I24" s="3887"/>
      <c r="J24" s="420"/>
      <c r="K24" s="419" t="s">
        <v>441</v>
      </c>
      <c r="L24" s="492">
        <v>1627</v>
      </c>
      <c r="M24" s="491"/>
      <c r="N24" s="490"/>
      <c r="O24" s="489"/>
    </row>
    <row r="25" spans="1:29" ht="15.75" thickBot="1" x14ac:dyDescent="0.25">
      <c r="A25" s="588"/>
      <c r="B25" s="587"/>
      <c r="C25" s="586"/>
      <c r="D25" s="585"/>
      <c r="E25" s="3825"/>
      <c r="F25" s="3841"/>
      <c r="G25" s="3828"/>
      <c r="H25" s="4016"/>
      <c r="I25" s="3888"/>
      <c r="J25" s="487"/>
      <c r="K25" s="443" t="s">
        <v>21</v>
      </c>
      <c r="L25" s="442">
        <f>SUM(L20:L24)</f>
        <v>2002</v>
      </c>
      <c r="M25" s="441"/>
      <c r="N25" s="440"/>
      <c r="O25" s="439"/>
    </row>
    <row r="26" spans="1:29" ht="15" customHeight="1" x14ac:dyDescent="0.2">
      <c r="A26" s="1018" t="s">
        <v>25</v>
      </c>
      <c r="B26" s="1017" t="s">
        <v>25</v>
      </c>
      <c r="C26" s="899" t="s">
        <v>25</v>
      </c>
      <c r="D26" s="597" t="s">
        <v>27</v>
      </c>
      <c r="E26" s="3823"/>
      <c r="F26" s="4017" t="s">
        <v>440</v>
      </c>
      <c r="G26" s="3826" t="s">
        <v>156</v>
      </c>
      <c r="H26" s="3842" t="s">
        <v>33</v>
      </c>
      <c r="I26" s="4020" t="s">
        <v>439</v>
      </c>
      <c r="J26" s="3831" t="s">
        <v>38</v>
      </c>
      <c r="K26" s="435" t="s">
        <v>108</v>
      </c>
      <c r="L26" s="434"/>
      <c r="M26" s="607"/>
      <c r="N26" s="606"/>
      <c r="O26" s="605"/>
      <c r="Y26" s="356"/>
    </row>
    <row r="27" spans="1:29" ht="15" x14ac:dyDescent="0.2">
      <c r="A27" s="592"/>
      <c r="B27" s="591"/>
      <c r="C27" s="590"/>
      <c r="D27" s="589"/>
      <c r="E27" s="3824"/>
      <c r="F27" s="4018"/>
      <c r="G27" s="3827"/>
      <c r="H27" s="3843"/>
      <c r="I27" s="4021"/>
      <c r="J27" s="3832"/>
      <c r="K27" s="430" t="s">
        <v>130</v>
      </c>
      <c r="L27" s="429">
        <v>0</v>
      </c>
      <c r="M27" s="604"/>
      <c r="N27" s="603"/>
      <c r="O27" s="426"/>
      <c r="Y27" s="356"/>
      <c r="AA27" s="356"/>
      <c r="AB27" s="356"/>
      <c r="AC27" s="356"/>
    </row>
    <row r="28" spans="1:29" ht="15" x14ac:dyDescent="0.2">
      <c r="A28" s="592"/>
      <c r="B28" s="591"/>
      <c r="C28" s="590"/>
      <c r="D28" s="589"/>
      <c r="E28" s="3824"/>
      <c r="F28" s="4018"/>
      <c r="G28" s="3827"/>
      <c r="H28" s="3843"/>
      <c r="I28" s="4021"/>
      <c r="J28" s="420"/>
      <c r="K28" s="430" t="s">
        <v>199</v>
      </c>
      <c r="L28" s="453"/>
      <c r="M28" s="457" t="s">
        <v>438</v>
      </c>
      <c r="N28" s="496" t="s">
        <v>36</v>
      </c>
      <c r="O28" s="495">
        <v>1</v>
      </c>
    </row>
    <row r="29" spans="1:29" ht="15" x14ac:dyDescent="0.2">
      <c r="A29" s="592"/>
      <c r="B29" s="591"/>
      <c r="C29" s="590"/>
      <c r="D29" s="589"/>
      <c r="E29" s="3824"/>
      <c r="F29" s="4018"/>
      <c r="G29" s="3827"/>
      <c r="H29" s="3843"/>
      <c r="I29" s="4021"/>
      <c r="J29" s="420"/>
      <c r="K29" s="430" t="s">
        <v>154</v>
      </c>
      <c r="L29" s="453"/>
      <c r="M29" s="457"/>
      <c r="N29" s="496"/>
      <c r="O29" s="426"/>
      <c r="AA29" s="356"/>
    </row>
    <row r="30" spans="1:29" ht="15.75" thickBot="1" x14ac:dyDescent="0.25">
      <c r="A30" s="592"/>
      <c r="B30" s="591"/>
      <c r="C30" s="590"/>
      <c r="D30" s="589"/>
      <c r="E30" s="3824"/>
      <c r="F30" s="4018"/>
      <c r="G30" s="3827"/>
      <c r="H30" s="3843"/>
      <c r="I30" s="4021"/>
      <c r="J30" s="454" t="s">
        <v>435</v>
      </c>
      <c r="K30" s="419" t="s">
        <v>144</v>
      </c>
      <c r="L30" s="512"/>
      <c r="M30" s="491"/>
      <c r="N30" s="490"/>
      <c r="O30" s="489"/>
    </row>
    <row r="31" spans="1:29" ht="15.75" thickBot="1" x14ac:dyDescent="0.25">
      <c r="A31" s="588"/>
      <c r="B31" s="587"/>
      <c r="C31" s="586"/>
      <c r="D31" s="585"/>
      <c r="E31" s="3825"/>
      <c r="F31" s="4019"/>
      <c r="G31" s="3828"/>
      <c r="H31" s="3844"/>
      <c r="I31" s="4022"/>
      <c r="J31" s="487"/>
      <c r="K31" s="443" t="s">
        <v>21</v>
      </c>
      <c r="L31" s="442">
        <f>SUM(L26:L30)</f>
        <v>0</v>
      </c>
      <c r="M31" s="441"/>
      <c r="N31" s="440"/>
      <c r="O31" s="439"/>
    </row>
    <row r="32" spans="1:29" ht="15" customHeight="1" x14ac:dyDescent="0.2">
      <c r="A32" s="1018" t="s">
        <v>25</v>
      </c>
      <c r="B32" s="1017" t="s">
        <v>25</v>
      </c>
      <c r="C32" s="899" t="s">
        <v>25</v>
      </c>
      <c r="D32" s="597" t="s">
        <v>93</v>
      </c>
      <c r="E32" s="3823"/>
      <c r="F32" s="3839" t="s">
        <v>437</v>
      </c>
      <c r="G32" s="3826" t="s">
        <v>156</v>
      </c>
      <c r="H32" s="3842" t="s">
        <v>33</v>
      </c>
      <c r="I32" s="3886" t="s">
        <v>39</v>
      </c>
      <c r="J32" s="3831" t="s">
        <v>38</v>
      </c>
      <c r="K32" s="435" t="s">
        <v>108</v>
      </c>
      <c r="L32" s="502">
        <v>5.0999999999999996</v>
      </c>
      <c r="M32" s="433" t="s">
        <v>430</v>
      </c>
      <c r="N32" s="432" t="s">
        <v>36</v>
      </c>
      <c r="O32" s="431"/>
      <c r="Y32" s="354"/>
    </row>
    <row r="33" spans="1:27" ht="15" x14ac:dyDescent="0.2">
      <c r="A33" s="592"/>
      <c r="B33" s="591"/>
      <c r="C33" s="590"/>
      <c r="D33" s="589"/>
      <c r="E33" s="3824"/>
      <c r="F33" s="3840"/>
      <c r="G33" s="3827"/>
      <c r="H33" s="3843"/>
      <c r="I33" s="3887"/>
      <c r="J33" s="3832"/>
      <c r="K33" s="430" t="s">
        <v>130</v>
      </c>
      <c r="L33" s="497">
        <v>710</v>
      </c>
      <c r="M33" s="1016" t="s">
        <v>436</v>
      </c>
      <c r="N33" s="427" t="s">
        <v>36</v>
      </c>
      <c r="O33" s="1026"/>
      <c r="Y33" s="354"/>
    </row>
    <row r="34" spans="1:27" ht="15" x14ac:dyDescent="0.2">
      <c r="A34" s="592"/>
      <c r="B34" s="591"/>
      <c r="C34" s="590"/>
      <c r="D34" s="589"/>
      <c r="E34" s="3824"/>
      <c r="F34" s="3840"/>
      <c r="G34" s="3827"/>
      <c r="H34" s="3843"/>
      <c r="I34" s="3887"/>
      <c r="J34" s="420"/>
      <c r="K34" s="430" t="s">
        <v>199</v>
      </c>
      <c r="L34" s="497"/>
      <c r="M34" s="1025"/>
      <c r="N34" s="1024"/>
      <c r="O34" s="1023"/>
      <c r="Y34" s="354"/>
    </row>
    <row r="35" spans="1:27" ht="15" x14ac:dyDescent="0.2">
      <c r="A35" s="592"/>
      <c r="B35" s="591"/>
      <c r="C35" s="590"/>
      <c r="D35" s="589"/>
      <c r="E35" s="3824"/>
      <c r="F35" s="3840"/>
      <c r="G35" s="3827"/>
      <c r="H35" s="3843"/>
      <c r="I35" s="3887"/>
      <c r="J35" s="454" t="s">
        <v>435</v>
      </c>
      <c r="K35" s="430" t="s">
        <v>154</v>
      </c>
      <c r="L35" s="497">
        <v>541</v>
      </c>
      <c r="M35" s="1022"/>
      <c r="N35" s="1021"/>
      <c r="O35" s="1020"/>
      <c r="P35" s="755"/>
      <c r="Q35" s="755"/>
      <c r="R35" s="755"/>
      <c r="S35" s="755"/>
      <c r="T35" s="755"/>
      <c r="U35" s="755"/>
      <c r="V35" s="755"/>
      <c r="W35" s="755"/>
      <c r="X35" s="755"/>
      <c r="Y35" s="1019"/>
      <c r="Z35" s="755"/>
      <c r="AA35" s="356"/>
    </row>
    <row r="36" spans="1:27" ht="15.75" thickBot="1" x14ac:dyDescent="0.25">
      <c r="A36" s="592"/>
      <c r="B36" s="591"/>
      <c r="C36" s="590"/>
      <c r="D36" s="589"/>
      <c r="E36" s="3824"/>
      <c r="F36" s="3840"/>
      <c r="G36" s="3827"/>
      <c r="H36" s="3843"/>
      <c r="I36" s="3887"/>
      <c r="J36" s="420"/>
      <c r="K36" s="419" t="s">
        <v>144</v>
      </c>
      <c r="L36" s="512"/>
      <c r="M36" s="491"/>
      <c r="N36" s="490"/>
      <c r="O36" s="489"/>
    </row>
    <row r="37" spans="1:27" ht="27.75" customHeight="1" thickBot="1" x14ac:dyDescent="0.25">
      <c r="A37" s="588"/>
      <c r="B37" s="587"/>
      <c r="C37" s="586"/>
      <c r="D37" s="585"/>
      <c r="E37" s="3825"/>
      <c r="F37" s="3841"/>
      <c r="G37" s="3828"/>
      <c r="H37" s="3844"/>
      <c r="I37" s="3888"/>
      <c r="J37" s="487"/>
      <c r="K37" s="443" t="s">
        <v>21</v>
      </c>
      <c r="L37" s="442">
        <f>SUM(L32:L36)</f>
        <v>1256.0999999999999</v>
      </c>
      <c r="M37" s="441"/>
      <c r="N37" s="440"/>
      <c r="O37" s="439"/>
    </row>
    <row r="38" spans="1:27" ht="15" customHeight="1" x14ac:dyDescent="0.2">
      <c r="A38" s="1018" t="s">
        <v>25</v>
      </c>
      <c r="B38" s="1017" t="s">
        <v>25</v>
      </c>
      <c r="C38" s="899" t="s">
        <v>25</v>
      </c>
      <c r="D38" s="597" t="s">
        <v>91</v>
      </c>
      <c r="E38" s="3823"/>
      <c r="F38" s="3839" t="s">
        <v>434</v>
      </c>
      <c r="G38" s="3826" t="s">
        <v>156</v>
      </c>
      <c r="H38" s="3842" t="s">
        <v>33</v>
      </c>
      <c r="I38" s="3886" t="s">
        <v>216</v>
      </c>
      <c r="J38" s="742" t="s">
        <v>245</v>
      </c>
      <c r="K38" s="435" t="s">
        <v>108</v>
      </c>
      <c r="L38" s="434"/>
      <c r="M38" s="433" t="s">
        <v>430</v>
      </c>
      <c r="N38" s="432" t="s">
        <v>36</v>
      </c>
      <c r="O38" s="431"/>
    </row>
    <row r="39" spans="1:27" ht="15" x14ac:dyDescent="0.2">
      <c r="A39" s="592"/>
      <c r="B39" s="591"/>
      <c r="C39" s="590"/>
      <c r="D39" s="589"/>
      <c r="E39" s="3824"/>
      <c r="F39" s="3840"/>
      <c r="G39" s="3827"/>
      <c r="H39" s="3843"/>
      <c r="I39" s="3887"/>
      <c r="J39" s="420"/>
      <c r="K39" s="430" t="s">
        <v>130</v>
      </c>
      <c r="L39" s="453">
        <v>92.8</v>
      </c>
      <c r="M39" s="428" t="s">
        <v>433</v>
      </c>
      <c r="N39" s="427" t="s">
        <v>344</v>
      </c>
      <c r="O39" s="495">
        <v>1</v>
      </c>
    </row>
    <row r="40" spans="1:27" ht="15" x14ac:dyDescent="0.2">
      <c r="A40" s="592"/>
      <c r="B40" s="591"/>
      <c r="C40" s="590"/>
      <c r="D40" s="589"/>
      <c r="E40" s="3824"/>
      <c r="F40" s="3840"/>
      <c r="G40" s="3827"/>
      <c r="H40" s="3843"/>
      <c r="I40" s="3887"/>
      <c r="J40" s="420"/>
      <c r="K40" s="430" t="s">
        <v>199</v>
      </c>
      <c r="L40" s="453"/>
      <c r="M40" s="1016"/>
      <c r="N40" s="496"/>
      <c r="O40" s="426"/>
    </row>
    <row r="41" spans="1:27" ht="15" x14ac:dyDescent="0.2">
      <c r="A41" s="592"/>
      <c r="B41" s="591"/>
      <c r="C41" s="590"/>
      <c r="D41" s="589"/>
      <c r="E41" s="3824"/>
      <c r="F41" s="3840"/>
      <c r="G41" s="3827"/>
      <c r="H41" s="3843"/>
      <c r="I41" s="3887"/>
      <c r="J41" s="420"/>
      <c r="K41" s="430" t="s">
        <v>154</v>
      </c>
      <c r="L41" s="453"/>
      <c r="M41" s="457"/>
      <c r="N41" s="496"/>
      <c r="O41" s="426"/>
    </row>
    <row r="42" spans="1:27" ht="15.75" thickBot="1" x14ac:dyDescent="0.25">
      <c r="A42" s="592"/>
      <c r="B42" s="591"/>
      <c r="C42" s="590"/>
      <c r="D42" s="589"/>
      <c r="E42" s="3824"/>
      <c r="F42" s="3840"/>
      <c r="G42" s="3827"/>
      <c r="H42" s="3843"/>
      <c r="I42" s="3887"/>
      <c r="J42" s="420"/>
      <c r="K42" s="419" t="s">
        <v>144</v>
      </c>
      <c r="L42" s="512"/>
      <c r="M42" s="491"/>
      <c r="N42" s="490"/>
      <c r="O42" s="489"/>
    </row>
    <row r="43" spans="1:27" ht="24" customHeight="1" thickBot="1" x14ac:dyDescent="0.25">
      <c r="A43" s="588"/>
      <c r="B43" s="587"/>
      <c r="C43" s="586"/>
      <c r="D43" s="585"/>
      <c r="E43" s="3825"/>
      <c r="F43" s="3841"/>
      <c r="G43" s="3828"/>
      <c r="H43" s="3844"/>
      <c r="I43" s="3888"/>
      <c r="J43" s="487"/>
      <c r="K43" s="443" t="s">
        <v>21</v>
      </c>
      <c r="L43" s="442">
        <f>SUM(L38:L42)</f>
        <v>92.8</v>
      </c>
      <c r="M43" s="441"/>
      <c r="N43" s="440"/>
      <c r="O43" s="439"/>
    </row>
    <row r="44" spans="1:27" ht="15" x14ac:dyDescent="0.2">
      <c r="A44" s="600" t="s">
        <v>25</v>
      </c>
      <c r="B44" s="3833" t="s">
        <v>25</v>
      </c>
      <c r="C44" s="598" t="s">
        <v>27</v>
      </c>
      <c r="D44" s="877"/>
      <c r="E44" s="877"/>
      <c r="F44" s="4027" t="s">
        <v>432</v>
      </c>
      <c r="G44" s="3826" t="s">
        <v>137</v>
      </c>
      <c r="H44" s="3842" t="s">
        <v>33</v>
      </c>
      <c r="I44" s="3886"/>
      <c r="J44" s="997"/>
      <c r="K44" s="528" t="s">
        <v>108</v>
      </c>
      <c r="L44" s="717">
        <f>L50+L56</f>
        <v>0</v>
      </c>
      <c r="M44" s="1015" t="s">
        <v>221</v>
      </c>
      <c r="N44" s="432" t="s">
        <v>36</v>
      </c>
      <c r="O44" s="511">
        <v>2</v>
      </c>
    </row>
    <row r="45" spans="1:27" ht="15" x14ac:dyDescent="0.2">
      <c r="A45" s="635"/>
      <c r="B45" s="3834"/>
      <c r="C45" s="639"/>
      <c r="D45" s="876"/>
      <c r="E45" s="876"/>
      <c r="F45" s="3893"/>
      <c r="G45" s="3827"/>
      <c r="H45" s="3843"/>
      <c r="I45" s="3887"/>
      <c r="J45" s="420"/>
      <c r="K45" s="523" t="s">
        <v>130</v>
      </c>
      <c r="L45" s="524">
        <f>L51+L57</f>
        <v>0</v>
      </c>
      <c r="M45" s="805" t="s">
        <v>426</v>
      </c>
      <c r="N45" s="496" t="s">
        <v>36</v>
      </c>
      <c r="O45" s="495">
        <v>2</v>
      </c>
    </row>
    <row r="46" spans="1:27" ht="15" x14ac:dyDescent="0.2">
      <c r="A46" s="635"/>
      <c r="B46" s="3834"/>
      <c r="C46" s="639"/>
      <c r="D46" s="876"/>
      <c r="E46" s="876"/>
      <c r="F46" s="3893"/>
      <c r="G46" s="3827"/>
      <c r="H46" s="3843"/>
      <c r="I46" s="3887"/>
      <c r="J46" s="420"/>
      <c r="K46" s="523" t="s">
        <v>199</v>
      </c>
      <c r="L46" s="524">
        <f>L52+L58</f>
        <v>0</v>
      </c>
      <c r="M46" s="804"/>
      <c r="N46" s="496"/>
      <c r="O46" s="426"/>
    </row>
    <row r="47" spans="1:27" ht="15" x14ac:dyDescent="0.2">
      <c r="A47" s="635"/>
      <c r="B47" s="3834"/>
      <c r="C47" s="639"/>
      <c r="D47" s="876"/>
      <c r="E47" s="876"/>
      <c r="F47" s="3893"/>
      <c r="G47" s="3827"/>
      <c r="H47" s="3843"/>
      <c r="I47" s="3887"/>
      <c r="J47" s="420"/>
      <c r="K47" s="523" t="s">
        <v>154</v>
      </c>
      <c r="L47" s="524">
        <f>L53+L59</f>
        <v>0</v>
      </c>
      <c r="M47" s="457"/>
      <c r="N47" s="496"/>
      <c r="O47" s="426"/>
    </row>
    <row r="48" spans="1:27" ht="15.75" thickBot="1" x14ac:dyDescent="0.25">
      <c r="A48" s="635"/>
      <c r="B48" s="3834"/>
      <c r="C48" s="639"/>
      <c r="D48" s="876"/>
      <c r="E48" s="876"/>
      <c r="F48" s="3893"/>
      <c r="G48" s="3827"/>
      <c r="H48" s="3843"/>
      <c r="I48" s="3887"/>
      <c r="J48" s="420"/>
      <c r="K48" s="716" t="s">
        <v>144</v>
      </c>
      <c r="L48" s="522">
        <f>L54+L60</f>
        <v>0</v>
      </c>
      <c r="M48" s="509"/>
      <c r="N48" s="508"/>
      <c r="O48" s="507"/>
    </row>
    <row r="49" spans="1:25" ht="15.75" thickBot="1" x14ac:dyDescent="0.25">
      <c r="A49" s="633"/>
      <c r="B49" s="3835"/>
      <c r="C49" s="637"/>
      <c r="D49" s="875"/>
      <c r="E49" s="875"/>
      <c r="F49" s="3894"/>
      <c r="G49" s="3828"/>
      <c r="H49" s="3844"/>
      <c r="I49" s="3888"/>
      <c r="J49" s="1014"/>
      <c r="K49" s="942" t="s">
        <v>21</v>
      </c>
      <c r="L49" s="949">
        <f>SUM(L44:L48)</f>
        <v>0</v>
      </c>
      <c r="M49" s="948"/>
      <c r="N49" s="947"/>
      <c r="O49" s="946"/>
    </row>
    <row r="50" spans="1:25" ht="15" x14ac:dyDescent="0.2">
      <c r="A50" s="600" t="s">
        <v>25</v>
      </c>
      <c r="B50" s="3833" t="s">
        <v>25</v>
      </c>
      <c r="C50" s="598" t="s">
        <v>27</v>
      </c>
      <c r="D50" s="597" t="s">
        <v>25</v>
      </c>
      <c r="E50" s="3823"/>
      <c r="F50" s="3839" t="s">
        <v>431</v>
      </c>
      <c r="G50" s="3826" t="s">
        <v>137</v>
      </c>
      <c r="H50" s="3842" t="s">
        <v>33</v>
      </c>
      <c r="I50" s="3886" t="s">
        <v>428</v>
      </c>
      <c r="J50" s="742" t="s">
        <v>31</v>
      </c>
      <c r="K50" s="435" t="s">
        <v>108</v>
      </c>
      <c r="L50" s="434"/>
      <c r="M50" s="433" t="s">
        <v>430</v>
      </c>
      <c r="N50" s="432" t="s">
        <v>36</v>
      </c>
      <c r="O50" s="511">
        <v>1</v>
      </c>
    </row>
    <row r="51" spans="1:25" ht="15" x14ac:dyDescent="0.2">
      <c r="A51" s="635"/>
      <c r="B51" s="3834"/>
      <c r="C51" s="639"/>
      <c r="D51" s="589"/>
      <c r="E51" s="3824"/>
      <c r="F51" s="3840"/>
      <c r="G51" s="3827"/>
      <c r="H51" s="3843"/>
      <c r="I51" s="3887"/>
      <c r="J51" s="454" t="s">
        <v>427</v>
      </c>
      <c r="K51" s="430" t="s">
        <v>130</v>
      </c>
      <c r="L51" s="453"/>
      <c r="M51" s="1013"/>
      <c r="N51" s="603"/>
      <c r="O51" s="426"/>
      <c r="Y51" s="356"/>
    </row>
    <row r="52" spans="1:25" ht="15" x14ac:dyDescent="0.2">
      <c r="A52" s="635"/>
      <c r="B52" s="3834"/>
      <c r="C52" s="639"/>
      <c r="D52" s="589"/>
      <c r="E52" s="3824"/>
      <c r="F52" s="3840"/>
      <c r="G52" s="3827"/>
      <c r="H52" s="3843"/>
      <c r="I52" s="3887"/>
      <c r="J52" s="454" t="s">
        <v>425</v>
      </c>
      <c r="K52" s="430" t="s">
        <v>199</v>
      </c>
      <c r="L52" s="453"/>
      <c r="M52" s="805"/>
      <c r="N52" s="496"/>
      <c r="O52" s="426"/>
    </row>
    <row r="53" spans="1:25" ht="15" x14ac:dyDescent="0.2">
      <c r="A53" s="635"/>
      <c r="B53" s="3834"/>
      <c r="C53" s="639"/>
      <c r="D53" s="589"/>
      <c r="E53" s="3824"/>
      <c r="F53" s="3840"/>
      <c r="G53" s="3827"/>
      <c r="H53" s="3843"/>
      <c r="I53" s="3887"/>
      <c r="J53" s="420"/>
      <c r="K53" s="430" t="s">
        <v>154</v>
      </c>
      <c r="L53" s="453"/>
      <c r="M53" s="804"/>
      <c r="N53" s="496"/>
      <c r="O53" s="426"/>
    </row>
    <row r="54" spans="1:25" ht="15.75" thickBot="1" x14ac:dyDescent="0.25">
      <c r="A54" s="635"/>
      <c r="B54" s="3834"/>
      <c r="C54" s="639"/>
      <c r="D54" s="589"/>
      <c r="E54" s="3824"/>
      <c r="F54" s="3840"/>
      <c r="G54" s="3827"/>
      <c r="H54" s="3843"/>
      <c r="I54" s="3887"/>
      <c r="J54" s="420"/>
      <c r="K54" s="419" t="s">
        <v>144</v>
      </c>
      <c r="L54" s="512"/>
      <c r="M54" s="491"/>
      <c r="N54" s="490"/>
      <c r="O54" s="489"/>
    </row>
    <row r="55" spans="1:25" ht="15.75" thickBot="1" x14ac:dyDescent="0.25">
      <c r="A55" s="633"/>
      <c r="B55" s="3835"/>
      <c r="C55" s="637"/>
      <c r="D55" s="585"/>
      <c r="E55" s="3825"/>
      <c r="F55" s="3841"/>
      <c r="G55" s="3828"/>
      <c r="H55" s="3844"/>
      <c r="I55" s="3888"/>
      <c r="J55" s="487"/>
      <c r="K55" s="443" t="s">
        <v>21</v>
      </c>
      <c r="L55" s="442">
        <f>SUM(L50:L54)</f>
        <v>0</v>
      </c>
      <c r="M55" s="441"/>
      <c r="N55" s="440"/>
      <c r="O55" s="459"/>
    </row>
    <row r="56" spans="1:25" ht="15" x14ac:dyDescent="0.2">
      <c r="A56" s="600" t="s">
        <v>25</v>
      </c>
      <c r="B56" s="3833" t="s">
        <v>25</v>
      </c>
      <c r="C56" s="598" t="s">
        <v>27</v>
      </c>
      <c r="D56" s="597" t="s">
        <v>27</v>
      </c>
      <c r="E56" s="3823"/>
      <c r="F56" s="4017" t="s">
        <v>429</v>
      </c>
      <c r="G56" s="3826" t="s">
        <v>137</v>
      </c>
      <c r="H56" s="3842" t="s">
        <v>33</v>
      </c>
      <c r="I56" s="3886" t="s">
        <v>428</v>
      </c>
      <c r="J56" s="742" t="s">
        <v>31</v>
      </c>
      <c r="K56" s="435" t="s">
        <v>108</v>
      </c>
      <c r="L56" s="434"/>
      <c r="M56" s="433" t="s">
        <v>214</v>
      </c>
      <c r="N56" s="432" t="s">
        <v>36</v>
      </c>
      <c r="O56" s="511">
        <v>1</v>
      </c>
    </row>
    <row r="57" spans="1:25" ht="15" x14ac:dyDescent="0.2">
      <c r="A57" s="635"/>
      <c r="B57" s="3834"/>
      <c r="C57" s="639"/>
      <c r="D57" s="589"/>
      <c r="E57" s="3824"/>
      <c r="F57" s="4018"/>
      <c r="G57" s="3827"/>
      <c r="H57" s="3843"/>
      <c r="I57" s="3887"/>
      <c r="J57" s="454" t="s">
        <v>427</v>
      </c>
      <c r="K57" s="430" t="s">
        <v>130</v>
      </c>
      <c r="L57" s="497"/>
      <c r="M57" s="1012" t="s">
        <v>426</v>
      </c>
      <c r="N57" s="1011" t="s">
        <v>36</v>
      </c>
      <c r="O57" s="1010">
        <v>2</v>
      </c>
      <c r="P57" s="755"/>
      <c r="Q57" s="755"/>
      <c r="R57" s="755"/>
      <c r="S57" s="755"/>
      <c r="T57" s="755"/>
      <c r="U57" s="755"/>
      <c r="V57" s="755"/>
      <c r="W57" s="755"/>
      <c r="X57" s="755"/>
      <c r="Y57" s="755"/>
    </row>
    <row r="58" spans="1:25" ht="15" x14ac:dyDescent="0.2">
      <c r="A58" s="635"/>
      <c r="B58" s="3834"/>
      <c r="C58" s="639"/>
      <c r="D58" s="589"/>
      <c r="E58" s="3824"/>
      <c r="F58" s="4018"/>
      <c r="G58" s="3827"/>
      <c r="H58" s="3843"/>
      <c r="I58" s="3887"/>
      <c r="J58" s="454" t="s">
        <v>425</v>
      </c>
      <c r="K58" s="430" t="s">
        <v>199</v>
      </c>
      <c r="L58" s="453"/>
      <c r="M58" s="1009" t="s">
        <v>424</v>
      </c>
      <c r="N58" s="496" t="s">
        <v>36</v>
      </c>
      <c r="O58" s="495">
        <v>1</v>
      </c>
    </row>
    <row r="59" spans="1:25" ht="15" x14ac:dyDescent="0.2">
      <c r="A59" s="635"/>
      <c r="B59" s="3834"/>
      <c r="C59" s="639"/>
      <c r="D59" s="589"/>
      <c r="E59" s="3824"/>
      <c r="F59" s="4018"/>
      <c r="G59" s="3827"/>
      <c r="H59" s="3843"/>
      <c r="I59" s="3887"/>
      <c r="J59" s="420"/>
      <c r="K59" s="430" t="s">
        <v>154</v>
      </c>
      <c r="L59" s="453"/>
      <c r="M59" s="457"/>
      <c r="N59" s="496"/>
      <c r="O59" s="426"/>
    </row>
    <row r="60" spans="1:25" ht="15.75" thickBot="1" x14ac:dyDescent="0.25">
      <c r="A60" s="635"/>
      <c r="B60" s="3834"/>
      <c r="C60" s="639"/>
      <c r="D60" s="589"/>
      <c r="E60" s="3824"/>
      <c r="F60" s="4018"/>
      <c r="G60" s="3827"/>
      <c r="H60" s="3843"/>
      <c r="I60" s="3887"/>
      <c r="J60" s="420"/>
      <c r="K60" s="419" t="s">
        <v>144</v>
      </c>
      <c r="L60" s="512"/>
      <c r="M60" s="491"/>
      <c r="N60" s="490"/>
      <c r="O60" s="489"/>
    </row>
    <row r="61" spans="1:25" ht="15.75" thickBot="1" x14ac:dyDescent="0.25">
      <c r="A61" s="633"/>
      <c r="B61" s="3835"/>
      <c r="C61" s="637"/>
      <c r="D61" s="585"/>
      <c r="E61" s="3825"/>
      <c r="F61" s="4019"/>
      <c r="G61" s="3828"/>
      <c r="H61" s="3844"/>
      <c r="I61" s="3888"/>
      <c r="J61" s="487"/>
      <c r="K61" s="443" t="s">
        <v>21</v>
      </c>
      <c r="L61" s="442">
        <f>SUM(L56:L60)</f>
        <v>0</v>
      </c>
      <c r="M61" s="441"/>
      <c r="N61" s="440"/>
      <c r="O61" s="439"/>
    </row>
    <row r="62" spans="1:25" ht="15" thickBot="1" x14ac:dyDescent="0.25">
      <c r="A62" s="633" t="s">
        <v>25</v>
      </c>
      <c r="B62" s="874" t="s">
        <v>25</v>
      </c>
      <c r="C62" s="4107" t="s">
        <v>26</v>
      </c>
      <c r="D62" s="4107"/>
      <c r="E62" s="4107"/>
      <c r="F62" s="4107"/>
      <c r="G62" s="4107"/>
      <c r="H62" s="4107"/>
      <c r="I62" s="4108"/>
      <c r="J62" s="802"/>
      <c r="K62" s="560" t="s">
        <v>21</v>
      </c>
      <c r="L62" s="801">
        <f>L19+L49</f>
        <v>3350.8999999999996</v>
      </c>
      <c r="M62" s="558"/>
      <c r="N62" s="558"/>
      <c r="O62" s="557"/>
    </row>
    <row r="63" spans="1:25" ht="15" thickBot="1" x14ac:dyDescent="0.25">
      <c r="A63" s="556" t="s">
        <v>25</v>
      </c>
      <c r="B63" s="556"/>
      <c r="C63" s="4090" t="s">
        <v>24</v>
      </c>
      <c r="D63" s="4090"/>
      <c r="E63" s="4090"/>
      <c r="F63" s="4090"/>
      <c r="G63" s="4090"/>
      <c r="H63" s="4090"/>
      <c r="I63" s="4091"/>
      <c r="J63" s="555"/>
      <c r="K63" s="554" t="s">
        <v>21</v>
      </c>
      <c r="L63" s="722">
        <f>L62*1</f>
        <v>3350.8999999999996</v>
      </c>
      <c r="M63" s="552"/>
      <c r="N63" s="552"/>
      <c r="O63" s="551"/>
    </row>
    <row r="64" spans="1:25" ht="15.75" thickBot="1" x14ac:dyDescent="0.25">
      <c r="A64" s="550" t="s">
        <v>27</v>
      </c>
      <c r="B64" s="1008"/>
      <c r="C64" s="656" t="s">
        <v>423</v>
      </c>
      <c r="D64" s="1006"/>
      <c r="E64" s="1006"/>
      <c r="F64" s="1007"/>
      <c r="G64" s="1007"/>
      <c r="H64" s="1006"/>
      <c r="I64" s="1006"/>
      <c r="J64" s="1006"/>
      <c r="K64" s="1006"/>
      <c r="L64" s="1006"/>
      <c r="M64" s="653"/>
      <c r="N64" s="653"/>
      <c r="O64" s="1005"/>
    </row>
    <row r="65" spans="1:25" ht="33.75" customHeight="1" thickBot="1" x14ac:dyDescent="0.25">
      <c r="A65" s="651"/>
      <c r="B65" s="650"/>
      <c r="C65" s="648"/>
      <c r="D65" s="648"/>
      <c r="E65" s="648"/>
      <c r="F65" s="649"/>
      <c r="G65" s="649"/>
      <c r="H65" s="648"/>
      <c r="I65" s="648"/>
      <c r="J65" s="648"/>
      <c r="K65" s="648"/>
      <c r="L65" s="721"/>
      <c r="M65" s="720" t="s">
        <v>422</v>
      </c>
      <c r="N65" s="531" t="s">
        <v>36</v>
      </c>
      <c r="O65" s="530">
        <v>3</v>
      </c>
      <c r="Y65" s="354"/>
    </row>
    <row r="66" spans="1:25" ht="15" thickBot="1" x14ac:dyDescent="0.25">
      <c r="A66" s="642" t="s">
        <v>27</v>
      </c>
      <c r="B66" s="771" t="s">
        <v>25</v>
      </c>
      <c r="C66" s="645" t="s">
        <v>421</v>
      </c>
      <c r="D66" s="644"/>
      <c r="E66" s="644"/>
      <c r="F66" s="644"/>
      <c r="G66" s="644"/>
      <c r="H66" s="644"/>
      <c r="I66" s="644"/>
      <c r="J66" s="644"/>
      <c r="K66" s="644"/>
      <c r="L66" s="537"/>
      <c r="M66" s="643"/>
      <c r="N66" s="643"/>
      <c r="O66" s="718"/>
    </row>
    <row r="67" spans="1:25" ht="21.75" customHeight="1" thickBot="1" x14ac:dyDescent="0.25">
      <c r="A67" s="3862"/>
      <c r="B67" s="3988"/>
      <c r="C67" s="4155"/>
      <c r="D67" s="4156"/>
      <c r="E67" s="4156"/>
      <c r="F67" s="4156"/>
      <c r="G67" s="4156"/>
      <c r="H67" s="4156"/>
      <c r="I67" s="4156"/>
      <c r="J67" s="4156"/>
      <c r="K67" s="4156"/>
      <c r="L67" s="4157"/>
      <c r="M67" s="1004" t="s">
        <v>409</v>
      </c>
      <c r="N67" s="1003" t="s">
        <v>374</v>
      </c>
      <c r="O67" s="1002">
        <v>392</v>
      </c>
      <c r="R67" s="1001"/>
    </row>
    <row r="68" spans="1:25" ht="14.25" customHeight="1" thickBot="1" x14ac:dyDescent="0.25">
      <c r="A68" s="3864"/>
      <c r="B68" s="3990"/>
      <c r="C68" s="4158"/>
      <c r="D68" s="4159"/>
      <c r="E68" s="4159"/>
      <c r="F68" s="4159"/>
      <c r="G68" s="4159"/>
      <c r="H68" s="4159"/>
      <c r="I68" s="4159"/>
      <c r="J68" s="4159"/>
      <c r="K68" s="4159"/>
      <c r="L68" s="4160"/>
      <c r="M68" s="1000" t="s">
        <v>420</v>
      </c>
      <c r="N68" s="999" t="s">
        <v>36</v>
      </c>
      <c r="O68" s="998">
        <v>1</v>
      </c>
    </row>
    <row r="69" spans="1:25" ht="19.5" customHeight="1" x14ac:dyDescent="0.2">
      <c r="A69" s="600" t="s">
        <v>27</v>
      </c>
      <c r="B69" s="3833" t="s">
        <v>25</v>
      </c>
      <c r="C69" s="521" t="s">
        <v>25</v>
      </c>
      <c r="D69" s="590"/>
      <c r="E69" s="876"/>
      <c r="F69" s="3893" t="s">
        <v>419</v>
      </c>
      <c r="G69" s="3827" t="s">
        <v>411</v>
      </c>
      <c r="H69" s="3843" t="s">
        <v>33</v>
      </c>
      <c r="I69" s="3887" t="s">
        <v>32</v>
      </c>
      <c r="J69" s="3831" t="s">
        <v>31</v>
      </c>
      <c r="K69" s="955" t="s">
        <v>108</v>
      </c>
      <c r="L69" s="524">
        <f>L75+L81+L87</f>
        <v>5.8</v>
      </c>
      <c r="M69" s="433" t="s">
        <v>221</v>
      </c>
      <c r="N69" s="432" t="s">
        <v>36</v>
      </c>
      <c r="O69" s="511">
        <v>3</v>
      </c>
    </row>
    <row r="70" spans="1:25" ht="15" x14ac:dyDescent="0.2">
      <c r="A70" s="635"/>
      <c r="B70" s="3834"/>
      <c r="C70" s="521"/>
      <c r="D70" s="590"/>
      <c r="E70" s="876"/>
      <c r="F70" s="3893"/>
      <c r="G70" s="3827"/>
      <c r="H70" s="3843"/>
      <c r="I70" s="3887"/>
      <c r="J70" s="3832"/>
      <c r="K70" s="523" t="s">
        <v>130</v>
      </c>
      <c r="L70" s="524">
        <f>L76+L82+L88</f>
        <v>5.0999999999999996</v>
      </c>
      <c r="M70" s="457" t="s">
        <v>409</v>
      </c>
      <c r="N70" s="496" t="s">
        <v>374</v>
      </c>
      <c r="O70" s="495">
        <v>392</v>
      </c>
    </row>
    <row r="71" spans="1:25" ht="15" x14ac:dyDescent="0.2">
      <c r="A71" s="635"/>
      <c r="B71" s="3834"/>
      <c r="C71" s="521"/>
      <c r="D71" s="590"/>
      <c r="E71" s="876"/>
      <c r="F71" s="3893"/>
      <c r="G71" s="3827"/>
      <c r="H71" s="3843"/>
      <c r="I71" s="3887"/>
      <c r="J71" s="420"/>
      <c r="K71" s="523" t="s">
        <v>199</v>
      </c>
      <c r="L71" s="524">
        <f>L77+L83+L89</f>
        <v>0</v>
      </c>
      <c r="M71" s="457"/>
      <c r="N71" s="496"/>
      <c r="O71" s="426"/>
    </row>
    <row r="72" spans="1:25" ht="15" x14ac:dyDescent="0.2">
      <c r="A72" s="635"/>
      <c r="B72" s="3834"/>
      <c r="C72" s="521"/>
      <c r="D72" s="590"/>
      <c r="E72" s="876"/>
      <c r="F72" s="3893"/>
      <c r="G72" s="3827"/>
      <c r="H72" s="3843"/>
      <c r="I72" s="3887"/>
      <c r="J72" s="420"/>
      <c r="K72" s="523" t="s">
        <v>154</v>
      </c>
      <c r="L72" s="524">
        <f>L78+L84+L90</f>
        <v>2.5</v>
      </c>
      <c r="M72" s="457"/>
      <c r="N72" s="496"/>
      <c r="O72" s="426"/>
    </row>
    <row r="73" spans="1:25" ht="15.75" thickBot="1" x14ac:dyDescent="0.25">
      <c r="A73" s="635"/>
      <c r="B73" s="3834"/>
      <c r="C73" s="521"/>
      <c r="D73" s="590"/>
      <c r="E73" s="876"/>
      <c r="F73" s="3893"/>
      <c r="G73" s="3827"/>
      <c r="H73" s="3843"/>
      <c r="I73" s="3887"/>
      <c r="J73" s="420"/>
      <c r="K73" s="716" t="s">
        <v>144</v>
      </c>
      <c r="L73" s="715">
        <f>L79+L85+L91</f>
        <v>0</v>
      </c>
      <c r="M73" s="491"/>
      <c r="N73" s="490"/>
      <c r="O73" s="489"/>
    </row>
    <row r="74" spans="1:25" ht="21" customHeight="1" thickBot="1" x14ac:dyDescent="0.25">
      <c r="A74" s="633"/>
      <c r="B74" s="3835"/>
      <c r="C74" s="631"/>
      <c r="D74" s="637"/>
      <c r="E74" s="954"/>
      <c r="F74" s="3894"/>
      <c r="G74" s="3828"/>
      <c r="H74" s="3844"/>
      <c r="I74" s="3888"/>
      <c r="J74" s="487"/>
      <c r="K74" s="443" t="s">
        <v>21</v>
      </c>
      <c r="L74" s="442">
        <f>SUM(L69:L73)</f>
        <v>13.399999999999999</v>
      </c>
      <c r="M74" s="441"/>
      <c r="N74" s="440"/>
      <c r="O74" s="439"/>
    </row>
    <row r="75" spans="1:25" ht="18" customHeight="1" x14ac:dyDescent="0.2">
      <c r="A75" s="600" t="s">
        <v>27</v>
      </c>
      <c r="B75" s="3833" t="s">
        <v>25</v>
      </c>
      <c r="C75" s="529" t="s">
        <v>25</v>
      </c>
      <c r="D75" s="597" t="s">
        <v>25</v>
      </c>
      <c r="E75" s="3823"/>
      <c r="F75" s="3839" t="s">
        <v>418</v>
      </c>
      <c r="G75" s="3826" t="s">
        <v>411</v>
      </c>
      <c r="H75" s="3842" t="s">
        <v>33</v>
      </c>
      <c r="I75" s="3886" t="s">
        <v>48</v>
      </c>
      <c r="J75" s="742" t="s">
        <v>31</v>
      </c>
      <c r="K75" s="435" t="s">
        <v>108</v>
      </c>
      <c r="L75" s="434">
        <v>0.3</v>
      </c>
      <c r="M75" s="433" t="s">
        <v>214</v>
      </c>
      <c r="N75" s="432" t="s">
        <v>36</v>
      </c>
      <c r="O75" s="511">
        <v>1</v>
      </c>
    </row>
    <row r="76" spans="1:25" ht="15" x14ac:dyDescent="0.2">
      <c r="A76" s="635"/>
      <c r="B76" s="3834"/>
      <c r="C76" s="521"/>
      <c r="D76" s="589"/>
      <c r="E76" s="3824"/>
      <c r="F76" s="3840"/>
      <c r="G76" s="3827"/>
      <c r="H76" s="3843"/>
      <c r="I76" s="3887"/>
      <c r="J76" s="454" t="s">
        <v>47</v>
      </c>
      <c r="K76" s="430" t="s">
        <v>130</v>
      </c>
      <c r="L76" s="453">
        <v>0.4</v>
      </c>
      <c r="M76" s="428" t="s">
        <v>409</v>
      </c>
      <c r="N76" s="427" t="s">
        <v>374</v>
      </c>
      <c r="O76" s="495">
        <v>345</v>
      </c>
    </row>
    <row r="77" spans="1:25" ht="15" x14ac:dyDescent="0.2">
      <c r="A77" s="635"/>
      <c r="B77" s="3834"/>
      <c r="C77" s="521"/>
      <c r="D77" s="589"/>
      <c r="E77" s="3824"/>
      <c r="F77" s="3840"/>
      <c r="G77" s="3827"/>
      <c r="H77" s="3843"/>
      <c r="I77" s="3887"/>
      <c r="J77" s="454" t="s">
        <v>417</v>
      </c>
      <c r="K77" s="430" t="s">
        <v>199</v>
      </c>
      <c r="L77" s="453"/>
      <c r="M77" s="457"/>
      <c r="N77" s="496"/>
      <c r="O77" s="426"/>
    </row>
    <row r="78" spans="1:25" ht="15" x14ac:dyDescent="0.2">
      <c r="A78" s="635"/>
      <c r="B78" s="3834"/>
      <c r="C78" s="521"/>
      <c r="D78" s="589"/>
      <c r="E78" s="3824"/>
      <c r="F78" s="3840"/>
      <c r="G78" s="3827"/>
      <c r="H78" s="3843"/>
      <c r="I78" s="3887"/>
      <c r="J78" s="420"/>
      <c r="K78" s="430" t="s">
        <v>154</v>
      </c>
      <c r="L78" s="453"/>
      <c r="M78" s="457"/>
      <c r="N78" s="496"/>
      <c r="O78" s="426"/>
    </row>
    <row r="79" spans="1:25" ht="15.75" thickBot="1" x14ac:dyDescent="0.25">
      <c r="A79" s="635"/>
      <c r="B79" s="3834"/>
      <c r="C79" s="521"/>
      <c r="D79" s="589"/>
      <c r="E79" s="3824"/>
      <c r="F79" s="3840"/>
      <c r="G79" s="3827"/>
      <c r="H79" s="3843"/>
      <c r="I79" s="3887"/>
      <c r="J79" s="420"/>
      <c r="K79" s="419" t="s">
        <v>144</v>
      </c>
      <c r="L79" s="512"/>
      <c r="M79" s="491"/>
      <c r="N79" s="490"/>
      <c r="O79" s="489"/>
    </row>
    <row r="80" spans="1:25" ht="15.75" thickBot="1" x14ac:dyDescent="0.25">
      <c r="A80" s="633"/>
      <c r="B80" s="3835"/>
      <c r="C80" s="631"/>
      <c r="D80" s="585"/>
      <c r="E80" s="3825"/>
      <c r="F80" s="3841"/>
      <c r="G80" s="3828"/>
      <c r="H80" s="3844"/>
      <c r="I80" s="3888"/>
      <c r="J80" s="487"/>
      <c r="K80" s="443" t="s">
        <v>21</v>
      </c>
      <c r="L80" s="442">
        <f>SUM(L75:L79)</f>
        <v>0.7</v>
      </c>
      <c r="M80" s="441"/>
      <c r="N80" s="440"/>
      <c r="O80" s="439"/>
    </row>
    <row r="81" spans="1:15" ht="21" customHeight="1" x14ac:dyDescent="0.2">
      <c r="A81" s="600" t="s">
        <v>27</v>
      </c>
      <c r="B81" s="3833" t="s">
        <v>25</v>
      </c>
      <c r="C81" s="529" t="s">
        <v>25</v>
      </c>
      <c r="D81" s="597" t="s">
        <v>27</v>
      </c>
      <c r="E81" s="3823"/>
      <c r="F81" s="3839" t="s">
        <v>416</v>
      </c>
      <c r="G81" s="3826" t="s">
        <v>411</v>
      </c>
      <c r="H81" s="3871" t="s">
        <v>33</v>
      </c>
      <c r="I81" s="3886" t="s">
        <v>415</v>
      </c>
      <c r="J81" s="714" t="s">
        <v>31</v>
      </c>
      <c r="K81" s="435" t="s">
        <v>108</v>
      </c>
      <c r="L81" s="434"/>
      <c r="M81" s="433" t="s">
        <v>214</v>
      </c>
      <c r="N81" s="432" t="s">
        <v>36</v>
      </c>
      <c r="O81" s="511">
        <v>1</v>
      </c>
    </row>
    <row r="82" spans="1:15" ht="25.5" x14ac:dyDescent="0.2">
      <c r="A82" s="635"/>
      <c r="B82" s="3834"/>
      <c r="C82" s="521"/>
      <c r="D82" s="589"/>
      <c r="E82" s="3824"/>
      <c r="F82" s="3840"/>
      <c r="G82" s="3827"/>
      <c r="H82" s="3872"/>
      <c r="I82" s="3887"/>
      <c r="J82" s="454" t="s">
        <v>47</v>
      </c>
      <c r="K82" s="430" t="s">
        <v>130</v>
      </c>
      <c r="L82" s="453">
        <v>3.9</v>
      </c>
      <c r="M82" s="428" t="s">
        <v>414</v>
      </c>
      <c r="N82" s="427" t="s">
        <v>36</v>
      </c>
      <c r="O82" s="495">
        <v>1</v>
      </c>
    </row>
    <row r="83" spans="1:15" ht="15" x14ac:dyDescent="0.2">
      <c r="A83" s="635"/>
      <c r="B83" s="3834"/>
      <c r="C83" s="521"/>
      <c r="D83" s="589"/>
      <c r="E83" s="3824"/>
      <c r="F83" s="3840"/>
      <c r="G83" s="3827"/>
      <c r="H83" s="3872"/>
      <c r="I83" s="3887"/>
      <c r="J83" s="454" t="s">
        <v>413</v>
      </c>
      <c r="K83" s="430" t="s">
        <v>199</v>
      </c>
      <c r="L83" s="453"/>
      <c r="M83" s="457"/>
      <c r="N83" s="496"/>
      <c r="O83" s="426"/>
    </row>
    <row r="84" spans="1:15" ht="15" x14ac:dyDescent="0.2">
      <c r="A84" s="635"/>
      <c r="B84" s="3834"/>
      <c r="C84" s="521"/>
      <c r="D84" s="589"/>
      <c r="E84" s="3824"/>
      <c r="F84" s="3840"/>
      <c r="G84" s="3827"/>
      <c r="H84" s="3872"/>
      <c r="I84" s="3887"/>
      <c r="J84" s="420"/>
      <c r="K84" s="430" t="s">
        <v>154</v>
      </c>
      <c r="L84" s="453"/>
      <c r="M84" s="457"/>
      <c r="N84" s="496"/>
      <c r="O84" s="426"/>
    </row>
    <row r="85" spans="1:15" ht="29.25" customHeight="1" thickBot="1" x14ac:dyDescent="0.25">
      <c r="A85" s="635"/>
      <c r="B85" s="3834"/>
      <c r="C85" s="521"/>
      <c r="D85" s="589"/>
      <c r="E85" s="3824"/>
      <c r="F85" s="3840"/>
      <c r="G85" s="3827"/>
      <c r="H85" s="3872"/>
      <c r="I85" s="3887"/>
      <c r="J85" s="420"/>
      <c r="K85" s="419" t="s">
        <v>144</v>
      </c>
      <c r="L85" s="512"/>
      <c r="M85" s="491"/>
      <c r="N85" s="490"/>
      <c r="O85" s="489"/>
    </row>
    <row r="86" spans="1:15" ht="37.5" customHeight="1" thickBot="1" x14ac:dyDescent="0.25">
      <c r="A86" s="633"/>
      <c r="B86" s="3835"/>
      <c r="C86" s="631"/>
      <c r="D86" s="585"/>
      <c r="E86" s="3825"/>
      <c r="F86" s="3841"/>
      <c r="G86" s="3828"/>
      <c r="H86" s="3873"/>
      <c r="I86" s="3888"/>
      <c r="J86" s="487"/>
      <c r="K86" s="443" t="s">
        <v>21</v>
      </c>
      <c r="L86" s="442">
        <f>SUM(L81:L85)</f>
        <v>3.9</v>
      </c>
      <c r="M86" s="441"/>
      <c r="N86" s="440"/>
      <c r="O86" s="439"/>
    </row>
    <row r="87" spans="1:15" ht="15" customHeight="1" x14ac:dyDescent="0.2">
      <c r="A87" s="600" t="s">
        <v>27</v>
      </c>
      <c r="B87" s="3833" t="s">
        <v>25</v>
      </c>
      <c r="C87" s="529" t="s">
        <v>25</v>
      </c>
      <c r="D87" s="597" t="s">
        <v>93</v>
      </c>
      <c r="E87" s="3823"/>
      <c r="F87" s="3839" t="s">
        <v>412</v>
      </c>
      <c r="G87" s="3826" t="s">
        <v>411</v>
      </c>
      <c r="H87" s="3842" t="s">
        <v>33</v>
      </c>
      <c r="I87" s="997" t="s">
        <v>48</v>
      </c>
      <c r="J87" s="742" t="s">
        <v>47</v>
      </c>
      <c r="K87" s="435" t="s">
        <v>108</v>
      </c>
      <c r="L87" s="434">
        <v>5.5</v>
      </c>
      <c r="M87" s="433" t="s">
        <v>214</v>
      </c>
      <c r="N87" s="432" t="s">
        <v>36</v>
      </c>
      <c r="O87" s="511">
        <v>1</v>
      </c>
    </row>
    <row r="88" spans="1:15" ht="15" x14ac:dyDescent="0.2">
      <c r="A88" s="635"/>
      <c r="B88" s="3834"/>
      <c r="C88" s="521"/>
      <c r="D88" s="589"/>
      <c r="E88" s="3824"/>
      <c r="F88" s="3840"/>
      <c r="G88" s="3827"/>
      <c r="H88" s="3843"/>
      <c r="I88" s="748"/>
      <c r="J88" s="748" t="s">
        <v>410</v>
      </c>
      <c r="K88" s="430" t="s">
        <v>130</v>
      </c>
      <c r="L88" s="453">
        <v>0.8</v>
      </c>
      <c r="M88" s="428" t="s">
        <v>409</v>
      </c>
      <c r="N88" s="427" t="s">
        <v>374</v>
      </c>
      <c r="O88" s="495">
        <v>47</v>
      </c>
    </row>
    <row r="89" spans="1:15" ht="15" x14ac:dyDescent="0.2">
      <c r="A89" s="635"/>
      <c r="B89" s="3834"/>
      <c r="C89" s="521"/>
      <c r="D89" s="589"/>
      <c r="E89" s="3824"/>
      <c r="F89" s="3840"/>
      <c r="G89" s="3827"/>
      <c r="H89" s="3843"/>
      <c r="I89" s="748"/>
      <c r="J89" s="748"/>
      <c r="K89" s="430" t="s">
        <v>199</v>
      </c>
      <c r="L89" s="453"/>
      <c r="M89" s="457"/>
      <c r="N89" s="496"/>
      <c r="O89" s="426"/>
    </row>
    <row r="90" spans="1:15" ht="15" x14ac:dyDescent="0.2">
      <c r="A90" s="635"/>
      <c r="B90" s="3834"/>
      <c r="C90" s="521"/>
      <c r="D90" s="589"/>
      <c r="E90" s="3824"/>
      <c r="F90" s="3840"/>
      <c r="G90" s="3827"/>
      <c r="H90" s="3843"/>
      <c r="I90" s="748"/>
      <c r="J90" s="748"/>
      <c r="K90" s="430" t="s">
        <v>154</v>
      </c>
      <c r="L90" s="453">
        <v>2.5</v>
      </c>
      <c r="M90" s="457"/>
      <c r="N90" s="496"/>
      <c r="O90" s="426"/>
    </row>
    <row r="91" spans="1:15" ht="15.75" thickBot="1" x14ac:dyDescent="0.25">
      <c r="A91" s="635"/>
      <c r="B91" s="3834"/>
      <c r="C91" s="521"/>
      <c r="D91" s="589"/>
      <c r="E91" s="3824"/>
      <c r="F91" s="3840"/>
      <c r="G91" s="3827"/>
      <c r="H91" s="3843"/>
      <c r="I91" s="3887"/>
      <c r="J91" s="420"/>
      <c r="K91" s="419" t="s">
        <v>144</v>
      </c>
      <c r="L91" s="512"/>
      <c r="M91" s="491"/>
      <c r="N91" s="490"/>
      <c r="O91" s="489"/>
    </row>
    <row r="92" spans="1:15" ht="15.75" thickBot="1" x14ac:dyDescent="0.25">
      <c r="A92" s="633"/>
      <c r="B92" s="3835"/>
      <c r="C92" s="631"/>
      <c r="D92" s="585"/>
      <c r="E92" s="3825"/>
      <c r="F92" s="3841"/>
      <c r="G92" s="3828"/>
      <c r="H92" s="3844"/>
      <c r="I92" s="3888"/>
      <c r="J92" s="487"/>
      <c r="K92" s="443" t="s">
        <v>21</v>
      </c>
      <c r="L92" s="442">
        <f>SUM(L87:L91)</f>
        <v>8.8000000000000007</v>
      </c>
      <c r="M92" s="441"/>
      <c r="N92" s="440"/>
      <c r="O92" s="439"/>
    </row>
    <row r="93" spans="1:15" ht="15" x14ac:dyDescent="0.2">
      <c r="A93" s="600" t="s">
        <v>27</v>
      </c>
      <c r="B93" s="3833" t="s">
        <v>25</v>
      </c>
      <c r="C93" s="598" t="s">
        <v>27</v>
      </c>
      <c r="D93" s="899"/>
      <c r="E93" s="877"/>
      <c r="F93" s="3892" t="s">
        <v>408</v>
      </c>
      <c r="G93" s="3826" t="s">
        <v>397</v>
      </c>
      <c r="H93" s="3842" t="s">
        <v>33</v>
      </c>
      <c r="I93" s="3886" t="s">
        <v>32</v>
      </c>
      <c r="J93" s="742" t="s">
        <v>31</v>
      </c>
      <c r="K93" s="528" t="s">
        <v>108</v>
      </c>
      <c r="L93" s="717">
        <f>L99+L105+L117</f>
        <v>0</v>
      </c>
      <c r="M93" s="433" t="s">
        <v>221</v>
      </c>
      <c r="N93" s="432" t="s">
        <v>36</v>
      </c>
      <c r="O93" s="511">
        <v>1</v>
      </c>
    </row>
    <row r="94" spans="1:15" ht="15" x14ac:dyDescent="0.2">
      <c r="A94" s="635"/>
      <c r="B94" s="3834"/>
      <c r="C94" s="639"/>
      <c r="D94" s="590"/>
      <c r="E94" s="876"/>
      <c r="F94" s="3893"/>
      <c r="G94" s="3827"/>
      <c r="H94" s="3843"/>
      <c r="I94" s="3887"/>
      <c r="J94" s="420"/>
      <c r="K94" s="523" t="s">
        <v>130</v>
      </c>
      <c r="L94" s="524">
        <f>L100+L106+L118</f>
        <v>1658.1</v>
      </c>
      <c r="M94" s="457" t="s">
        <v>407</v>
      </c>
      <c r="N94" s="496" t="s">
        <v>36</v>
      </c>
      <c r="O94" s="495">
        <v>1</v>
      </c>
    </row>
    <row r="95" spans="1:15" ht="15" x14ac:dyDescent="0.2">
      <c r="A95" s="635"/>
      <c r="B95" s="3834"/>
      <c r="C95" s="639"/>
      <c r="D95" s="590"/>
      <c r="E95" s="876"/>
      <c r="F95" s="3893"/>
      <c r="G95" s="3827"/>
      <c r="H95" s="3843"/>
      <c r="I95" s="3887"/>
      <c r="J95" s="420"/>
      <c r="K95" s="523" t="s">
        <v>199</v>
      </c>
      <c r="L95" s="524">
        <f>L101+L107+L119</f>
        <v>2754.8</v>
      </c>
      <c r="M95" s="457"/>
      <c r="N95" s="496"/>
      <c r="O95" s="426"/>
    </row>
    <row r="96" spans="1:15" ht="15" x14ac:dyDescent="0.2">
      <c r="A96" s="635"/>
      <c r="B96" s="3834"/>
      <c r="C96" s="639"/>
      <c r="D96" s="590"/>
      <c r="E96" s="876"/>
      <c r="F96" s="3893"/>
      <c r="G96" s="3827"/>
      <c r="H96" s="3843"/>
      <c r="I96" s="3887"/>
      <c r="J96" s="420"/>
      <c r="K96" s="523" t="s">
        <v>154</v>
      </c>
      <c r="L96" s="524">
        <f>L102+L108+L120</f>
        <v>0</v>
      </c>
      <c r="M96" s="457"/>
      <c r="N96" s="496"/>
      <c r="O96" s="426"/>
    </row>
    <row r="97" spans="1:27" ht="15.75" thickBot="1" x14ac:dyDescent="0.25">
      <c r="A97" s="635"/>
      <c r="B97" s="3834"/>
      <c r="C97" s="639"/>
      <c r="D97" s="590"/>
      <c r="E97" s="876"/>
      <c r="F97" s="3893"/>
      <c r="G97" s="3827"/>
      <c r="H97" s="3843"/>
      <c r="I97" s="3887"/>
      <c r="J97" s="420"/>
      <c r="K97" s="716" t="s">
        <v>405</v>
      </c>
      <c r="L97" s="996">
        <f>L103+L109+L115+L121</f>
        <v>4532</v>
      </c>
      <c r="M97" s="491"/>
      <c r="N97" s="490"/>
      <c r="O97" s="489"/>
    </row>
    <row r="98" spans="1:27" ht="15.75" thickBot="1" x14ac:dyDescent="0.25">
      <c r="A98" s="633"/>
      <c r="B98" s="3835"/>
      <c r="C98" s="637"/>
      <c r="D98" s="637"/>
      <c r="E98" s="875"/>
      <c r="F98" s="3894"/>
      <c r="G98" s="3828"/>
      <c r="H98" s="3844"/>
      <c r="I98" s="3888"/>
      <c r="J98" s="487"/>
      <c r="K98" s="443" t="s">
        <v>21</v>
      </c>
      <c r="L98" s="442">
        <f>SUM(L93:L97)</f>
        <v>8944.9</v>
      </c>
      <c r="M98" s="441"/>
      <c r="N98" s="440"/>
      <c r="O98" s="439"/>
    </row>
    <row r="99" spans="1:27" ht="15" x14ac:dyDescent="0.2">
      <c r="A99" s="600" t="s">
        <v>27</v>
      </c>
      <c r="B99" s="3833" t="s">
        <v>25</v>
      </c>
      <c r="C99" s="598" t="s">
        <v>27</v>
      </c>
      <c r="D99" s="597" t="s">
        <v>25</v>
      </c>
      <c r="E99" s="3823"/>
      <c r="F99" s="3839" t="s">
        <v>406</v>
      </c>
      <c r="G99" s="3826" t="s">
        <v>397</v>
      </c>
      <c r="H99" s="3842" t="s">
        <v>33</v>
      </c>
      <c r="I99" s="3886" t="s">
        <v>32</v>
      </c>
      <c r="J99" s="742" t="s">
        <v>31</v>
      </c>
      <c r="K99" s="435" t="s">
        <v>108</v>
      </c>
      <c r="L99" s="434"/>
      <c r="M99" s="433" t="s">
        <v>214</v>
      </c>
      <c r="N99" s="432" t="s">
        <v>36</v>
      </c>
      <c r="O99" s="431"/>
    </row>
    <row r="100" spans="1:27" ht="15" x14ac:dyDescent="0.2">
      <c r="A100" s="635"/>
      <c r="B100" s="3834"/>
      <c r="C100" s="639"/>
      <c r="D100" s="589"/>
      <c r="E100" s="3824"/>
      <c r="F100" s="3840"/>
      <c r="G100" s="3827"/>
      <c r="H100" s="3843"/>
      <c r="I100" s="3887"/>
      <c r="J100" s="454" t="s">
        <v>288</v>
      </c>
      <c r="K100" s="430" t="s">
        <v>130</v>
      </c>
      <c r="L100" s="497">
        <v>1108.0999999999999</v>
      </c>
      <c r="M100" s="995"/>
      <c r="N100" s="994"/>
      <c r="O100" s="993"/>
      <c r="Y100" s="992"/>
      <c r="Z100" s="992"/>
    </row>
    <row r="101" spans="1:27" ht="15" x14ac:dyDescent="0.2">
      <c r="A101" s="635"/>
      <c r="B101" s="3834"/>
      <c r="C101" s="639"/>
      <c r="D101" s="589"/>
      <c r="E101" s="3824"/>
      <c r="F101" s="3840"/>
      <c r="G101" s="3827"/>
      <c r="H101" s="3843"/>
      <c r="I101" s="3887"/>
      <c r="J101" s="420"/>
      <c r="K101" s="430" t="s">
        <v>199</v>
      </c>
      <c r="L101" s="453">
        <v>2754.8</v>
      </c>
      <c r="M101" s="457"/>
      <c r="N101" s="496"/>
      <c r="O101" s="426"/>
      <c r="Y101" s="992"/>
      <c r="Z101" s="992"/>
    </row>
    <row r="102" spans="1:27" ht="15" x14ac:dyDescent="0.2">
      <c r="A102" s="635"/>
      <c r="B102" s="3834"/>
      <c r="C102" s="639"/>
      <c r="D102" s="589"/>
      <c r="E102" s="3824"/>
      <c r="F102" s="3840"/>
      <c r="G102" s="3827"/>
      <c r="H102" s="3843"/>
      <c r="I102" s="3887"/>
      <c r="J102" s="420"/>
      <c r="K102" s="430" t="s">
        <v>154</v>
      </c>
      <c r="L102" s="453"/>
      <c r="M102" s="457"/>
      <c r="N102" s="496"/>
      <c r="O102" s="426"/>
      <c r="Y102" s="992"/>
      <c r="Z102" s="992"/>
    </row>
    <row r="103" spans="1:27" ht="15.75" thickBot="1" x14ac:dyDescent="0.25">
      <c r="A103" s="635"/>
      <c r="B103" s="3834"/>
      <c r="C103" s="639"/>
      <c r="D103" s="589"/>
      <c r="E103" s="3824"/>
      <c r="F103" s="3840"/>
      <c r="G103" s="3827"/>
      <c r="H103" s="3843"/>
      <c r="I103" s="3887"/>
      <c r="J103" s="420"/>
      <c r="K103" s="419" t="s">
        <v>405</v>
      </c>
      <c r="L103" s="512">
        <v>3082</v>
      </c>
      <c r="M103" s="491"/>
      <c r="N103" s="490"/>
      <c r="O103" s="489"/>
      <c r="AA103" s="356"/>
    </row>
    <row r="104" spans="1:27" ht="39.75" customHeight="1" thickBot="1" x14ac:dyDescent="0.25">
      <c r="A104" s="633"/>
      <c r="B104" s="3835"/>
      <c r="C104" s="637"/>
      <c r="D104" s="585"/>
      <c r="E104" s="3825"/>
      <c r="F104" s="991"/>
      <c r="G104" s="3828"/>
      <c r="H104" s="3844"/>
      <c r="I104" s="3888"/>
      <c r="J104" s="487"/>
      <c r="K104" s="443" t="s">
        <v>21</v>
      </c>
      <c r="L104" s="442">
        <f>SUM(L99:L103)</f>
        <v>6944.9</v>
      </c>
      <c r="M104" s="441"/>
      <c r="N104" s="440"/>
      <c r="O104" s="439"/>
    </row>
    <row r="105" spans="1:27" ht="15.75" hidden="1" thickBot="1" x14ac:dyDescent="0.25">
      <c r="A105" s="600" t="s">
        <v>27</v>
      </c>
      <c r="B105" s="3833" t="s">
        <v>25</v>
      </c>
      <c r="C105" s="598" t="s">
        <v>27</v>
      </c>
      <c r="D105" s="597" t="s">
        <v>27</v>
      </c>
      <c r="E105" s="3823"/>
      <c r="F105" s="3845" t="s">
        <v>404</v>
      </c>
      <c r="G105" s="3826" t="s">
        <v>397</v>
      </c>
      <c r="H105" s="3842" t="s">
        <v>33</v>
      </c>
      <c r="I105" s="3886" t="s">
        <v>216</v>
      </c>
      <c r="J105" s="436" t="s">
        <v>245</v>
      </c>
      <c r="K105" s="435" t="s">
        <v>108</v>
      </c>
      <c r="L105" s="434"/>
      <c r="M105" s="433" t="s">
        <v>214</v>
      </c>
      <c r="N105" s="432" t="s">
        <v>36</v>
      </c>
      <c r="O105" s="511">
        <v>1</v>
      </c>
    </row>
    <row r="106" spans="1:27" ht="15.75" hidden="1" thickBot="1" x14ac:dyDescent="0.25">
      <c r="A106" s="635"/>
      <c r="B106" s="3834"/>
      <c r="C106" s="639"/>
      <c r="D106" s="589"/>
      <c r="E106" s="3824"/>
      <c r="F106" s="3846"/>
      <c r="G106" s="3827"/>
      <c r="H106" s="3843"/>
      <c r="I106" s="3887"/>
      <c r="J106" s="454" t="s">
        <v>403</v>
      </c>
      <c r="K106" s="430" t="s">
        <v>130</v>
      </c>
      <c r="L106" s="453"/>
      <c r="M106" s="428" t="s">
        <v>402</v>
      </c>
      <c r="N106" s="427" t="s">
        <v>36</v>
      </c>
      <c r="O106" s="495">
        <v>1</v>
      </c>
    </row>
    <row r="107" spans="1:27" ht="15.75" hidden="1" thickBot="1" x14ac:dyDescent="0.25">
      <c r="A107" s="635"/>
      <c r="B107" s="3834"/>
      <c r="C107" s="639"/>
      <c r="D107" s="589"/>
      <c r="E107" s="3824"/>
      <c r="F107" s="3846"/>
      <c r="G107" s="3827"/>
      <c r="H107" s="3843"/>
      <c r="I107" s="3887"/>
      <c r="J107" s="420"/>
      <c r="K107" s="430" t="s">
        <v>199</v>
      </c>
      <c r="L107" s="453"/>
      <c r="M107" s="457"/>
      <c r="N107" s="496"/>
      <c r="O107" s="495"/>
    </row>
    <row r="108" spans="1:27" ht="15.75" hidden="1" thickBot="1" x14ac:dyDescent="0.25">
      <c r="A108" s="635"/>
      <c r="B108" s="3834"/>
      <c r="C108" s="639"/>
      <c r="D108" s="589"/>
      <c r="E108" s="3824"/>
      <c r="F108" s="3846"/>
      <c r="G108" s="3827"/>
      <c r="H108" s="3843"/>
      <c r="I108" s="3887"/>
      <c r="J108" s="420"/>
      <c r="K108" s="430" t="s">
        <v>154</v>
      </c>
      <c r="L108" s="453"/>
      <c r="M108" s="457"/>
      <c r="N108" s="496"/>
      <c r="O108" s="426"/>
    </row>
    <row r="109" spans="1:27" ht="15.75" hidden="1" thickBot="1" x14ac:dyDescent="0.25">
      <c r="A109" s="635"/>
      <c r="B109" s="3834"/>
      <c r="C109" s="639"/>
      <c r="D109" s="589"/>
      <c r="E109" s="3824"/>
      <c r="F109" s="3846"/>
      <c r="G109" s="3827"/>
      <c r="H109" s="3843"/>
      <c r="I109" s="3887"/>
      <c r="J109" s="420"/>
      <c r="K109" s="419" t="s">
        <v>144</v>
      </c>
      <c r="L109" s="512"/>
      <c r="M109" s="491"/>
      <c r="N109" s="490"/>
      <c r="O109" s="489"/>
    </row>
    <row r="110" spans="1:27" ht="15.75" hidden="1" thickBot="1" x14ac:dyDescent="0.25">
      <c r="A110" s="633"/>
      <c r="B110" s="3835"/>
      <c r="C110" s="637"/>
      <c r="D110" s="585"/>
      <c r="E110" s="3825"/>
      <c r="F110" s="3847"/>
      <c r="G110" s="3828"/>
      <c r="H110" s="3844"/>
      <c r="I110" s="3888"/>
      <c r="J110" s="487"/>
      <c r="K110" s="443" t="s">
        <v>21</v>
      </c>
      <c r="L110" s="442">
        <f>SUM(L105:L109)</f>
        <v>0</v>
      </c>
      <c r="M110" s="441"/>
      <c r="N110" s="440"/>
      <c r="O110" s="439"/>
    </row>
    <row r="111" spans="1:27" ht="30.75" customHeight="1" x14ac:dyDescent="0.2">
      <c r="A111" s="600" t="s">
        <v>27</v>
      </c>
      <c r="B111" s="3833" t="s">
        <v>25</v>
      </c>
      <c r="C111" s="3877" t="s">
        <v>27</v>
      </c>
      <c r="D111" s="3889" t="s">
        <v>93</v>
      </c>
      <c r="E111" s="3823"/>
      <c r="F111" s="4009" t="s">
        <v>401</v>
      </c>
      <c r="G111" s="3860" t="s">
        <v>397</v>
      </c>
      <c r="H111" s="3842" t="s">
        <v>33</v>
      </c>
      <c r="I111" s="3886" t="s">
        <v>32</v>
      </c>
      <c r="J111" s="3831" t="s">
        <v>400</v>
      </c>
      <c r="K111" s="990" t="s">
        <v>108</v>
      </c>
      <c r="L111" s="481"/>
      <c r="M111" s="989" t="s">
        <v>214</v>
      </c>
      <c r="N111" s="988" t="s">
        <v>36</v>
      </c>
      <c r="O111" s="987"/>
    </row>
    <row r="112" spans="1:27" ht="15" x14ac:dyDescent="0.2">
      <c r="A112" s="635"/>
      <c r="B112" s="3834"/>
      <c r="C112" s="3878"/>
      <c r="D112" s="3890"/>
      <c r="E112" s="3824"/>
      <c r="F112" s="4010"/>
      <c r="G112" s="3861"/>
      <c r="H112" s="3843"/>
      <c r="I112" s="3887"/>
      <c r="J112" s="3832"/>
      <c r="K112" s="983" t="s">
        <v>130</v>
      </c>
      <c r="L112" s="475"/>
      <c r="M112" s="986" t="s">
        <v>399</v>
      </c>
      <c r="N112" s="985" t="s">
        <v>36</v>
      </c>
      <c r="O112" s="982"/>
    </row>
    <row r="113" spans="1:15" ht="15" x14ac:dyDescent="0.2">
      <c r="A113" s="635"/>
      <c r="B113" s="3834"/>
      <c r="C113" s="3878"/>
      <c r="D113" s="3890"/>
      <c r="E113" s="3824"/>
      <c r="F113" s="4010"/>
      <c r="G113" s="3861"/>
      <c r="H113" s="3843"/>
      <c r="I113" s="3887"/>
      <c r="J113" s="3832"/>
      <c r="K113" s="983" t="s">
        <v>199</v>
      </c>
      <c r="L113" s="475"/>
      <c r="M113" s="886"/>
      <c r="N113" s="885"/>
      <c r="O113" s="984"/>
    </row>
    <row r="114" spans="1:15" ht="15" x14ac:dyDescent="0.2">
      <c r="A114" s="635"/>
      <c r="B114" s="3834"/>
      <c r="C114" s="3878"/>
      <c r="D114" s="3890"/>
      <c r="E114" s="3824"/>
      <c r="F114" s="4010"/>
      <c r="G114" s="3861"/>
      <c r="H114" s="3843"/>
      <c r="I114" s="3887"/>
      <c r="J114" s="3832"/>
      <c r="K114" s="983" t="s">
        <v>154</v>
      </c>
      <c r="L114" s="475"/>
      <c r="M114" s="886"/>
      <c r="N114" s="885"/>
      <c r="O114" s="982"/>
    </row>
    <row r="115" spans="1:15" ht="15.75" thickBot="1" x14ac:dyDescent="0.25">
      <c r="A115" s="635"/>
      <c r="B115" s="3834"/>
      <c r="C115" s="3878"/>
      <c r="D115" s="3890"/>
      <c r="E115" s="3824"/>
      <c r="F115" s="4010"/>
      <c r="G115" s="3861"/>
      <c r="H115" s="3843"/>
      <c r="I115" s="3887"/>
      <c r="J115" s="3832"/>
      <c r="K115" s="981" t="s">
        <v>209</v>
      </c>
      <c r="L115" s="968"/>
      <c r="M115" s="980"/>
      <c r="N115" s="966"/>
      <c r="O115" s="965"/>
    </row>
    <row r="116" spans="1:15" ht="15.75" customHeight="1" thickBot="1" x14ac:dyDescent="0.25">
      <c r="A116" s="633"/>
      <c r="B116" s="3835"/>
      <c r="C116" s="3879"/>
      <c r="D116" s="3891"/>
      <c r="E116" s="3825"/>
      <c r="F116" s="4011"/>
      <c r="G116" s="3865"/>
      <c r="H116" s="3844"/>
      <c r="I116" s="3888"/>
      <c r="J116" s="4023"/>
      <c r="K116" s="979" t="s">
        <v>21</v>
      </c>
      <c r="L116" s="963">
        <f>SUM(L111:L115)</f>
        <v>0</v>
      </c>
      <c r="M116" s="978"/>
      <c r="N116" s="977"/>
      <c r="O116" s="960"/>
    </row>
    <row r="117" spans="1:15" ht="15.75" customHeight="1" x14ac:dyDescent="0.2">
      <c r="A117" s="3862" t="s">
        <v>27</v>
      </c>
      <c r="B117" s="3833" t="s">
        <v>25</v>
      </c>
      <c r="C117" s="3877" t="s">
        <v>27</v>
      </c>
      <c r="D117" s="3874" t="s">
        <v>91</v>
      </c>
      <c r="E117" s="3823"/>
      <c r="F117" s="4024" t="s">
        <v>398</v>
      </c>
      <c r="G117" s="3860" t="s">
        <v>397</v>
      </c>
      <c r="H117" s="3842" t="s">
        <v>33</v>
      </c>
      <c r="I117" s="3880" t="s">
        <v>32</v>
      </c>
      <c r="J117" s="3831" t="s">
        <v>396</v>
      </c>
      <c r="K117" s="976" t="s">
        <v>108</v>
      </c>
      <c r="L117" s="975"/>
      <c r="M117" s="974"/>
      <c r="N117" s="973"/>
      <c r="O117" s="972"/>
    </row>
    <row r="118" spans="1:15" ht="15.75" customHeight="1" x14ac:dyDescent="0.2">
      <c r="A118" s="3863"/>
      <c r="B118" s="3834"/>
      <c r="C118" s="3878"/>
      <c r="D118" s="3875"/>
      <c r="E118" s="3824"/>
      <c r="F118" s="4025"/>
      <c r="G118" s="3861"/>
      <c r="H118" s="3843"/>
      <c r="I118" s="3881"/>
      <c r="J118" s="3832"/>
      <c r="K118" s="971" t="s">
        <v>130</v>
      </c>
      <c r="L118" s="970">
        <v>550</v>
      </c>
      <c r="M118" s="474"/>
      <c r="N118" s="885"/>
      <c r="O118" s="472"/>
    </row>
    <row r="119" spans="1:15" ht="15.75" customHeight="1" x14ac:dyDescent="0.2">
      <c r="A119" s="3863"/>
      <c r="B119" s="3834"/>
      <c r="C119" s="3878"/>
      <c r="D119" s="3875"/>
      <c r="E119" s="3824"/>
      <c r="F119" s="4025"/>
      <c r="G119" s="3861"/>
      <c r="H119" s="3843"/>
      <c r="I119" s="3881"/>
      <c r="J119" s="3832"/>
      <c r="K119" s="971" t="s">
        <v>199</v>
      </c>
      <c r="L119" s="970"/>
      <c r="M119" s="474"/>
      <c r="N119" s="885"/>
      <c r="O119" s="472"/>
    </row>
    <row r="120" spans="1:15" ht="15.75" customHeight="1" x14ac:dyDescent="0.2">
      <c r="A120" s="3863"/>
      <c r="B120" s="3834"/>
      <c r="C120" s="3878"/>
      <c r="D120" s="3875"/>
      <c r="E120" s="3824"/>
      <c r="F120" s="4025"/>
      <c r="G120" s="3861"/>
      <c r="H120" s="3843"/>
      <c r="I120" s="3881"/>
      <c r="J120" s="3832"/>
      <c r="K120" s="971" t="s">
        <v>154</v>
      </c>
      <c r="L120" s="970"/>
      <c r="M120" s="474"/>
      <c r="N120" s="885"/>
      <c r="O120" s="472"/>
    </row>
    <row r="121" spans="1:15" ht="15.75" customHeight="1" thickBot="1" x14ac:dyDescent="0.25">
      <c r="A121" s="3863"/>
      <c r="B121" s="3834"/>
      <c r="C121" s="3878"/>
      <c r="D121" s="3875"/>
      <c r="E121" s="3824"/>
      <c r="F121" s="4025"/>
      <c r="G121" s="3861"/>
      <c r="H121" s="3843"/>
      <c r="I121" s="3881"/>
      <c r="J121" s="3832"/>
      <c r="K121" s="969" t="s">
        <v>209</v>
      </c>
      <c r="L121" s="968">
        <v>1450</v>
      </c>
      <c r="M121" s="967"/>
      <c r="N121" s="966"/>
      <c r="O121" s="965"/>
    </row>
    <row r="122" spans="1:15" ht="15.75" customHeight="1" thickBot="1" x14ac:dyDescent="0.25">
      <c r="A122" s="3864"/>
      <c r="B122" s="3835"/>
      <c r="C122" s="3879"/>
      <c r="D122" s="3876"/>
      <c r="E122" s="3825"/>
      <c r="F122" s="4026"/>
      <c r="G122" s="3865"/>
      <c r="H122" s="3844"/>
      <c r="I122" s="3882"/>
      <c r="J122" s="4023"/>
      <c r="K122" s="964" t="s">
        <v>21</v>
      </c>
      <c r="L122" s="963">
        <f>SUM(L117:L121)</f>
        <v>2000</v>
      </c>
      <c r="M122" s="962"/>
      <c r="N122" s="961"/>
      <c r="O122" s="960"/>
    </row>
    <row r="123" spans="1:15" ht="13.5" thickBot="1" x14ac:dyDescent="0.25">
      <c r="A123" s="677" t="s">
        <v>27</v>
      </c>
      <c r="B123" s="848" t="s">
        <v>25</v>
      </c>
      <c r="C123" s="4012" t="s">
        <v>26</v>
      </c>
      <c r="D123" s="4012"/>
      <c r="E123" s="4012"/>
      <c r="F123" s="4012"/>
      <c r="G123" s="4012"/>
      <c r="H123" s="4012"/>
      <c r="I123" s="4013"/>
      <c r="J123" s="959"/>
      <c r="K123" s="923" t="s">
        <v>21</v>
      </c>
      <c r="L123" s="845">
        <f>L74+L98</f>
        <v>8958.2999999999993</v>
      </c>
      <c r="M123" s="558"/>
      <c r="N123" s="558"/>
      <c r="O123" s="557"/>
    </row>
    <row r="124" spans="1:15" ht="13.5" customHeight="1" thickBot="1" x14ac:dyDescent="0.25">
      <c r="A124" s="910" t="s">
        <v>27</v>
      </c>
      <c r="B124" s="3883" t="s">
        <v>24</v>
      </c>
      <c r="C124" s="3884"/>
      <c r="D124" s="3884"/>
      <c r="E124" s="3884"/>
      <c r="F124" s="3884"/>
      <c r="G124" s="3884"/>
      <c r="H124" s="3884"/>
      <c r="I124" s="3885"/>
      <c r="J124" s="909"/>
      <c r="K124" s="908" t="s">
        <v>21</v>
      </c>
      <c r="L124" s="907">
        <f>L123*1</f>
        <v>8958.2999999999993</v>
      </c>
      <c r="M124" s="552"/>
      <c r="N124" s="552"/>
      <c r="O124" s="551"/>
    </row>
    <row r="125" spans="1:15" ht="15.75" thickBot="1" x14ac:dyDescent="0.25">
      <c r="A125" s="550" t="s">
        <v>93</v>
      </c>
      <c r="B125" s="549"/>
      <c r="C125" s="811" t="s">
        <v>395</v>
      </c>
      <c r="D125" s="957"/>
      <c r="E125" s="957"/>
      <c r="F125" s="958"/>
      <c r="G125" s="958"/>
      <c r="H125" s="957"/>
      <c r="I125" s="957"/>
      <c r="J125" s="957"/>
      <c r="K125" s="957"/>
      <c r="L125" s="957"/>
      <c r="M125" s="546"/>
      <c r="N125" s="546"/>
      <c r="O125" s="956"/>
    </row>
    <row r="126" spans="1:15" ht="39" thickBot="1" x14ac:dyDescent="0.25">
      <c r="A126" s="651"/>
      <c r="B126" s="650"/>
      <c r="C126" s="648"/>
      <c r="D126" s="648"/>
      <c r="E126" s="648"/>
      <c r="F126" s="649"/>
      <c r="G126" s="649"/>
      <c r="H126" s="648"/>
      <c r="I126" s="648"/>
      <c r="J126" s="648"/>
      <c r="K126" s="648"/>
      <c r="L126" s="721"/>
      <c r="M126" s="720" t="s">
        <v>394</v>
      </c>
      <c r="N126" s="531" t="s">
        <v>374</v>
      </c>
      <c r="O126" s="530">
        <v>1893</v>
      </c>
    </row>
    <row r="127" spans="1:15" ht="15" thickBot="1" x14ac:dyDescent="0.25">
      <c r="A127" s="642" t="s">
        <v>93</v>
      </c>
      <c r="B127" s="771" t="s">
        <v>25</v>
      </c>
      <c r="C127" s="645" t="s">
        <v>393</v>
      </c>
      <c r="D127" s="644"/>
      <c r="E127" s="644"/>
      <c r="F127" s="644"/>
      <c r="G127" s="644"/>
      <c r="H127" s="644"/>
      <c r="I127" s="644"/>
      <c r="J127" s="644"/>
      <c r="K127" s="644"/>
      <c r="L127" s="537"/>
      <c r="M127" s="643"/>
      <c r="N127" s="643"/>
      <c r="O127" s="718"/>
    </row>
    <row r="128" spans="1:15" ht="26.25" thickBot="1" x14ac:dyDescent="0.25">
      <c r="A128" s="642"/>
      <c r="B128" s="405"/>
      <c r="C128" s="769"/>
      <c r="D128" s="533"/>
      <c r="E128" s="533"/>
      <c r="F128" s="533"/>
      <c r="G128" s="533"/>
      <c r="H128" s="533"/>
      <c r="I128" s="533"/>
      <c r="J128" s="533"/>
      <c r="K128" s="533"/>
      <c r="L128" s="873"/>
      <c r="M128" s="720" t="s">
        <v>392</v>
      </c>
      <c r="N128" s="531" t="s">
        <v>374</v>
      </c>
      <c r="O128" s="530">
        <v>1893</v>
      </c>
    </row>
    <row r="129" spans="1:26" ht="15" customHeight="1" x14ac:dyDescent="0.2">
      <c r="A129" s="600" t="s">
        <v>93</v>
      </c>
      <c r="B129" s="3833" t="s">
        <v>25</v>
      </c>
      <c r="C129" s="639" t="s">
        <v>25</v>
      </c>
      <c r="D129" s="590"/>
      <c r="E129" s="876"/>
      <c r="F129" s="3991" t="s">
        <v>391</v>
      </c>
      <c r="G129" s="3826" t="s">
        <v>386</v>
      </c>
      <c r="H129" s="3843" t="s">
        <v>33</v>
      </c>
      <c r="I129" s="3887" t="s">
        <v>32</v>
      </c>
      <c r="J129" s="3831" t="s">
        <v>31</v>
      </c>
      <c r="K129" s="955" t="s">
        <v>108</v>
      </c>
      <c r="L129" s="524">
        <f>L135</f>
        <v>0</v>
      </c>
      <c r="M129" s="433" t="s">
        <v>221</v>
      </c>
      <c r="N129" s="432" t="s">
        <v>36</v>
      </c>
      <c r="O129" s="511">
        <v>1</v>
      </c>
    </row>
    <row r="130" spans="1:26" ht="15" x14ac:dyDescent="0.2">
      <c r="A130" s="635"/>
      <c r="B130" s="3834"/>
      <c r="C130" s="639"/>
      <c r="D130" s="590"/>
      <c r="E130" s="876"/>
      <c r="F130" s="3893"/>
      <c r="G130" s="3827"/>
      <c r="H130" s="3843"/>
      <c r="I130" s="3887"/>
      <c r="J130" s="3832"/>
      <c r="K130" s="523" t="s">
        <v>130</v>
      </c>
      <c r="L130" s="524">
        <f>L136</f>
        <v>0</v>
      </c>
      <c r="M130" s="457" t="s">
        <v>388</v>
      </c>
      <c r="N130" s="496" t="s">
        <v>374</v>
      </c>
      <c r="O130" s="495">
        <v>1893</v>
      </c>
    </row>
    <row r="131" spans="1:26" ht="15" x14ac:dyDescent="0.2">
      <c r="A131" s="635"/>
      <c r="B131" s="3834"/>
      <c r="C131" s="639"/>
      <c r="D131" s="590"/>
      <c r="E131" s="876"/>
      <c r="F131" s="3893"/>
      <c r="G131" s="3827"/>
      <c r="H131" s="3843"/>
      <c r="I131" s="3887"/>
      <c r="J131" s="420"/>
      <c r="K131" s="523" t="s">
        <v>199</v>
      </c>
      <c r="L131" s="524">
        <f>L137</f>
        <v>0</v>
      </c>
      <c r="M131" s="457"/>
      <c r="N131" s="496"/>
      <c r="O131" s="426"/>
    </row>
    <row r="132" spans="1:26" ht="15" x14ac:dyDescent="0.2">
      <c r="A132" s="635"/>
      <c r="B132" s="3834"/>
      <c r="C132" s="639"/>
      <c r="D132" s="590"/>
      <c r="E132" s="876"/>
      <c r="F132" s="3893"/>
      <c r="G132" s="3827"/>
      <c r="H132" s="3843"/>
      <c r="I132" s="3887"/>
      <c r="J132" s="420"/>
      <c r="K132" s="523" t="s">
        <v>154</v>
      </c>
      <c r="L132" s="640">
        <f>L138+L144</f>
        <v>64.7</v>
      </c>
      <c r="M132" s="457"/>
      <c r="N132" s="496"/>
      <c r="O132" s="426"/>
    </row>
    <row r="133" spans="1:26" ht="15.75" thickBot="1" x14ac:dyDescent="0.25">
      <c r="A133" s="635"/>
      <c r="B133" s="3834"/>
      <c r="C133" s="639"/>
      <c r="D133" s="590"/>
      <c r="E133" s="876"/>
      <c r="F133" s="3893"/>
      <c r="G133" s="3827"/>
      <c r="H133" s="3843"/>
      <c r="I133" s="3887"/>
      <c r="J133" s="420"/>
      <c r="K133" s="716" t="s">
        <v>144</v>
      </c>
      <c r="L133" s="715">
        <f>L139</f>
        <v>0</v>
      </c>
      <c r="M133" s="491"/>
      <c r="N133" s="490"/>
      <c r="O133" s="489"/>
    </row>
    <row r="134" spans="1:26" ht="15.75" thickBot="1" x14ac:dyDescent="0.25">
      <c r="A134" s="633"/>
      <c r="B134" s="3835"/>
      <c r="C134" s="637"/>
      <c r="D134" s="637"/>
      <c r="E134" s="954"/>
      <c r="F134" s="3894"/>
      <c r="G134" s="3828"/>
      <c r="H134" s="3844"/>
      <c r="I134" s="3888"/>
      <c r="J134" s="487"/>
      <c r="K134" s="443" t="s">
        <v>21</v>
      </c>
      <c r="L134" s="442">
        <f>SUM(L129:L133)</f>
        <v>64.7</v>
      </c>
      <c r="M134" s="441"/>
      <c r="N134" s="440"/>
      <c r="O134" s="439"/>
    </row>
    <row r="135" spans="1:26" ht="15" customHeight="1" x14ac:dyDescent="0.2">
      <c r="A135" s="600" t="s">
        <v>93</v>
      </c>
      <c r="B135" s="3833" t="s">
        <v>25</v>
      </c>
      <c r="C135" s="529" t="s">
        <v>25</v>
      </c>
      <c r="D135" s="438" t="s">
        <v>25</v>
      </c>
      <c r="E135" s="437"/>
      <c r="F135" s="3839" t="s">
        <v>390</v>
      </c>
      <c r="G135" s="3826" t="s">
        <v>386</v>
      </c>
      <c r="H135" s="3842" t="s">
        <v>33</v>
      </c>
      <c r="I135" s="3886" t="s">
        <v>48</v>
      </c>
      <c r="J135" s="953" t="s">
        <v>47</v>
      </c>
      <c r="K135" s="435" t="s">
        <v>108</v>
      </c>
      <c r="L135" s="434"/>
      <c r="M135" s="433" t="s">
        <v>214</v>
      </c>
      <c r="N135" s="432" t="s">
        <v>36</v>
      </c>
      <c r="O135" s="511">
        <v>1</v>
      </c>
    </row>
    <row r="136" spans="1:26" ht="15" x14ac:dyDescent="0.2">
      <c r="A136" s="635"/>
      <c r="B136" s="3834"/>
      <c r="C136" s="521"/>
      <c r="D136" s="422"/>
      <c r="E136" s="421"/>
      <c r="F136" s="3840"/>
      <c r="G136" s="3827"/>
      <c r="H136" s="3843"/>
      <c r="I136" s="3887"/>
      <c r="J136" s="454" t="s">
        <v>389</v>
      </c>
      <c r="K136" s="430" t="s">
        <v>130</v>
      </c>
      <c r="L136" s="453"/>
      <c r="M136" s="428" t="s">
        <v>388</v>
      </c>
      <c r="N136" s="427" t="s">
        <v>374</v>
      </c>
      <c r="O136" s="495">
        <v>1873</v>
      </c>
    </row>
    <row r="137" spans="1:26" ht="15" x14ac:dyDescent="0.2">
      <c r="A137" s="635"/>
      <c r="B137" s="3834"/>
      <c r="C137" s="521"/>
      <c r="D137" s="422"/>
      <c r="E137" s="421"/>
      <c r="F137" s="3840"/>
      <c r="G137" s="3827"/>
      <c r="H137" s="3843"/>
      <c r="I137" s="3887"/>
      <c r="J137" s="952"/>
      <c r="K137" s="430" t="s">
        <v>199</v>
      </c>
      <c r="L137" s="453"/>
      <c r="M137" s="457"/>
      <c r="N137" s="496"/>
      <c r="O137" s="426"/>
    </row>
    <row r="138" spans="1:26" ht="15" x14ac:dyDescent="0.2">
      <c r="A138" s="635"/>
      <c r="B138" s="3834"/>
      <c r="C138" s="521"/>
      <c r="D138" s="422"/>
      <c r="E138" s="421"/>
      <c r="F138" s="3840"/>
      <c r="G138" s="3827"/>
      <c r="H138" s="3843"/>
      <c r="I138" s="3887"/>
      <c r="J138" s="420"/>
      <c r="K138" s="430" t="s">
        <v>154</v>
      </c>
      <c r="L138" s="453">
        <v>64.7</v>
      </c>
      <c r="M138" s="457"/>
      <c r="N138" s="496"/>
      <c r="O138" s="426"/>
    </row>
    <row r="139" spans="1:26" ht="35.25" customHeight="1" thickBot="1" x14ac:dyDescent="0.25">
      <c r="A139" s="635"/>
      <c r="B139" s="3834"/>
      <c r="C139" s="521"/>
      <c r="D139" s="422"/>
      <c r="E139" s="421"/>
      <c r="F139" s="3840"/>
      <c r="G139" s="3827"/>
      <c r="H139" s="3843"/>
      <c r="I139" s="3887"/>
      <c r="J139" s="420"/>
      <c r="K139" s="419" t="s">
        <v>144</v>
      </c>
      <c r="L139" s="512"/>
      <c r="M139" s="491"/>
      <c r="N139" s="490"/>
      <c r="O139" s="489"/>
    </row>
    <row r="140" spans="1:26" ht="18" customHeight="1" thickBot="1" x14ac:dyDescent="0.25">
      <c r="A140" s="633"/>
      <c r="B140" s="3835"/>
      <c r="C140" s="631"/>
      <c r="D140" s="447"/>
      <c r="E140" s="446"/>
      <c r="F140" s="3841"/>
      <c r="G140" s="3828"/>
      <c r="H140" s="3844"/>
      <c r="I140" s="3888"/>
      <c r="J140" s="487"/>
      <c r="K140" s="443" t="s">
        <v>21</v>
      </c>
      <c r="L140" s="442">
        <f>SUM(L135:L139)</f>
        <v>64.7</v>
      </c>
      <c r="M140" s="441"/>
      <c r="N140" s="440"/>
      <c r="O140" s="439"/>
    </row>
    <row r="141" spans="1:26" ht="15" hidden="1" customHeight="1" x14ac:dyDescent="0.2">
      <c r="A141" s="600" t="s">
        <v>93</v>
      </c>
      <c r="B141" s="3833" t="s">
        <v>25</v>
      </c>
      <c r="C141" s="529" t="s">
        <v>25</v>
      </c>
      <c r="D141" s="438" t="s">
        <v>93</v>
      </c>
      <c r="E141" s="437"/>
      <c r="F141" s="4101" t="s">
        <v>387</v>
      </c>
      <c r="G141" s="3826" t="s">
        <v>386</v>
      </c>
      <c r="H141" s="3842" t="s">
        <v>385</v>
      </c>
      <c r="I141" s="3886" t="s">
        <v>384</v>
      </c>
      <c r="J141" s="714" t="s">
        <v>31</v>
      </c>
      <c r="K141" s="435" t="s">
        <v>108</v>
      </c>
      <c r="L141" s="434"/>
      <c r="M141" s="433"/>
      <c r="N141" s="432"/>
      <c r="O141" s="431"/>
      <c r="Z141" s="352">
        <v>110</v>
      </c>
    </row>
    <row r="142" spans="1:26" ht="16.5" hidden="1" thickBot="1" x14ac:dyDescent="0.25">
      <c r="A142" s="635"/>
      <c r="B142" s="3834"/>
      <c r="C142" s="521"/>
      <c r="D142" s="422"/>
      <c r="E142" s="421"/>
      <c r="F142" s="4102"/>
      <c r="G142" s="3827"/>
      <c r="H142" s="3843"/>
      <c r="I142" s="3887"/>
      <c r="J142" s="896" t="s">
        <v>383</v>
      </c>
      <c r="K142" s="430" t="s">
        <v>130</v>
      </c>
      <c r="L142" s="453"/>
      <c r="M142" s="428"/>
      <c r="N142" s="427"/>
      <c r="O142" s="495"/>
    </row>
    <row r="143" spans="1:26" ht="15.75" hidden="1" thickBot="1" x14ac:dyDescent="0.25">
      <c r="A143" s="635"/>
      <c r="B143" s="3834"/>
      <c r="C143" s="521"/>
      <c r="D143" s="422"/>
      <c r="E143" s="421"/>
      <c r="F143" s="4102"/>
      <c r="G143" s="3827"/>
      <c r="H143" s="3843"/>
      <c r="I143" s="3887"/>
      <c r="J143" s="745"/>
      <c r="K143" s="430" t="s">
        <v>199</v>
      </c>
      <c r="L143" s="453"/>
      <c r="M143" s="457"/>
      <c r="N143" s="496"/>
      <c r="O143" s="495"/>
    </row>
    <row r="144" spans="1:26" ht="15.75" hidden="1" thickBot="1" x14ac:dyDescent="0.25">
      <c r="A144" s="635"/>
      <c r="B144" s="3834"/>
      <c r="C144" s="521"/>
      <c r="D144" s="422"/>
      <c r="E144" s="421"/>
      <c r="F144" s="4102"/>
      <c r="G144" s="3827"/>
      <c r="H144" s="3843"/>
      <c r="I144" s="3887"/>
      <c r="J144" s="745"/>
      <c r="K144" s="430" t="s">
        <v>154</v>
      </c>
      <c r="L144" s="453"/>
      <c r="M144" s="457"/>
      <c r="N144" s="496"/>
      <c r="O144" s="426"/>
      <c r="Z144" s="352">
        <v>2181.6999999999998</v>
      </c>
    </row>
    <row r="145" spans="1:25" ht="15.75" hidden="1" thickBot="1" x14ac:dyDescent="0.25">
      <c r="A145" s="635"/>
      <c r="B145" s="3834"/>
      <c r="C145" s="521"/>
      <c r="D145" s="422"/>
      <c r="E145" s="421"/>
      <c r="F145" s="4102"/>
      <c r="G145" s="3827"/>
      <c r="H145" s="3843"/>
      <c r="I145" s="3887"/>
      <c r="J145" s="745"/>
      <c r="K145" s="430" t="s">
        <v>144</v>
      </c>
      <c r="L145" s="510"/>
      <c r="M145" s="509"/>
      <c r="N145" s="508"/>
      <c r="O145" s="507"/>
    </row>
    <row r="146" spans="1:25" ht="15.75" hidden="1" thickBot="1" x14ac:dyDescent="0.25">
      <c r="A146" s="633"/>
      <c r="B146" s="3835"/>
      <c r="C146" s="631"/>
      <c r="D146" s="447"/>
      <c r="E146" s="446"/>
      <c r="F146" s="4103"/>
      <c r="G146" s="3828"/>
      <c r="H146" s="3844"/>
      <c r="I146" s="3888"/>
      <c r="J146" s="951"/>
      <c r="K146" s="950" t="s">
        <v>21</v>
      </c>
      <c r="L146" s="949">
        <f>SUM(L141:L145)</f>
        <v>0</v>
      </c>
      <c r="M146" s="948"/>
      <c r="N146" s="947"/>
      <c r="O146" s="946"/>
    </row>
    <row r="147" spans="1:25" ht="22.5" customHeight="1" x14ac:dyDescent="0.2">
      <c r="A147" s="600" t="s">
        <v>93</v>
      </c>
      <c r="B147" s="3833" t="s">
        <v>25</v>
      </c>
      <c r="C147" s="598" t="s">
        <v>27</v>
      </c>
      <c r="D147" s="899"/>
      <c r="E147" s="877"/>
      <c r="F147" s="3892" t="s">
        <v>382</v>
      </c>
      <c r="G147" s="3826" t="s">
        <v>378</v>
      </c>
      <c r="H147" s="4139" t="s">
        <v>33</v>
      </c>
      <c r="I147" s="3886" t="s">
        <v>32</v>
      </c>
      <c r="J147" s="4152" t="s">
        <v>31</v>
      </c>
      <c r="K147" s="528" t="s">
        <v>108</v>
      </c>
      <c r="L147" s="717">
        <f>L153+L159</f>
        <v>0</v>
      </c>
      <c r="M147" s="433"/>
      <c r="N147" s="432"/>
      <c r="O147" s="605"/>
      <c r="Y147" s="917"/>
    </row>
    <row r="148" spans="1:25" ht="18.75" customHeight="1" x14ac:dyDescent="0.2">
      <c r="A148" s="635"/>
      <c r="B148" s="3834"/>
      <c r="C148" s="639"/>
      <c r="D148" s="590"/>
      <c r="E148" s="876"/>
      <c r="F148" s="3893"/>
      <c r="G148" s="3827"/>
      <c r="H148" s="4140"/>
      <c r="I148" s="3887"/>
      <c r="J148" s="4153"/>
      <c r="K148" s="523" t="s">
        <v>130</v>
      </c>
      <c r="L148" s="524">
        <f>L154+L160</f>
        <v>0</v>
      </c>
      <c r="M148" s="457"/>
      <c r="N148" s="496"/>
      <c r="O148" s="945"/>
      <c r="Y148" s="944"/>
    </row>
    <row r="149" spans="1:25" ht="15" x14ac:dyDescent="0.2">
      <c r="A149" s="635"/>
      <c r="B149" s="3834"/>
      <c r="C149" s="639"/>
      <c r="D149" s="590"/>
      <c r="E149" s="876"/>
      <c r="F149" s="3893"/>
      <c r="G149" s="3827"/>
      <c r="H149" s="4140"/>
      <c r="I149" s="3887"/>
      <c r="J149" s="4153"/>
      <c r="K149" s="523" t="s">
        <v>199</v>
      </c>
      <c r="L149" s="524">
        <f>L155</f>
        <v>0</v>
      </c>
      <c r="M149" s="457"/>
      <c r="N149" s="496"/>
      <c r="O149" s="426"/>
    </row>
    <row r="150" spans="1:25" ht="15" x14ac:dyDescent="0.2">
      <c r="A150" s="635"/>
      <c r="B150" s="3834"/>
      <c r="C150" s="639"/>
      <c r="D150" s="590"/>
      <c r="E150" s="876"/>
      <c r="F150" s="3893"/>
      <c r="G150" s="3827"/>
      <c r="H150" s="4140"/>
      <c r="I150" s="3887"/>
      <c r="J150" s="4153"/>
      <c r="K150" s="523" t="s">
        <v>154</v>
      </c>
      <c r="L150" s="943">
        <f>L156+L162</f>
        <v>67.900000000000006</v>
      </c>
      <c r="M150" s="457"/>
      <c r="N150" s="496"/>
      <c r="O150" s="426"/>
    </row>
    <row r="151" spans="1:25" ht="15.75" thickBot="1" x14ac:dyDescent="0.25">
      <c r="A151" s="635"/>
      <c r="B151" s="3834"/>
      <c r="C151" s="639"/>
      <c r="D151" s="590"/>
      <c r="E151" s="876"/>
      <c r="F151" s="3893"/>
      <c r="G151" s="3827"/>
      <c r="H151" s="4140"/>
      <c r="I151" s="3887"/>
      <c r="J151" s="4153"/>
      <c r="K151" s="716" t="s">
        <v>144</v>
      </c>
      <c r="L151" s="715">
        <f>L157+L163</f>
        <v>0</v>
      </c>
      <c r="M151" s="491"/>
      <c r="N151" s="490"/>
      <c r="O151" s="489"/>
    </row>
    <row r="152" spans="1:25" ht="15.75" customHeight="1" thickBot="1" x14ac:dyDescent="0.25">
      <c r="A152" s="633"/>
      <c r="B152" s="3835"/>
      <c r="C152" s="637"/>
      <c r="D152" s="637"/>
      <c r="E152" s="875"/>
      <c r="F152" s="3894"/>
      <c r="G152" s="3828"/>
      <c r="H152" s="4141"/>
      <c r="I152" s="3888"/>
      <c r="J152" s="4154"/>
      <c r="K152" s="942" t="s">
        <v>21</v>
      </c>
      <c r="L152" s="636">
        <f>SUM(L147:L151)</f>
        <v>67.900000000000006</v>
      </c>
      <c r="M152" s="441"/>
      <c r="N152" s="440"/>
      <c r="O152" s="439"/>
    </row>
    <row r="153" spans="1:25" ht="25.5" hidden="1" customHeight="1" x14ac:dyDescent="0.2">
      <c r="A153" s="600" t="s">
        <v>93</v>
      </c>
      <c r="B153" s="3833" t="s">
        <v>25</v>
      </c>
      <c r="C153" s="598" t="s">
        <v>27</v>
      </c>
      <c r="D153" s="597" t="s">
        <v>25</v>
      </c>
      <c r="E153" s="437"/>
      <c r="F153" s="3845" t="s">
        <v>381</v>
      </c>
      <c r="G153" s="3826" t="s">
        <v>378</v>
      </c>
      <c r="H153" s="3842" t="s">
        <v>33</v>
      </c>
      <c r="I153" s="3886" t="s">
        <v>201</v>
      </c>
      <c r="J153" s="436" t="s">
        <v>200</v>
      </c>
      <c r="K153" s="435" t="s">
        <v>108</v>
      </c>
      <c r="L153" s="434"/>
      <c r="M153" s="433" t="s">
        <v>214</v>
      </c>
      <c r="N153" s="432" t="s">
        <v>344</v>
      </c>
      <c r="O153" s="511">
        <v>1</v>
      </c>
    </row>
    <row r="154" spans="1:25" ht="18.75" hidden="1" customHeight="1" x14ac:dyDescent="0.2">
      <c r="A154" s="635"/>
      <c r="B154" s="3834"/>
      <c r="C154" s="639"/>
      <c r="D154" s="589"/>
      <c r="E154" s="421"/>
      <c r="F154" s="3846"/>
      <c r="G154" s="3827"/>
      <c r="H154" s="3843"/>
      <c r="I154" s="3887"/>
      <c r="J154" s="748" t="s">
        <v>350</v>
      </c>
      <c r="K154" s="430" t="s">
        <v>130</v>
      </c>
      <c r="L154" s="453"/>
      <c r="M154" s="428" t="s">
        <v>380</v>
      </c>
      <c r="N154" s="427" t="s">
        <v>374</v>
      </c>
      <c r="O154" s="495">
        <v>20</v>
      </c>
    </row>
    <row r="155" spans="1:25" ht="26.25" hidden="1" customHeight="1" x14ac:dyDescent="0.2">
      <c r="A155" s="635"/>
      <c r="B155" s="3834"/>
      <c r="C155" s="639"/>
      <c r="D155" s="589"/>
      <c r="E155" s="421"/>
      <c r="F155" s="3846"/>
      <c r="G155" s="3827"/>
      <c r="H155" s="3843"/>
      <c r="I155" s="3887"/>
      <c r="J155" s="420"/>
      <c r="K155" s="430" t="s">
        <v>199</v>
      </c>
      <c r="L155" s="453"/>
      <c r="M155" s="457"/>
      <c r="N155" s="496"/>
      <c r="O155" s="426"/>
    </row>
    <row r="156" spans="1:25" ht="17.25" hidden="1" customHeight="1" x14ac:dyDescent="0.2">
      <c r="A156" s="635"/>
      <c r="B156" s="3834"/>
      <c r="C156" s="639"/>
      <c r="D156" s="589"/>
      <c r="E156" s="421"/>
      <c r="F156" s="3846"/>
      <c r="G156" s="3827"/>
      <c r="H156" s="3843"/>
      <c r="I156" s="3887"/>
      <c r="J156" s="420"/>
      <c r="K156" s="430" t="s">
        <v>154</v>
      </c>
      <c r="L156" s="453"/>
      <c r="M156" s="457"/>
      <c r="N156" s="496"/>
      <c r="O156" s="426"/>
    </row>
    <row r="157" spans="1:25" ht="18" hidden="1" customHeight="1" thickBot="1" x14ac:dyDescent="0.25">
      <c r="A157" s="635"/>
      <c r="B157" s="3834"/>
      <c r="C157" s="639"/>
      <c r="D157" s="589"/>
      <c r="E157" s="421"/>
      <c r="F157" s="3846"/>
      <c r="G157" s="3827"/>
      <c r="H157" s="3843"/>
      <c r="I157" s="3887"/>
      <c r="J157" s="420"/>
      <c r="K157" s="419" t="s">
        <v>144</v>
      </c>
      <c r="L157" s="512"/>
      <c r="M157" s="491"/>
      <c r="N157" s="490"/>
      <c r="O157" s="489"/>
    </row>
    <row r="158" spans="1:25" ht="37.5" hidden="1" customHeight="1" thickBot="1" x14ac:dyDescent="0.25">
      <c r="A158" s="633"/>
      <c r="B158" s="3835"/>
      <c r="C158" s="637"/>
      <c r="D158" s="585"/>
      <c r="E158" s="446"/>
      <c r="F158" s="3847"/>
      <c r="G158" s="3828"/>
      <c r="H158" s="3844"/>
      <c r="I158" s="3888"/>
      <c r="J158" s="412"/>
      <c r="K158" s="443" t="s">
        <v>21</v>
      </c>
      <c r="L158" s="410">
        <f>SUM(L153:L157)</f>
        <v>0</v>
      </c>
      <c r="M158" s="409"/>
      <c r="N158" s="408"/>
      <c r="O158" s="407"/>
    </row>
    <row r="159" spans="1:25" ht="21.75" customHeight="1" x14ac:dyDescent="0.2">
      <c r="A159" s="941" t="s">
        <v>93</v>
      </c>
      <c r="B159" s="3850" t="s">
        <v>25</v>
      </c>
      <c r="C159" s="940" t="s">
        <v>27</v>
      </c>
      <c r="D159" s="939" t="s">
        <v>27</v>
      </c>
      <c r="E159" s="3868"/>
      <c r="F159" s="3854" t="s">
        <v>379</v>
      </c>
      <c r="G159" s="3826" t="s">
        <v>378</v>
      </c>
      <c r="H159" s="3842" t="s">
        <v>33</v>
      </c>
      <c r="I159" s="3886" t="s">
        <v>32</v>
      </c>
      <c r="J159" s="938" t="s">
        <v>31</v>
      </c>
      <c r="K159" s="937" t="s">
        <v>108</v>
      </c>
      <c r="L159" s="481"/>
      <c r="M159" s="571"/>
      <c r="N159" s="734"/>
      <c r="O159" s="934"/>
    </row>
    <row r="160" spans="1:25" ht="22.5" customHeight="1" x14ac:dyDescent="0.2">
      <c r="A160" s="933"/>
      <c r="B160" s="3851"/>
      <c r="C160" s="932"/>
      <c r="D160" s="931"/>
      <c r="E160" s="3869"/>
      <c r="F160" s="3855"/>
      <c r="G160" s="3827"/>
      <c r="H160" s="3843"/>
      <c r="I160" s="3887"/>
      <c r="J160" s="936" t="s">
        <v>377</v>
      </c>
      <c r="K160" s="935" t="s">
        <v>130</v>
      </c>
      <c r="L160" s="475"/>
      <c r="M160" s="571"/>
      <c r="N160" s="734"/>
      <c r="O160" s="934"/>
    </row>
    <row r="161" spans="1:25" ht="19.5" customHeight="1" x14ac:dyDescent="0.2">
      <c r="A161" s="933"/>
      <c r="B161" s="3851"/>
      <c r="C161" s="932"/>
      <c r="D161" s="931"/>
      <c r="E161" s="3869"/>
      <c r="F161" s="3855"/>
      <c r="G161" s="3827"/>
      <c r="H161" s="3843"/>
      <c r="I161" s="3887"/>
      <c r="J161" s="420"/>
      <c r="K161" s="935" t="s">
        <v>199</v>
      </c>
      <c r="L161" s="475"/>
      <c r="M161" s="571"/>
      <c r="N161" s="734"/>
      <c r="O161" s="934"/>
    </row>
    <row r="162" spans="1:25" ht="21.75" customHeight="1" x14ac:dyDescent="0.2">
      <c r="A162" s="933"/>
      <c r="B162" s="3851"/>
      <c r="C162" s="932"/>
      <c r="D162" s="931"/>
      <c r="E162" s="3869"/>
      <c r="F162" s="3855"/>
      <c r="G162" s="3827"/>
      <c r="H162" s="3843"/>
      <c r="I162" s="3887"/>
      <c r="J162" s="420"/>
      <c r="K162" s="935" t="s">
        <v>154</v>
      </c>
      <c r="L162" s="572">
        <v>67.900000000000006</v>
      </c>
      <c r="M162" s="571"/>
      <c r="N162" s="734"/>
      <c r="O162" s="934"/>
    </row>
    <row r="163" spans="1:25" ht="19.5" customHeight="1" thickBot="1" x14ac:dyDescent="0.25">
      <c r="A163" s="933"/>
      <c r="B163" s="3851"/>
      <c r="C163" s="932"/>
      <c r="D163" s="931"/>
      <c r="E163" s="3869"/>
      <c r="F163" s="3855"/>
      <c r="G163" s="3827"/>
      <c r="H163" s="3843"/>
      <c r="I163" s="3887"/>
      <c r="J163" s="420"/>
      <c r="K163" s="930" t="s">
        <v>144</v>
      </c>
      <c r="L163" s="470"/>
      <c r="M163" s="567"/>
      <c r="N163" s="929"/>
      <c r="O163" s="928"/>
    </row>
    <row r="164" spans="1:25" ht="22.5" customHeight="1" thickBot="1" x14ac:dyDescent="0.25">
      <c r="A164" s="588"/>
      <c r="B164" s="3866"/>
      <c r="C164" s="927"/>
      <c r="D164" s="926"/>
      <c r="E164" s="3870"/>
      <c r="F164" s="3867"/>
      <c r="G164" s="3828"/>
      <c r="H164" s="3844"/>
      <c r="I164" s="3888"/>
      <c r="J164" s="713"/>
      <c r="K164" s="925" t="s">
        <v>21</v>
      </c>
      <c r="L164" s="442">
        <f>SUM(L159:L163)</f>
        <v>67.900000000000006</v>
      </c>
      <c r="M164" s="924"/>
      <c r="N164" s="563"/>
      <c r="O164" s="562"/>
    </row>
    <row r="165" spans="1:25" ht="15" customHeight="1" thickBot="1" x14ac:dyDescent="0.25">
      <c r="A165" s="677" t="s">
        <v>93</v>
      </c>
      <c r="B165" s="848" t="s">
        <v>25</v>
      </c>
      <c r="C165" s="4012" t="s">
        <v>26</v>
      </c>
      <c r="D165" s="4012"/>
      <c r="E165" s="4012"/>
      <c r="F165" s="4012"/>
      <c r="G165" s="4012"/>
      <c r="H165" s="4012"/>
      <c r="I165" s="4013"/>
      <c r="J165" s="847"/>
      <c r="K165" s="923" t="s">
        <v>21</v>
      </c>
      <c r="L165" s="845">
        <f>L134+L152</f>
        <v>132.60000000000002</v>
      </c>
      <c r="M165" s="558"/>
      <c r="N165" s="558"/>
      <c r="O165" s="557"/>
    </row>
    <row r="166" spans="1:25" ht="22.5" customHeight="1" thickBot="1" x14ac:dyDescent="0.25">
      <c r="A166" s="922" t="s">
        <v>93</v>
      </c>
      <c r="B166" s="921" t="s">
        <v>27</v>
      </c>
      <c r="C166" s="843" t="s">
        <v>376</v>
      </c>
      <c r="D166" s="643"/>
      <c r="E166" s="643"/>
      <c r="F166" s="643"/>
      <c r="G166" s="643"/>
      <c r="H166" s="643"/>
      <c r="I166" s="643"/>
      <c r="J166" s="536"/>
      <c r="K166" s="643"/>
      <c r="L166" s="536"/>
      <c r="M166" s="643"/>
      <c r="N166" s="643"/>
      <c r="O166" s="718"/>
    </row>
    <row r="167" spans="1:25" ht="29.45" customHeight="1" thickBot="1" x14ac:dyDescent="0.25">
      <c r="A167" s="842"/>
      <c r="B167" s="666"/>
      <c r="C167" s="920"/>
      <c r="D167" s="919"/>
      <c r="E167" s="919"/>
      <c r="F167" s="919"/>
      <c r="G167" s="919"/>
      <c r="H167" s="919"/>
      <c r="I167" s="919"/>
      <c r="J167" s="919"/>
      <c r="K167" s="919"/>
      <c r="L167" s="918"/>
      <c r="M167" s="720" t="s">
        <v>375</v>
      </c>
      <c r="N167" s="531" t="s">
        <v>374</v>
      </c>
      <c r="O167" s="872"/>
      <c r="Y167" s="917"/>
    </row>
    <row r="168" spans="1:25" ht="17.25" customHeight="1" x14ac:dyDescent="0.2">
      <c r="A168" s="827" t="s">
        <v>93</v>
      </c>
      <c r="B168" s="3906" t="s">
        <v>27</v>
      </c>
      <c r="C168" s="686" t="s">
        <v>25</v>
      </c>
      <c r="D168" s="915"/>
      <c r="E168" s="914"/>
      <c r="F168" s="3909" t="s">
        <v>373</v>
      </c>
      <c r="G168" s="3827" t="s">
        <v>371</v>
      </c>
      <c r="H168" s="3901" t="s">
        <v>33</v>
      </c>
      <c r="I168" s="3912" t="s">
        <v>32</v>
      </c>
      <c r="J168" s="3831" t="s">
        <v>31</v>
      </c>
      <c r="K168" s="916" t="s">
        <v>108</v>
      </c>
      <c r="L168" s="840">
        <f>L174</f>
        <v>0</v>
      </c>
      <c r="M168" s="863"/>
      <c r="N168" s="862"/>
      <c r="O168" s="833"/>
      <c r="Y168" s="356"/>
    </row>
    <row r="169" spans="1:25" ht="12.75" customHeight="1" x14ac:dyDescent="0.2">
      <c r="A169" s="687"/>
      <c r="B169" s="3907"/>
      <c r="C169" s="686"/>
      <c r="D169" s="915"/>
      <c r="E169" s="914"/>
      <c r="F169" s="3910"/>
      <c r="G169" s="3827"/>
      <c r="H169" s="3901"/>
      <c r="I169" s="3912"/>
      <c r="J169" s="3832"/>
      <c r="K169" s="710" t="s">
        <v>130</v>
      </c>
      <c r="L169" s="840">
        <f>L175</f>
        <v>0</v>
      </c>
      <c r="M169" s="860"/>
      <c r="N169" s="859"/>
      <c r="O169" s="688"/>
      <c r="Y169" s="356"/>
    </row>
    <row r="170" spans="1:25" x14ac:dyDescent="0.2">
      <c r="A170" s="687"/>
      <c r="B170" s="3907"/>
      <c r="C170" s="686"/>
      <c r="D170" s="915"/>
      <c r="E170" s="914"/>
      <c r="F170" s="3910"/>
      <c r="G170" s="3827"/>
      <c r="H170" s="3901"/>
      <c r="I170" s="3912"/>
      <c r="J170" s="693"/>
      <c r="K170" s="710" t="s">
        <v>199</v>
      </c>
      <c r="L170" s="840">
        <f>L176</f>
        <v>0</v>
      </c>
      <c r="M170" s="690"/>
      <c r="N170" s="689"/>
      <c r="O170" s="688"/>
    </row>
    <row r="171" spans="1:25" x14ac:dyDescent="0.2">
      <c r="A171" s="687"/>
      <c r="B171" s="3907"/>
      <c r="C171" s="686"/>
      <c r="D171" s="915"/>
      <c r="E171" s="914"/>
      <c r="F171" s="3910"/>
      <c r="G171" s="3827"/>
      <c r="H171" s="3901"/>
      <c r="I171" s="3912"/>
      <c r="J171" s="693"/>
      <c r="K171" s="710" t="s">
        <v>154</v>
      </c>
      <c r="L171" s="840">
        <f>L177</f>
        <v>0</v>
      </c>
      <c r="M171" s="690"/>
      <c r="N171" s="689"/>
      <c r="O171" s="688"/>
    </row>
    <row r="172" spans="1:25" ht="13.5" thickBot="1" x14ac:dyDescent="0.25">
      <c r="A172" s="687"/>
      <c r="B172" s="3907"/>
      <c r="C172" s="686"/>
      <c r="D172" s="915"/>
      <c r="E172" s="914"/>
      <c r="F172" s="3910"/>
      <c r="G172" s="3827"/>
      <c r="H172" s="3901"/>
      <c r="I172" s="3912"/>
      <c r="J172" s="693"/>
      <c r="K172" s="708" t="s">
        <v>144</v>
      </c>
      <c r="L172" s="913">
        <f>L178</f>
        <v>0</v>
      </c>
      <c r="M172" s="680"/>
      <c r="N172" s="679"/>
      <c r="O172" s="678"/>
    </row>
    <row r="173" spans="1:25" ht="21" customHeight="1" thickBot="1" x14ac:dyDescent="0.25">
      <c r="A173" s="677"/>
      <c r="B173" s="3908"/>
      <c r="C173" s="676"/>
      <c r="D173" s="676"/>
      <c r="E173" s="912"/>
      <c r="F173" s="3911"/>
      <c r="G173" s="3828"/>
      <c r="H173" s="3902"/>
      <c r="I173" s="3913"/>
      <c r="J173" s="706"/>
      <c r="K173" s="672" t="s">
        <v>21</v>
      </c>
      <c r="L173" s="814">
        <f>SUM(L168:L172)</f>
        <v>0</v>
      </c>
      <c r="M173" s="670"/>
      <c r="N173" s="669"/>
      <c r="O173" s="668"/>
    </row>
    <row r="174" spans="1:25" ht="15.75" hidden="1" thickBot="1" x14ac:dyDescent="0.25">
      <c r="A174" s="827" t="s">
        <v>93</v>
      </c>
      <c r="B174" s="3906" t="s">
        <v>27</v>
      </c>
      <c r="C174" s="686" t="s">
        <v>25</v>
      </c>
      <c r="D174" s="825" t="s">
        <v>25</v>
      </c>
      <c r="E174" s="702"/>
      <c r="F174" s="3845" t="s">
        <v>372</v>
      </c>
      <c r="G174" s="3826" t="s">
        <v>371</v>
      </c>
      <c r="H174" s="3900" t="s">
        <v>33</v>
      </c>
      <c r="I174" s="4028" t="s">
        <v>216</v>
      </c>
      <c r="J174" s="596" t="s">
        <v>245</v>
      </c>
      <c r="K174" s="701" t="s">
        <v>108</v>
      </c>
      <c r="L174" s="823"/>
      <c r="M174" s="699" t="s">
        <v>214</v>
      </c>
      <c r="N174" s="698" t="s">
        <v>36</v>
      </c>
      <c r="O174" s="697">
        <v>1</v>
      </c>
    </row>
    <row r="175" spans="1:25" ht="15.75" hidden="1" thickBot="1" x14ac:dyDescent="0.25">
      <c r="A175" s="687"/>
      <c r="B175" s="3907"/>
      <c r="C175" s="686"/>
      <c r="D175" s="685"/>
      <c r="E175" s="684"/>
      <c r="F175" s="3846"/>
      <c r="G175" s="3827"/>
      <c r="H175" s="3901"/>
      <c r="I175" s="3912"/>
      <c r="J175" s="454" t="s">
        <v>243</v>
      </c>
      <c r="K175" s="692" t="s">
        <v>130</v>
      </c>
      <c r="L175" s="820"/>
      <c r="M175" s="428" t="s">
        <v>370</v>
      </c>
      <c r="N175" s="695" t="s">
        <v>36</v>
      </c>
      <c r="O175" s="694">
        <v>71</v>
      </c>
    </row>
    <row r="176" spans="1:25" ht="13.5" hidden="1" thickBot="1" x14ac:dyDescent="0.25">
      <c r="A176" s="687"/>
      <c r="B176" s="3907"/>
      <c r="C176" s="686"/>
      <c r="D176" s="685"/>
      <c r="E176" s="684"/>
      <c r="F176" s="3846"/>
      <c r="G176" s="3827"/>
      <c r="H176" s="3901"/>
      <c r="I176" s="3912"/>
      <c r="J176" s="693"/>
      <c r="K176" s="692" t="s">
        <v>199</v>
      </c>
      <c r="L176" s="820"/>
      <c r="M176" s="690"/>
      <c r="N176" s="689"/>
      <c r="O176" s="688"/>
    </row>
    <row r="177" spans="1:25" ht="13.5" hidden="1" thickBot="1" x14ac:dyDescent="0.25">
      <c r="A177" s="687"/>
      <c r="B177" s="3907"/>
      <c r="C177" s="686"/>
      <c r="D177" s="685"/>
      <c r="E177" s="684"/>
      <c r="F177" s="3846"/>
      <c r="G177" s="3827"/>
      <c r="H177" s="3901"/>
      <c r="I177" s="3912"/>
      <c r="J177" s="683"/>
      <c r="K177" s="692" t="s">
        <v>154</v>
      </c>
      <c r="L177" s="820"/>
      <c r="M177" s="690"/>
      <c r="N177" s="689"/>
      <c r="O177" s="688"/>
    </row>
    <row r="178" spans="1:25" ht="13.5" hidden="1" thickBot="1" x14ac:dyDescent="0.25">
      <c r="A178" s="687"/>
      <c r="B178" s="3907"/>
      <c r="C178" s="686"/>
      <c r="D178" s="685"/>
      <c r="E178" s="684"/>
      <c r="F178" s="3846"/>
      <c r="G178" s="3827"/>
      <c r="H178" s="3901"/>
      <c r="I178" s="3912"/>
      <c r="J178" s="683"/>
      <c r="K178" s="682" t="s">
        <v>144</v>
      </c>
      <c r="L178" s="817"/>
      <c r="M178" s="680"/>
      <c r="N178" s="679"/>
      <c r="O178" s="678"/>
    </row>
    <row r="179" spans="1:25" ht="13.5" hidden="1" thickBot="1" x14ac:dyDescent="0.25">
      <c r="A179" s="677"/>
      <c r="B179" s="3908"/>
      <c r="C179" s="676"/>
      <c r="D179" s="675"/>
      <c r="E179" s="674"/>
      <c r="F179" s="3847"/>
      <c r="G179" s="3828"/>
      <c r="H179" s="3902"/>
      <c r="I179" s="3913"/>
      <c r="J179" s="673"/>
      <c r="K179" s="672" t="s">
        <v>21</v>
      </c>
      <c r="L179" s="814">
        <f>SUM(L174:L178)</f>
        <v>0</v>
      </c>
      <c r="M179" s="670"/>
      <c r="N179" s="669"/>
      <c r="O179" s="668"/>
    </row>
    <row r="180" spans="1:25" ht="13.5" thickBot="1" x14ac:dyDescent="0.25">
      <c r="A180" s="911" t="s">
        <v>93</v>
      </c>
      <c r="B180" s="666" t="s">
        <v>27</v>
      </c>
      <c r="C180" s="3895" t="s">
        <v>26</v>
      </c>
      <c r="D180" s="3895"/>
      <c r="E180" s="3895"/>
      <c r="F180" s="3895"/>
      <c r="G180" s="3895"/>
      <c r="H180" s="3895"/>
      <c r="I180" s="3896"/>
      <c r="J180" s="665"/>
      <c r="K180" s="664" t="s">
        <v>21</v>
      </c>
      <c r="L180" s="663">
        <f>L173*1</f>
        <v>0</v>
      </c>
      <c r="M180" s="402"/>
      <c r="N180" s="402"/>
      <c r="O180" s="401"/>
    </row>
    <row r="181" spans="1:25" ht="13.5" thickBot="1" x14ac:dyDescent="0.25">
      <c r="A181" s="910" t="s">
        <v>93</v>
      </c>
      <c r="B181" s="910"/>
      <c r="C181" s="4081" t="s">
        <v>24</v>
      </c>
      <c r="D181" s="4081"/>
      <c r="E181" s="4081"/>
      <c r="F181" s="4081"/>
      <c r="G181" s="4081"/>
      <c r="H181" s="4081"/>
      <c r="I181" s="4082"/>
      <c r="J181" s="909"/>
      <c r="K181" s="908" t="s">
        <v>21</v>
      </c>
      <c r="L181" s="907">
        <f>L180+L165</f>
        <v>132.60000000000002</v>
      </c>
      <c r="M181" s="552"/>
      <c r="N181" s="552"/>
      <c r="O181" s="551"/>
    </row>
    <row r="182" spans="1:25" ht="15.75" thickBot="1" x14ac:dyDescent="0.25">
      <c r="A182" s="906" t="s">
        <v>91</v>
      </c>
      <c r="B182" s="905"/>
      <c r="C182" s="904" t="s">
        <v>369</v>
      </c>
      <c r="D182" s="809"/>
      <c r="E182" s="809"/>
      <c r="F182" s="903"/>
      <c r="G182" s="903"/>
      <c r="H182" s="809"/>
      <c r="I182" s="809"/>
      <c r="J182" s="809"/>
      <c r="K182" s="809"/>
      <c r="L182" s="902"/>
      <c r="M182" s="546"/>
      <c r="N182" s="546"/>
      <c r="O182" s="901"/>
    </row>
    <row r="183" spans="1:25" ht="39" thickBot="1" x14ac:dyDescent="0.25">
      <c r="A183" s="544"/>
      <c r="B183" s="543"/>
      <c r="C183" s="541"/>
      <c r="D183" s="541"/>
      <c r="E183" s="541"/>
      <c r="F183" s="542"/>
      <c r="G183" s="542"/>
      <c r="H183" s="541"/>
      <c r="I183" s="541"/>
      <c r="J183" s="541"/>
      <c r="K183" s="541"/>
      <c r="L183" s="900"/>
      <c r="M183" s="532" t="s">
        <v>368</v>
      </c>
      <c r="N183" s="531" t="s">
        <v>36</v>
      </c>
      <c r="O183" s="530">
        <v>6</v>
      </c>
    </row>
    <row r="184" spans="1:25" ht="15" thickBot="1" x14ac:dyDescent="0.25">
      <c r="A184" s="642" t="s">
        <v>91</v>
      </c>
      <c r="B184" s="771" t="s">
        <v>25</v>
      </c>
      <c r="C184" s="645" t="s">
        <v>367</v>
      </c>
      <c r="D184" s="644"/>
      <c r="E184" s="644"/>
      <c r="F184" s="644"/>
      <c r="G184" s="644"/>
      <c r="H184" s="644"/>
      <c r="I184" s="644"/>
      <c r="J184" s="644"/>
      <c r="K184" s="644"/>
      <c r="L184" s="537"/>
      <c r="M184" s="643"/>
      <c r="N184" s="643"/>
      <c r="O184" s="535"/>
    </row>
    <row r="185" spans="1:25" ht="33.75" customHeight="1" thickBot="1" x14ac:dyDescent="0.25">
      <c r="A185" s="534"/>
      <c r="B185" s="405"/>
      <c r="C185" s="533"/>
      <c r="D185" s="533"/>
      <c r="E185" s="533"/>
      <c r="F185" s="533"/>
      <c r="G185" s="533"/>
      <c r="H185" s="533"/>
      <c r="I185" s="533"/>
      <c r="J185" s="533"/>
      <c r="K185" s="533"/>
      <c r="L185" s="533"/>
      <c r="M185" s="532" t="s">
        <v>366</v>
      </c>
      <c r="N185" s="531" t="s">
        <v>36</v>
      </c>
      <c r="O185" s="719">
        <v>2</v>
      </c>
    </row>
    <row r="186" spans="1:25" ht="17.25" customHeight="1" x14ac:dyDescent="0.2">
      <c r="A186" s="600" t="s">
        <v>91</v>
      </c>
      <c r="B186" s="3833" t="s">
        <v>25</v>
      </c>
      <c r="C186" s="598" t="s">
        <v>25</v>
      </c>
      <c r="D186" s="899"/>
      <c r="E186" s="877"/>
      <c r="F186" s="3892" t="s">
        <v>365</v>
      </c>
      <c r="G186" s="3826" t="s">
        <v>341</v>
      </c>
      <c r="H186" s="3842" t="s">
        <v>33</v>
      </c>
      <c r="I186" s="3886" t="s">
        <v>32</v>
      </c>
      <c r="J186" s="3831" t="s">
        <v>31</v>
      </c>
      <c r="K186" s="528" t="s">
        <v>108</v>
      </c>
      <c r="L186" s="717">
        <f>L192+L198+L204+L210+L216+L222+L228+L234+L240+L246+L252</f>
        <v>0</v>
      </c>
      <c r="M186" s="433" t="s">
        <v>221</v>
      </c>
      <c r="N186" s="432" t="s">
        <v>36</v>
      </c>
      <c r="O186" s="511">
        <v>6</v>
      </c>
    </row>
    <row r="187" spans="1:25" ht="15" x14ac:dyDescent="0.2">
      <c r="A187" s="635"/>
      <c r="B187" s="3834"/>
      <c r="C187" s="639"/>
      <c r="D187" s="590"/>
      <c r="E187" s="876"/>
      <c r="F187" s="3893"/>
      <c r="G187" s="3827"/>
      <c r="H187" s="3843"/>
      <c r="I187" s="3887"/>
      <c r="J187" s="3832"/>
      <c r="K187" s="523" t="s">
        <v>130</v>
      </c>
      <c r="L187" s="524">
        <f>L193+L199+L205+L211+L217+L223+L229+L235+L241+L247+L253</f>
        <v>71.400000000000006</v>
      </c>
      <c r="M187" s="457"/>
      <c r="N187" s="496"/>
      <c r="O187" s="426"/>
    </row>
    <row r="188" spans="1:25" ht="15" x14ac:dyDescent="0.2">
      <c r="A188" s="635"/>
      <c r="B188" s="3834"/>
      <c r="C188" s="639"/>
      <c r="D188" s="590"/>
      <c r="E188" s="876"/>
      <c r="F188" s="3893"/>
      <c r="G188" s="3827"/>
      <c r="H188" s="3843"/>
      <c r="I188" s="3887"/>
      <c r="J188" s="420"/>
      <c r="K188" s="523" t="s">
        <v>199</v>
      </c>
      <c r="L188" s="524">
        <f>L194+L200+L206+L212+L218+L224+L230+L236+L242+L254</f>
        <v>0</v>
      </c>
      <c r="M188" s="457"/>
      <c r="N188" s="496"/>
      <c r="O188" s="426"/>
    </row>
    <row r="189" spans="1:25" ht="15" x14ac:dyDescent="0.2">
      <c r="A189" s="635"/>
      <c r="B189" s="3834"/>
      <c r="C189" s="639"/>
      <c r="D189" s="590"/>
      <c r="E189" s="876"/>
      <c r="F189" s="3893"/>
      <c r="G189" s="3827"/>
      <c r="H189" s="3843"/>
      <c r="I189" s="3887"/>
      <c r="J189" s="420"/>
      <c r="K189" s="523" t="s">
        <v>154</v>
      </c>
      <c r="L189" s="524">
        <f>L195+L201+L207+L213+L219+L225+L231+L237+L243+L249+L255</f>
        <v>56.400000000000006</v>
      </c>
      <c r="M189" s="457"/>
      <c r="N189" s="496"/>
      <c r="O189" s="426"/>
    </row>
    <row r="190" spans="1:25" ht="15.75" thickBot="1" x14ac:dyDescent="0.25">
      <c r="A190" s="635"/>
      <c r="B190" s="3834"/>
      <c r="C190" s="639"/>
      <c r="D190" s="590"/>
      <c r="E190" s="876"/>
      <c r="F190" s="3893"/>
      <c r="G190" s="3827"/>
      <c r="H190" s="3843"/>
      <c r="I190" s="3887"/>
      <c r="J190" s="420"/>
      <c r="K190" s="716" t="s">
        <v>144</v>
      </c>
      <c r="L190" s="715">
        <f>L196+L202+L208+L214+L220+L226+L232+L238+L244</f>
        <v>0</v>
      </c>
      <c r="M190" s="491"/>
      <c r="N190" s="490"/>
      <c r="O190" s="489"/>
    </row>
    <row r="191" spans="1:25" ht="15.75" thickBot="1" x14ac:dyDescent="0.25">
      <c r="A191" s="633"/>
      <c r="B191" s="3835"/>
      <c r="C191" s="637"/>
      <c r="D191" s="637"/>
      <c r="E191" s="875"/>
      <c r="F191" s="3894"/>
      <c r="G191" s="3828"/>
      <c r="H191" s="3844"/>
      <c r="I191" s="3888"/>
      <c r="J191" s="487"/>
      <c r="K191" s="443" t="s">
        <v>21</v>
      </c>
      <c r="L191" s="442">
        <f>SUM(L186:L190)</f>
        <v>127.80000000000001</v>
      </c>
      <c r="M191" s="441"/>
      <c r="N191" s="440"/>
      <c r="O191" s="439"/>
    </row>
    <row r="192" spans="1:25" ht="15" customHeight="1" x14ac:dyDescent="0.2">
      <c r="A192" s="600" t="s">
        <v>91</v>
      </c>
      <c r="B192" s="3833" t="s">
        <v>25</v>
      </c>
      <c r="C192" s="598" t="s">
        <v>25</v>
      </c>
      <c r="D192" s="597" t="s">
        <v>25</v>
      </c>
      <c r="E192" s="437"/>
      <c r="F192" s="3839" t="s">
        <v>364</v>
      </c>
      <c r="G192" s="3826" t="s">
        <v>341</v>
      </c>
      <c r="H192" s="3842" t="s">
        <v>33</v>
      </c>
      <c r="I192" s="752" t="s">
        <v>362</v>
      </c>
      <c r="J192" s="742" t="s">
        <v>361</v>
      </c>
      <c r="K192" s="435" t="s">
        <v>108</v>
      </c>
      <c r="L192" s="434"/>
      <c r="M192" s="607"/>
      <c r="N192" s="606"/>
      <c r="O192" s="605"/>
      <c r="Y192" s="356"/>
    </row>
    <row r="193" spans="1:25" ht="15" x14ac:dyDescent="0.2">
      <c r="A193" s="635"/>
      <c r="B193" s="3834"/>
      <c r="C193" s="639"/>
      <c r="D193" s="589"/>
      <c r="E193" s="421"/>
      <c r="F193" s="3840"/>
      <c r="G193" s="3827"/>
      <c r="H193" s="3843"/>
      <c r="I193" s="748"/>
      <c r="J193" s="748" t="s">
        <v>360</v>
      </c>
      <c r="K193" s="430" t="s">
        <v>130</v>
      </c>
      <c r="L193" s="453"/>
      <c r="M193" s="604"/>
      <c r="N193" s="603"/>
      <c r="O193" s="426"/>
      <c r="Y193" s="356"/>
    </row>
    <row r="194" spans="1:25" ht="15" x14ac:dyDescent="0.2">
      <c r="A194" s="635"/>
      <c r="B194" s="3834"/>
      <c r="C194" s="639"/>
      <c r="D194" s="589"/>
      <c r="E194" s="421"/>
      <c r="F194" s="3840"/>
      <c r="G194" s="3827"/>
      <c r="H194" s="3843"/>
      <c r="I194" s="3887"/>
      <c r="J194" s="420"/>
      <c r="K194" s="430" t="s">
        <v>199</v>
      </c>
      <c r="L194" s="453"/>
      <c r="M194" s="457"/>
      <c r="N194" s="496"/>
      <c r="O194" s="495"/>
    </row>
    <row r="195" spans="1:25" ht="15" x14ac:dyDescent="0.2">
      <c r="A195" s="635"/>
      <c r="B195" s="3834"/>
      <c r="C195" s="639"/>
      <c r="D195" s="589"/>
      <c r="E195" s="421"/>
      <c r="F195" s="3840"/>
      <c r="G195" s="3827"/>
      <c r="H195" s="3843"/>
      <c r="I195" s="3887"/>
      <c r="J195" s="420"/>
      <c r="K195" s="430" t="s">
        <v>154</v>
      </c>
      <c r="L195" s="453">
        <v>12</v>
      </c>
      <c r="M195" s="457"/>
      <c r="N195" s="496"/>
      <c r="O195" s="426"/>
    </row>
    <row r="196" spans="1:25" ht="15.75" thickBot="1" x14ac:dyDescent="0.25">
      <c r="A196" s="635"/>
      <c r="B196" s="3834"/>
      <c r="C196" s="639"/>
      <c r="D196" s="589"/>
      <c r="E196" s="421"/>
      <c r="F196" s="3840"/>
      <c r="G196" s="3827"/>
      <c r="H196" s="3843"/>
      <c r="I196" s="3887"/>
      <c r="J196" s="420"/>
      <c r="K196" s="419" t="s">
        <v>144</v>
      </c>
      <c r="L196" s="512"/>
      <c r="M196" s="616"/>
      <c r="N196" s="490"/>
      <c r="O196" s="489"/>
    </row>
    <row r="197" spans="1:25" ht="15.75" thickBot="1" x14ac:dyDescent="0.25">
      <c r="A197" s="633"/>
      <c r="B197" s="3835"/>
      <c r="C197" s="637"/>
      <c r="D197" s="585"/>
      <c r="E197" s="446"/>
      <c r="F197" s="3841"/>
      <c r="G197" s="3828"/>
      <c r="H197" s="3844"/>
      <c r="I197" s="3888"/>
      <c r="J197" s="487"/>
      <c r="K197" s="443" t="s">
        <v>21</v>
      </c>
      <c r="L197" s="442">
        <f>SUM(L192:L196)</f>
        <v>12</v>
      </c>
      <c r="M197" s="441"/>
      <c r="N197" s="440"/>
      <c r="O197" s="439"/>
    </row>
    <row r="198" spans="1:25" ht="15" hidden="1" customHeight="1" x14ac:dyDescent="0.2">
      <c r="A198" s="600" t="s">
        <v>91</v>
      </c>
      <c r="B198" s="3833" t="s">
        <v>25</v>
      </c>
      <c r="C198" s="598" t="s">
        <v>25</v>
      </c>
      <c r="D198" s="597" t="s">
        <v>27</v>
      </c>
      <c r="E198" s="437"/>
      <c r="F198" s="3845" t="s">
        <v>363</v>
      </c>
      <c r="G198" s="3826" t="s">
        <v>341</v>
      </c>
      <c r="H198" s="3842" t="s">
        <v>33</v>
      </c>
      <c r="I198" s="752" t="s">
        <v>362</v>
      </c>
      <c r="J198" s="742" t="s">
        <v>361</v>
      </c>
      <c r="K198" s="435" t="s">
        <v>108</v>
      </c>
      <c r="L198" s="434"/>
      <c r="M198" s="433" t="s">
        <v>214</v>
      </c>
      <c r="N198" s="432" t="s">
        <v>36</v>
      </c>
      <c r="O198" s="511">
        <v>1</v>
      </c>
    </row>
    <row r="199" spans="1:25" ht="15.75" hidden="1" thickBot="1" x14ac:dyDescent="0.25">
      <c r="A199" s="635"/>
      <c r="B199" s="3834"/>
      <c r="C199" s="639"/>
      <c r="D199" s="589"/>
      <c r="E199" s="421"/>
      <c r="F199" s="3846"/>
      <c r="G199" s="3827"/>
      <c r="H199" s="3843"/>
      <c r="I199" s="748"/>
      <c r="J199" s="748" t="s">
        <v>360</v>
      </c>
      <c r="K199" s="430" t="s">
        <v>130</v>
      </c>
      <c r="L199" s="453"/>
      <c r="M199" s="428" t="s">
        <v>359</v>
      </c>
      <c r="N199" s="427" t="s">
        <v>36</v>
      </c>
      <c r="O199" s="495">
        <v>2</v>
      </c>
    </row>
    <row r="200" spans="1:25" ht="15.75" hidden="1" thickBot="1" x14ac:dyDescent="0.25">
      <c r="A200" s="635"/>
      <c r="B200" s="3834"/>
      <c r="C200" s="639"/>
      <c r="D200" s="589"/>
      <c r="E200" s="421"/>
      <c r="F200" s="3846"/>
      <c r="G200" s="3827"/>
      <c r="H200" s="3843"/>
      <c r="I200" s="748"/>
      <c r="J200" s="748"/>
      <c r="K200" s="430" t="s">
        <v>199</v>
      </c>
      <c r="L200" s="453"/>
      <c r="M200" s="457"/>
      <c r="N200" s="496"/>
      <c r="O200" s="426"/>
    </row>
    <row r="201" spans="1:25" ht="15.75" hidden="1" thickBot="1" x14ac:dyDescent="0.25">
      <c r="A201" s="635"/>
      <c r="B201" s="3834"/>
      <c r="C201" s="639"/>
      <c r="D201" s="589"/>
      <c r="E201" s="421"/>
      <c r="F201" s="3846"/>
      <c r="G201" s="3827"/>
      <c r="H201" s="3843"/>
      <c r="I201" s="748"/>
      <c r="J201" s="748"/>
      <c r="K201" s="430" t="s">
        <v>154</v>
      </c>
      <c r="L201" s="453"/>
      <c r="M201" s="457"/>
      <c r="N201" s="496"/>
      <c r="O201" s="426"/>
    </row>
    <row r="202" spans="1:25" ht="15.75" hidden="1" thickBot="1" x14ac:dyDescent="0.25">
      <c r="A202" s="635"/>
      <c r="B202" s="3834"/>
      <c r="C202" s="639"/>
      <c r="D202" s="589"/>
      <c r="E202" s="421"/>
      <c r="F202" s="3846"/>
      <c r="G202" s="3827"/>
      <c r="H202" s="3843"/>
      <c r="I202" s="3887"/>
      <c r="J202" s="420"/>
      <c r="K202" s="419" t="s">
        <v>144</v>
      </c>
      <c r="L202" s="512"/>
      <c r="M202" s="491"/>
      <c r="N202" s="490"/>
      <c r="O202" s="489"/>
    </row>
    <row r="203" spans="1:25" ht="14.25" hidden="1" customHeight="1" thickBot="1" x14ac:dyDescent="0.25">
      <c r="A203" s="633"/>
      <c r="B203" s="3835"/>
      <c r="C203" s="637"/>
      <c r="D203" s="585"/>
      <c r="E203" s="446"/>
      <c r="F203" s="3847"/>
      <c r="G203" s="3828"/>
      <c r="H203" s="3844"/>
      <c r="I203" s="3888"/>
      <c r="J203" s="487"/>
      <c r="K203" s="443" t="s">
        <v>21</v>
      </c>
      <c r="L203" s="442">
        <f>SUM(L198:L202)</f>
        <v>0</v>
      </c>
      <c r="M203" s="441"/>
      <c r="N203" s="440"/>
      <c r="O203" s="439"/>
    </row>
    <row r="204" spans="1:25" ht="19.5" customHeight="1" x14ac:dyDescent="0.2">
      <c r="A204" s="600" t="s">
        <v>91</v>
      </c>
      <c r="B204" s="3833" t="s">
        <v>25</v>
      </c>
      <c r="C204" s="598" t="s">
        <v>25</v>
      </c>
      <c r="D204" s="597" t="s">
        <v>93</v>
      </c>
      <c r="E204" s="893"/>
      <c r="F204" s="3839" t="s">
        <v>358</v>
      </c>
      <c r="G204" s="3826" t="s">
        <v>341</v>
      </c>
      <c r="H204" s="3842" t="s">
        <v>33</v>
      </c>
      <c r="I204" s="3886" t="s">
        <v>281</v>
      </c>
      <c r="J204" s="596" t="s">
        <v>280</v>
      </c>
      <c r="K204" s="435" t="s">
        <v>108</v>
      </c>
      <c r="L204" s="434"/>
      <c r="M204" s="433"/>
      <c r="N204" s="432"/>
      <c r="O204" s="511"/>
    </row>
    <row r="205" spans="1:25" ht="13.5" customHeight="1" x14ac:dyDescent="0.2">
      <c r="A205" s="635"/>
      <c r="B205" s="3834"/>
      <c r="C205" s="639"/>
      <c r="D205" s="589"/>
      <c r="E205" s="892"/>
      <c r="F205" s="3840"/>
      <c r="G205" s="3827"/>
      <c r="H205" s="3843"/>
      <c r="I205" s="3887"/>
      <c r="J205" s="454" t="s">
        <v>279</v>
      </c>
      <c r="K205" s="430" t="s">
        <v>130</v>
      </c>
      <c r="L205" s="453"/>
      <c r="M205" s="428"/>
      <c r="N205" s="427"/>
      <c r="O205" s="495"/>
      <c r="R205" s="356"/>
    </row>
    <row r="206" spans="1:25" ht="12.75" customHeight="1" x14ac:dyDescent="0.2">
      <c r="A206" s="635"/>
      <c r="B206" s="3834"/>
      <c r="C206" s="639"/>
      <c r="D206" s="589"/>
      <c r="E206" s="892"/>
      <c r="F206" s="3840"/>
      <c r="G206" s="3827"/>
      <c r="H206" s="3843"/>
      <c r="I206" s="3887"/>
      <c r="J206" s="420"/>
      <c r="K206" s="430" t="s">
        <v>199</v>
      </c>
      <c r="L206" s="453"/>
      <c r="M206" s="457"/>
      <c r="N206" s="496"/>
      <c r="O206" s="426"/>
    </row>
    <row r="207" spans="1:25" ht="14.25" customHeight="1" x14ac:dyDescent="0.2">
      <c r="A207" s="635"/>
      <c r="B207" s="3834"/>
      <c r="C207" s="639"/>
      <c r="D207" s="589"/>
      <c r="E207" s="892"/>
      <c r="F207" s="3840"/>
      <c r="G207" s="3827"/>
      <c r="H207" s="3843"/>
      <c r="I207" s="3887"/>
      <c r="J207" s="420"/>
      <c r="K207" s="430" t="s">
        <v>154</v>
      </c>
      <c r="L207" s="453">
        <v>5.2</v>
      </c>
      <c r="M207" s="457"/>
      <c r="N207" s="496"/>
      <c r="O207" s="426"/>
    </row>
    <row r="208" spans="1:25" ht="13.5" customHeight="1" thickBot="1" x14ac:dyDescent="0.25">
      <c r="A208" s="635"/>
      <c r="B208" s="3834"/>
      <c r="C208" s="639"/>
      <c r="D208" s="589"/>
      <c r="E208" s="892"/>
      <c r="F208" s="3840"/>
      <c r="G208" s="3827"/>
      <c r="H208" s="3843"/>
      <c r="I208" s="3887"/>
      <c r="J208" s="420"/>
      <c r="K208" s="419" t="s">
        <v>144</v>
      </c>
      <c r="L208" s="512"/>
      <c r="M208" s="491"/>
      <c r="N208" s="490"/>
      <c r="O208" s="489"/>
    </row>
    <row r="209" spans="1:25" ht="18" customHeight="1" thickBot="1" x14ac:dyDescent="0.25">
      <c r="A209" s="633"/>
      <c r="B209" s="3835"/>
      <c r="C209" s="637"/>
      <c r="D209" s="585"/>
      <c r="E209" s="891"/>
      <c r="F209" s="3841"/>
      <c r="G209" s="3828"/>
      <c r="H209" s="713"/>
      <c r="I209" s="3888"/>
      <c r="J209" s="487"/>
      <c r="K209" s="443" t="s">
        <v>21</v>
      </c>
      <c r="L209" s="442">
        <f>SUM(L204:L208)</f>
        <v>5.2</v>
      </c>
      <c r="M209" s="441"/>
      <c r="N209" s="440"/>
      <c r="O209" s="439"/>
    </row>
    <row r="210" spans="1:25" ht="21" hidden="1" customHeight="1" x14ac:dyDescent="0.2">
      <c r="A210" s="600" t="s">
        <v>91</v>
      </c>
      <c r="B210" s="3833" t="s">
        <v>25</v>
      </c>
      <c r="C210" s="598" t="s">
        <v>25</v>
      </c>
      <c r="D210" s="597" t="s">
        <v>91</v>
      </c>
      <c r="E210" s="897"/>
      <c r="F210" s="3839" t="s">
        <v>357</v>
      </c>
      <c r="G210" s="3826" t="s">
        <v>341</v>
      </c>
      <c r="H210" s="3871" t="s">
        <v>33</v>
      </c>
      <c r="I210" s="3886" t="s">
        <v>32</v>
      </c>
      <c r="J210" s="3831" t="s">
        <v>31</v>
      </c>
      <c r="K210" s="435" t="s">
        <v>108</v>
      </c>
      <c r="L210" s="434"/>
      <c r="M210" s="433" t="s">
        <v>356</v>
      </c>
      <c r="N210" s="432"/>
      <c r="O210" s="511" t="s">
        <v>355</v>
      </c>
    </row>
    <row r="211" spans="1:25" ht="25.5" hidden="1" customHeight="1" x14ac:dyDescent="0.2">
      <c r="A211" s="635"/>
      <c r="B211" s="3834"/>
      <c r="C211" s="639"/>
      <c r="D211" s="589"/>
      <c r="E211" s="895"/>
      <c r="F211" s="3840"/>
      <c r="G211" s="3827"/>
      <c r="H211" s="3872"/>
      <c r="I211" s="3887"/>
      <c r="J211" s="3832"/>
      <c r="K211" s="430" t="s">
        <v>130</v>
      </c>
      <c r="L211" s="453"/>
      <c r="M211" s="428"/>
      <c r="N211" s="427"/>
      <c r="O211" s="426"/>
    </row>
    <row r="212" spans="1:25" ht="36.75" hidden="1" customHeight="1" x14ac:dyDescent="0.2">
      <c r="A212" s="635"/>
      <c r="B212" s="3834"/>
      <c r="C212" s="639"/>
      <c r="D212" s="589"/>
      <c r="E212" s="895"/>
      <c r="F212" s="3840"/>
      <c r="G212" s="3827"/>
      <c r="H212" s="3872"/>
      <c r="I212" s="3887"/>
      <c r="J212" s="420"/>
      <c r="K212" s="430" t="s">
        <v>199</v>
      </c>
      <c r="L212" s="453"/>
      <c r="M212" s="457"/>
      <c r="N212" s="496"/>
      <c r="O212" s="426"/>
    </row>
    <row r="213" spans="1:25" ht="31.5" hidden="1" customHeight="1" x14ac:dyDescent="0.2">
      <c r="A213" s="635"/>
      <c r="B213" s="3834"/>
      <c r="C213" s="639"/>
      <c r="D213" s="589"/>
      <c r="E213" s="895"/>
      <c r="F213" s="3840"/>
      <c r="G213" s="3827"/>
      <c r="H213" s="3872"/>
      <c r="I213" s="3887"/>
      <c r="J213" s="420"/>
      <c r="K213" s="430" t="s">
        <v>154</v>
      </c>
      <c r="L213" s="453"/>
      <c r="M213" s="457"/>
      <c r="N213" s="496"/>
      <c r="O213" s="426"/>
    </row>
    <row r="214" spans="1:25" ht="27.75" hidden="1" customHeight="1" thickBot="1" x14ac:dyDescent="0.25">
      <c r="A214" s="635"/>
      <c r="B214" s="3834"/>
      <c r="C214" s="639"/>
      <c r="D214" s="589"/>
      <c r="E214" s="895"/>
      <c r="F214" s="3840"/>
      <c r="G214" s="3827"/>
      <c r="H214" s="3872"/>
      <c r="I214" s="3887"/>
      <c r="J214" s="420"/>
      <c r="K214" s="419" t="s">
        <v>144</v>
      </c>
      <c r="L214" s="512"/>
      <c r="M214" s="491"/>
      <c r="N214" s="490"/>
      <c r="O214" s="489"/>
    </row>
    <row r="215" spans="1:25" ht="30.75" hidden="1" customHeight="1" thickBot="1" x14ac:dyDescent="0.25">
      <c r="A215" s="633"/>
      <c r="B215" s="3835"/>
      <c r="C215" s="637"/>
      <c r="D215" s="585"/>
      <c r="E215" s="894"/>
      <c r="F215" s="3841"/>
      <c r="G215" s="3828"/>
      <c r="H215" s="3873"/>
      <c r="I215" s="3888"/>
      <c r="J215" s="487"/>
      <c r="K215" s="443" t="s">
        <v>21</v>
      </c>
      <c r="L215" s="442">
        <f>SUM(L210:L214)</f>
        <v>0</v>
      </c>
      <c r="M215" s="441"/>
      <c r="N215" s="440"/>
      <c r="O215" s="439"/>
    </row>
    <row r="216" spans="1:25" ht="18.600000000000001" customHeight="1" x14ac:dyDescent="0.2">
      <c r="A216" s="600" t="s">
        <v>91</v>
      </c>
      <c r="B216" s="3833" t="s">
        <v>25</v>
      </c>
      <c r="C216" s="598" t="s">
        <v>25</v>
      </c>
      <c r="D216" s="597" t="s">
        <v>87</v>
      </c>
      <c r="E216" s="897"/>
      <c r="F216" s="3839" t="s">
        <v>354</v>
      </c>
      <c r="G216" s="3826" t="s">
        <v>341</v>
      </c>
      <c r="H216" s="3871" t="s">
        <v>33</v>
      </c>
      <c r="I216" s="3886" t="s">
        <v>281</v>
      </c>
      <c r="J216" s="596" t="s">
        <v>280</v>
      </c>
      <c r="K216" s="435" t="s">
        <v>108</v>
      </c>
      <c r="L216" s="434"/>
      <c r="M216" s="433" t="s">
        <v>214</v>
      </c>
      <c r="N216" s="432" t="s">
        <v>353</v>
      </c>
      <c r="O216" s="511">
        <v>1</v>
      </c>
    </row>
    <row r="217" spans="1:25" ht="15" x14ac:dyDescent="0.2">
      <c r="A217" s="635"/>
      <c r="B217" s="3834"/>
      <c r="C217" s="639"/>
      <c r="D217" s="589"/>
      <c r="E217" s="895"/>
      <c r="F217" s="3840"/>
      <c r="G217" s="3827"/>
      <c r="H217" s="3872"/>
      <c r="I217" s="3887"/>
      <c r="J217" s="420"/>
      <c r="K217" s="430" t="s">
        <v>130</v>
      </c>
      <c r="L217" s="453">
        <v>26</v>
      </c>
      <c r="M217" s="604"/>
      <c r="N217" s="603"/>
      <c r="O217" s="495"/>
      <c r="Y217" s="356"/>
    </row>
    <row r="218" spans="1:25" ht="15" x14ac:dyDescent="0.2">
      <c r="A218" s="635"/>
      <c r="B218" s="3834"/>
      <c r="C218" s="639"/>
      <c r="D218" s="589"/>
      <c r="E218" s="895"/>
      <c r="F218" s="3840"/>
      <c r="G218" s="3827"/>
      <c r="H218" s="3872"/>
      <c r="I218" s="3887"/>
      <c r="J218" s="420"/>
      <c r="K218" s="430" t="s">
        <v>199</v>
      </c>
      <c r="L218" s="453"/>
      <c r="M218" s="457"/>
      <c r="N218" s="496"/>
      <c r="O218" s="495"/>
    </row>
    <row r="219" spans="1:25" ht="15" x14ac:dyDescent="0.2">
      <c r="A219" s="635"/>
      <c r="B219" s="3834"/>
      <c r="C219" s="639"/>
      <c r="D219" s="589"/>
      <c r="E219" s="895"/>
      <c r="F219" s="3840"/>
      <c r="G219" s="3827"/>
      <c r="H219" s="3872"/>
      <c r="I219" s="3887"/>
      <c r="J219" s="420"/>
      <c r="K219" s="430" t="s">
        <v>154</v>
      </c>
      <c r="L219" s="453"/>
      <c r="M219" s="457"/>
      <c r="N219" s="496"/>
      <c r="O219" s="495"/>
    </row>
    <row r="220" spans="1:25" ht="12" customHeight="1" thickBot="1" x14ac:dyDescent="0.25">
      <c r="A220" s="635"/>
      <c r="B220" s="3834"/>
      <c r="C220" s="639"/>
      <c r="D220" s="589"/>
      <c r="E220" s="895"/>
      <c r="F220" s="3840"/>
      <c r="G220" s="3827"/>
      <c r="H220" s="3872"/>
      <c r="I220" s="3887"/>
      <c r="J220" s="420"/>
      <c r="K220" s="419" t="s">
        <v>144</v>
      </c>
      <c r="L220" s="512"/>
      <c r="M220" s="491"/>
      <c r="N220" s="490"/>
      <c r="O220" s="489"/>
    </row>
    <row r="221" spans="1:25" ht="15.75" thickBot="1" x14ac:dyDescent="0.25">
      <c r="A221" s="633"/>
      <c r="B221" s="3835"/>
      <c r="C221" s="637"/>
      <c r="D221" s="585"/>
      <c r="E221" s="894"/>
      <c r="F221" s="3841"/>
      <c r="G221" s="3828"/>
      <c r="H221" s="3873"/>
      <c r="I221" s="3888"/>
      <c r="J221" s="487"/>
      <c r="K221" s="443" t="s">
        <v>21</v>
      </c>
      <c r="L221" s="442">
        <f>SUM(L216:L220)</f>
        <v>26</v>
      </c>
      <c r="M221" s="461"/>
      <c r="N221" s="460"/>
      <c r="O221" s="459"/>
    </row>
    <row r="222" spans="1:25" ht="13.9" customHeight="1" x14ac:dyDescent="0.2">
      <c r="A222" s="600" t="s">
        <v>91</v>
      </c>
      <c r="B222" s="3833" t="s">
        <v>25</v>
      </c>
      <c r="C222" s="598" t="s">
        <v>25</v>
      </c>
      <c r="D222" s="597" t="s">
        <v>81</v>
      </c>
      <c r="E222" s="897"/>
      <c r="F222" s="3839" t="s">
        <v>352</v>
      </c>
      <c r="G222" s="3826" t="s">
        <v>341</v>
      </c>
      <c r="H222" s="3871" t="s">
        <v>33</v>
      </c>
      <c r="I222" s="3886" t="s">
        <v>281</v>
      </c>
      <c r="J222" s="596" t="s">
        <v>280</v>
      </c>
      <c r="K222" s="435" t="s">
        <v>108</v>
      </c>
      <c r="L222" s="434"/>
      <c r="M222" s="433" t="s">
        <v>214</v>
      </c>
      <c r="N222" s="432" t="s">
        <v>36</v>
      </c>
      <c r="O222" s="511">
        <v>1</v>
      </c>
    </row>
    <row r="223" spans="1:25" ht="12.75" customHeight="1" x14ac:dyDescent="0.2">
      <c r="A223" s="635"/>
      <c r="B223" s="3834"/>
      <c r="C223" s="639"/>
      <c r="D223" s="589"/>
      <c r="E223" s="895"/>
      <c r="F223" s="3840"/>
      <c r="G223" s="3827"/>
      <c r="H223" s="3872"/>
      <c r="I223" s="3887"/>
      <c r="J223" s="454" t="s">
        <v>279</v>
      </c>
      <c r="K223" s="430" t="s">
        <v>130</v>
      </c>
      <c r="L223" s="453"/>
      <c r="M223" s="604"/>
      <c r="N223" s="603"/>
      <c r="O223" s="495"/>
      <c r="Y223" s="356"/>
    </row>
    <row r="224" spans="1:25" ht="15" x14ac:dyDescent="0.2">
      <c r="A224" s="635"/>
      <c r="B224" s="3834"/>
      <c r="C224" s="639"/>
      <c r="D224" s="589"/>
      <c r="E224" s="895"/>
      <c r="F224" s="3840"/>
      <c r="G224" s="3827"/>
      <c r="H224" s="3872"/>
      <c r="I224" s="3887"/>
      <c r="J224" s="420"/>
      <c r="K224" s="430" t="s">
        <v>199</v>
      </c>
      <c r="L224" s="453"/>
      <c r="M224" s="457"/>
      <c r="N224" s="496"/>
      <c r="O224" s="495"/>
    </row>
    <row r="225" spans="1:18" ht="15" x14ac:dyDescent="0.2">
      <c r="A225" s="635"/>
      <c r="B225" s="3834"/>
      <c r="C225" s="639"/>
      <c r="D225" s="589"/>
      <c r="E225" s="895"/>
      <c r="F225" s="3840"/>
      <c r="G225" s="3827"/>
      <c r="H225" s="3872"/>
      <c r="I225" s="3887"/>
      <c r="J225" s="420"/>
      <c r="K225" s="430" t="s">
        <v>154</v>
      </c>
      <c r="L225" s="453">
        <v>15</v>
      </c>
      <c r="M225" s="457"/>
      <c r="N225" s="496"/>
      <c r="O225" s="495"/>
    </row>
    <row r="226" spans="1:18" ht="15.75" thickBot="1" x14ac:dyDescent="0.25">
      <c r="A226" s="635"/>
      <c r="B226" s="3834"/>
      <c r="C226" s="639"/>
      <c r="D226" s="589"/>
      <c r="E226" s="895"/>
      <c r="F226" s="3840"/>
      <c r="G226" s="3827"/>
      <c r="H226" s="3872"/>
      <c r="I226" s="3887"/>
      <c r="J226" s="420"/>
      <c r="K226" s="419" t="s">
        <v>144</v>
      </c>
      <c r="L226" s="512"/>
      <c r="M226" s="491"/>
      <c r="N226" s="490"/>
      <c r="O226" s="489"/>
    </row>
    <row r="227" spans="1:18" ht="15.75" thickBot="1" x14ac:dyDescent="0.25">
      <c r="A227" s="633"/>
      <c r="B227" s="3835"/>
      <c r="C227" s="637"/>
      <c r="D227" s="585"/>
      <c r="E227" s="894"/>
      <c r="F227" s="3841"/>
      <c r="G227" s="3828"/>
      <c r="H227" s="3873"/>
      <c r="I227" s="3888"/>
      <c r="J227" s="487"/>
      <c r="K227" s="443" t="s">
        <v>21</v>
      </c>
      <c r="L227" s="442">
        <f>SUM(L222:L226)</f>
        <v>15</v>
      </c>
      <c r="M227" s="461"/>
      <c r="N227" s="460"/>
      <c r="O227" s="459"/>
    </row>
    <row r="228" spans="1:18" ht="16.899999999999999" customHeight="1" x14ac:dyDescent="0.2">
      <c r="A228" s="600" t="s">
        <v>91</v>
      </c>
      <c r="B228" s="3833" t="s">
        <v>25</v>
      </c>
      <c r="C228" s="598" t="s">
        <v>25</v>
      </c>
      <c r="D228" s="597" t="s">
        <v>78</v>
      </c>
      <c r="E228" s="897"/>
      <c r="F228" s="898" t="s">
        <v>351</v>
      </c>
      <c r="G228" s="3826" t="s">
        <v>341</v>
      </c>
      <c r="H228" s="3871" t="s">
        <v>33</v>
      </c>
      <c r="I228" s="3886" t="s">
        <v>201</v>
      </c>
      <c r="J228" s="436" t="s">
        <v>200</v>
      </c>
      <c r="K228" s="435" t="s">
        <v>108</v>
      </c>
      <c r="L228" s="434"/>
      <c r="M228" s="433" t="s">
        <v>214</v>
      </c>
      <c r="N228" s="432" t="s">
        <v>36</v>
      </c>
      <c r="O228" s="511">
        <v>1</v>
      </c>
    </row>
    <row r="229" spans="1:18" ht="15" x14ac:dyDescent="0.2">
      <c r="A229" s="635"/>
      <c r="B229" s="3834"/>
      <c r="C229" s="639"/>
      <c r="D229" s="589"/>
      <c r="E229" s="895"/>
      <c r="F229" s="741"/>
      <c r="G229" s="3827"/>
      <c r="H229" s="3872"/>
      <c r="I229" s="3887"/>
      <c r="J229" s="454" t="s">
        <v>350</v>
      </c>
      <c r="K229" s="430" t="s">
        <v>130</v>
      </c>
      <c r="L229" s="453">
        <v>15</v>
      </c>
      <c r="M229" s="428" t="s">
        <v>348</v>
      </c>
      <c r="N229" s="427" t="s">
        <v>36</v>
      </c>
      <c r="O229" s="495">
        <v>1</v>
      </c>
    </row>
    <row r="230" spans="1:18" ht="15" x14ac:dyDescent="0.2">
      <c r="A230" s="635"/>
      <c r="B230" s="3834"/>
      <c r="C230" s="639"/>
      <c r="D230" s="589"/>
      <c r="E230" s="895"/>
      <c r="F230" s="741"/>
      <c r="G230" s="3827"/>
      <c r="H230" s="3872"/>
      <c r="I230" s="3887"/>
      <c r="J230" s="420"/>
      <c r="K230" s="430" t="s">
        <v>199</v>
      </c>
      <c r="L230" s="453"/>
      <c r="M230" s="457"/>
      <c r="N230" s="496"/>
      <c r="O230" s="495"/>
    </row>
    <row r="231" spans="1:18" ht="13.5" customHeight="1" x14ac:dyDescent="0.2">
      <c r="A231" s="635"/>
      <c r="B231" s="3834"/>
      <c r="C231" s="639"/>
      <c r="D231" s="589"/>
      <c r="E231" s="895"/>
      <c r="F231" s="741"/>
      <c r="G231" s="3827"/>
      <c r="H231" s="3872"/>
      <c r="I231" s="3887"/>
      <c r="J231" s="420"/>
      <c r="K231" s="430" t="s">
        <v>154</v>
      </c>
      <c r="L231" s="453">
        <v>7.5</v>
      </c>
      <c r="M231" s="457"/>
      <c r="N231" s="496"/>
      <c r="O231" s="495"/>
    </row>
    <row r="232" spans="1:18" ht="14.25" customHeight="1" thickBot="1" x14ac:dyDescent="0.25">
      <c r="A232" s="635"/>
      <c r="B232" s="3834"/>
      <c r="C232" s="639"/>
      <c r="D232" s="589"/>
      <c r="E232" s="895"/>
      <c r="F232" s="760"/>
      <c r="G232" s="3827"/>
      <c r="H232" s="3872"/>
      <c r="I232" s="3887"/>
      <c r="J232" s="420"/>
      <c r="K232" s="419" t="s">
        <v>144</v>
      </c>
      <c r="L232" s="512"/>
      <c r="M232" s="491"/>
      <c r="N232" s="490"/>
      <c r="O232" s="489"/>
    </row>
    <row r="233" spans="1:18" ht="15.75" thickBot="1" x14ac:dyDescent="0.25">
      <c r="A233" s="633"/>
      <c r="B233" s="3835"/>
      <c r="C233" s="637"/>
      <c r="D233" s="585"/>
      <c r="E233" s="894"/>
      <c r="F233" s="739"/>
      <c r="G233" s="3828"/>
      <c r="H233" s="3873"/>
      <c r="I233" s="3888"/>
      <c r="J233" s="487"/>
      <c r="K233" s="443" t="s">
        <v>21</v>
      </c>
      <c r="L233" s="442">
        <f>SUM(L228:L232)</f>
        <v>22.5</v>
      </c>
      <c r="M233" s="461"/>
      <c r="N233" s="460"/>
      <c r="O233" s="459"/>
    </row>
    <row r="234" spans="1:18" ht="13.9" customHeight="1" x14ac:dyDescent="0.2">
      <c r="A234" s="600" t="s">
        <v>91</v>
      </c>
      <c r="B234" s="3833" t="s">
        <v>25</v>
      </c>
      <c r="C234" s="598" t="s">
        <v>25</v>
      </c>
      <c r="D234" s="597" t="s">
        <v>73</v>
      </c>
      <c r="E234" s="897"/>
      <c r="F234" s="898" t="s">
        <v>349</v>
      </c>
      <c r="G234" s="3826" t="s">
        <v>341</v>
      </c>
      <c r="H234" s="3871" t="s">
        <v>33</v>
      </c>
      <c r="I234" s="3886" t="s">
        <v>281</v>
      </c>
      <c r="J234" s="742" t="s">
        <v>280</v>
      </c>
      <c r="K234" s="435" t="s">
        <v>108</v>
      </c>
      <c r="L234" s="434"/>
      <c r="M234" s="433" t="s">
        <v>214</v>
      </c>
      <c r="N234" s="432" t="s">
        <v>36</v>
      </c>
      <c r="O234" s="511">
        <v>1</v>
      </c>
    </row>
    <row r="235" spans="1:18" ht="15" x14ac:dyDescent="0.2">
      <c r="A235" s="635"/>
      <c r="B235" s="3834"/>
      <c r="C235" s="639"/>
      <c r="D235" s="589"/>
      <c r="E235" s="895"/>
      <c r="F235" s="741"/>
      <c r="G235" s="3827"/>
      <c r="H235" s="3872"/>
      <c r="I235" s="3887"/>
      <c r="J235" s="454" t="s">
        <v>346</v>
      </c>
      <c r="K235" s="430" t="s">
        <v>130</v>
      </c>
      <c r="L235" s="453">
        <v>5.2</v>
      </c>
      <c r="M235" s="428" t="s">
        <v>348</v>
      </c>
      <c r="N235" s="427" t="s">
        <v>36</v>
      </c>
      <c r="O235" s="495">
        <v>1</v>
      </c>
    </row>
    <row r="236" spans="1:18" ht="15" x14ac:dyDescent="0.2">
      <c r="A236" s="635"/>
      <c r="B236" s="3834"/>
      <c r="C236" s="639"/>
      <c r="D236" s="589"/>
      <c r="E236" s="895"/>
      <c r="F236" s="741"/>
      <c r="G236" s="3827"/>
      <c r="H236" s="3872"/>
      <c r="I236" s="3887"/>
      <c r="J236" s="420"/>
      <c r="K236" s="430" t="s">
        <v>199</v>
      </c>
      <c r="L236" s="453"/>
      <c r="M236" s="457"/>
      <c r="N236" s="496"/>
      <c r="O236" s="495"/>
    </row>
    <row r="237" spans="1:18" ht="15" x14ac:dyDescent="0.2">
      <c r="A237" s="635"/>
      <c r="B237" s="3834"/>
      <c r="C237" s="639"/>
      <c r="D237" s="589"/>
      <c r="E237" s="895"/>
      <c r="F237" s="741"/>
      <c r="G237" s="3827"/>
      <c r="H237" s="3872"/>
      <c r="I237" s="3887"/>
      <c r="J237" s="420"/>
      <c r="K237" s="430" t="s">
        <v>154</v>
      </c>
      <c r="L237" s="453">
        <v>7.5</v>
      </c>
      <c r="M237" s="457"/>
      <c r="N237" s="496"/>
      <c r="O237" s="495"/>
      <c r="R237" s="356">
        <v>10.8</v>
      </c>
    </row>
    <row r="238" spans="1:18" ht="15.75" thickBot="1" x14ac:dyDescent="0.25">
      <c r="A238" s="635"/>
      <c r="B238" s="3834"/>
      <c r="C238" s="639"/>
      <c r="D238" s="589"/>
      <c r="E238" s="895"/>
      <c r="F238" s="760"/>
      <c r="G238" s="3827"/>
      <c r="H238" s="3872"/>
      <c r="I238" s="3887"/>
      <c r="J238" s="420"/>
      <c r="K238" s="419" t="s">
        <v>144</v>
      </c>
      <c r="L238" s="512"/>
      <c r="M238" s="491"/>
      <c r="N238" s="490"/>
      <c r="O238" s="489"/>
    </row>
    <row r="239" spans="1:18" ht="15.75" thickBot="1" x14ac:dyDescent="0.25">
      <c r="A239" s="633"/>
      <c r="B239" s="3835"/>
      <c r="C239" s="637"/>
      <c r="D239" s="585"/>
      <c r="E239" s="894"/>
      <c r="F239" s="739"/>
      <c r="G239" s="3828"/>
      <c r="H239" s="3873"/>
      <c r="I239" s="3888"/>
      <c r="J239" s="487"/>
      <c r="K239" s="443" t="s">
        <v>21</v>
      </c>
      <c r="L239" s="442">
        <f>SUM(L234:L238)</f>
        <v>12.7</v>
      </c>
      <c r="M239" s="461"/>
      <c r="N239" s="460"/>
      <c r="O239" s="459"/>
    </row>
    <row r="240" spans="1:18" ht="13.9" customHeight="1" x14ac:dyDescent="0.2">
      <c r="A240" s="600" t="s">
        <v>91</v>
      </c>
      <c r="B240" s="3833" t="s">
        <v>25</v>
      </c>
      <c r="C240" s="598" t="s">
        <v>25</v>
      </c>
      <c r="D240" s="597" t="s">
        <v>70</v>
      </c>
      <c r="E240" s="897"/>
      <c r="F240" s="3839" t="s">
        <v>347</v>
      </c>
      <c r="G240" s="3826" t="s">
        <v>341</v>
      </c>
      <c r="H240" s="3871" t="s">
        <v>33</v>
      </c>
      <c r="I240" s="3886" t="s">
        <v>281</v>
      </c>
      <c r="J240" s="896" t="s">
        <v>280</v>
      </c>
      <c r="K240" s="435" t="s">
        <v>108</v>
      </c>
      <c r="L240" s="434"/>
      <c r="M240" s="433" t="s">
        <v>214</v>
      </c>
      <c r="N240" s="432" t="s">
        <v>36</v>
      </c>
      <c r="O240" s="511">
        <v>1</v>
      </c>
    </row>
    <row r="241" spans="1:25" ht="15" x14ac:dyDescent="0.2">
      <c r="A241" s="635"/>
      <c r="B241" s="3834"/>
      <c r="C241" s="639"/>
      <c r="D241" s="589"/>
      <c r="E241" s="895"/>
      <c r="F241" s="3840"/>
      <c r="G241" s="3827"/>
      <c r="H241" s="3872"/>
      <c r="I241" s="3887"/>
      <c r="J241" s="454" t="s">
        <v>346</v>
      </c>
      <c r="K241" s="430" t="s">
        <v>130</v>
      </c>
      <c r="L241" s="453">
        <v>8.1999999999999993</v>
      </c>
      <c r="M241" s="604"/>
      <c r="N241" s="603"/>
      <c r="O241" s="495"/>
      <c r="Y241" s="356"/>
    </row>
    <row r="242" spans="1:25" ht="15" x14ac:dyDescent="0.2">
      <c r="A242" s="635"/>
      <c r="B242" s="3834"/>
      <c r="C242" s="639"/>
      <c r="D242" s="589"/>
      <c r="E242" s="895"/>
      <c r="F242" s="3840"/>
      <c r="G242" s="3827"/>
      <c r="H242" s="3872"/>
      <c r="I242" s="3887"/>
      <c r="J242" s="420"/>
      <c r="K242" s="430" t="s">
        <v>199</v>
      </c>
      <c r="L242" s="453"/>
      <c r="M242" s="457"/>
      <c r="N242" s="496"/>
      <c r="O242" s="495"/>
    </row>
    <row r="243" spans="1:25" ht="15" x14ac:dyDescent="0.2">
      <c r="A243" s="635"/>
      <c r="B243" s="3834"/>
      <c r="C243" s="639"/>
      <c r="D243" s="589"/>
      <c r="E243" s="895"/>
      <c r="F243" s="3840"/>
      <c r="G243" s="3827"/>
      <c r="H243" s="3872"/>
      <c r="I243" s="3887"/>
      <c r="J243" s="420"/>
      <c r="K243" s="430" t="s">
        <v>154</v>
      </c>
      <c r="L243" s="453">
        <v>9.1999999999999993</v>
      </c>
      <c r="M243" s="457"/>
      <c r="N243" s="496"/>
      <c r="O243" s="495"/>
    </row>
    <row r="244" spans="1:25" ht="15.75" thickBot="1" x14ac:dyDescent="0.25">
      <c r="A244" s="635"/>
      <c r="B244" s="3834"/>
      <c r="C244" s="639"/>
      <c r="D244" s="589"/>
      <c r="E244" s="895"/>
      <c r="F244" s="3840"/>
      <c r="G244" s="3827"/>
      <c r="H244" s="3872"/>
      <c r="I244" s="3887"/>
      <c r="J244" s="420"/>
      <c r="K244" s="419" t="s">
        <v>144</v>
      </c>
      <c r="L244" s="512"/>
      <c r="M244" s="491"/>
      <c r="N244" s="490"/>
      <c r="O244" s="489"/>
    </row>
    <row r="245" spans="1:25" ht="15.75" thickBot="1" x14ac:dyDescent="0.25">
      <c r="A245" s="633"/>
      <c r="B245" s="3835"/>
      <c r="C245" s="637"/>
      <c r="D245" s="585"/>
      <c r="E245" s="894"/>
      <c r="F245" s="3841"/>
      <c r="G245" s="3828"/>
      <c r="H245" s="3873"/>
      <c r="I245" s="3888"/>
      <c r="J245" s="487"/>
      <c r="K245" s="443" t="s">
        <v>21</v>
      </c>
      <c r="L245" s="442">
        <f>SUM(L240:L244)</f>
        <v>17.399999999999999</v>
      </c>
      <c r="M245" s="461"/>
      <c r="N245" s="460"/>
      <c r="O245" s="459"/>
    </row>
    <row r="246" spans="1:25" ht="15.75" hidden="1" customHeight="1" x14ac:dyDescent="0.2">
      <c r="A246" s="600" t="s">
        <v>91</v>
      </c>
      <c r="B246" s="3833" t="s">
        <v>25</v>
      </c>
      <c r="C246" s="598" t="s">
        <v>25</v>
      </c>
      <c r="D246" s="597" t="s">
        <v>64</v>
      </c>
      <c r="E246" s="893"/>
      <c r="F246" s="3845" t="s">
        <v>345</v>
      </c>
      <c r="G246" s="3860" t="s">
        <v>341</v>
      </c>
      <c r="H246" s="3842" t="s">
        <v>33</v>
      </c>
      <c r="I246" s="3886" t="s">
        <v>281</v>
      </c>
      <c r="J246" s="742" t="s">
        <v>280</v>
      </c>
      <c r="K246" s="435" t="s">
        <v>108</v>
      </c>
      <c r="L246" s="502"/>
      <c r="M246" s="433" t="s">
        <v>214</v>
      </c>
      <c r="N246" s="432" t="s">
        <v>344</v>
      </c>
      <c r="O246" s="511">
        <v>1</v>
      </c>
    </row>
    <row r="247" spans="1:25" ht="15.75" hidden="1" thickBot="1" x14ac:dyDescent="0.25">
      <c r="A247" s="635"/>
      <c r="B247" s="3834"/>
      <c r="C247" s="639"/>
      <c r="D247" s="589"/>
      <c r="E247" s="892"/>
      <c r="F247" s="3846"/>
      <c r="G247" s="3861"/>
      <c r="H247" s="3843"/>
      <c r="I247" s="3887"/>
      <c r="J247" s="454" t="s">
        <v>279</v>
      </c>
      <c r="K247" s="430" t="s">
        <v>130</v>
      </c>
      <c r="L247" s="453"/>
      <c r="M247" s="428" t="s">
        <v>343</v>
      </c>
      <c r="N247" s="427" t="s">
        <v>36</v>
      </c>
      <c r="O247" s="495">
        <v>1</v>
      </c>
      <c r="R247" s="356"/>
    </row>
    <row r="248" spans="1:25" ht="15.75" hidden="1" thickBot="1" x14ac:dyDescent="0.25">
      <c r="A248" s="635"/>
      <c r="B248" s="3834"/>
      <c r="C248" s="639"/>
      <c r="D248" s="589"/>
      <c r="E248" s="892"/>
      <c r="F248" s="3846"/>
      <c r="G248" s="3861"/>
      <c r="H248" s="3843"/>
      <c r="I248" s="3887"/>
      <c r="J248" s="420"/>
      <c r="K248" s="430" t="s">
        <v>199</v>
      </c>
      <c r="L248" s="453"/>
      <c r="M248" s="457"/>
      <c r="N248" s="496"/>
      <c r="O248" s="495"/>
    </row>
    <row r="249" spans="1:25" ht="15.75" hidden="1" thickBot="1" x14ac:dyDescent="0.25">
      <c r="A249" s="635"/>
      <c r="B249" s="3834"/>
      <c r="C249" s="639"/>
      <c r="D249" s="589"/>
      <c r="E249" s="892"/>
      <c r="F249" s="3846"/>
      <c r="G249" s="3861"/>
      <c r="H249" s="3843"/>
      <c r="I249" s="3887"/>
      <c r="J249" s="420"/>
      <c r="K249" s="430" t="s">
        <v>154</v>
      </c>
      <c r="L249" s="453"/>
      <c r="M249" s="457"/>
      <c r="N249" s="496"/>
      <c r="O249" s="495"/>
      <c r="R249" s="356"/>
    </row>
    <row r="250" spans="1:25" ht="15.75" hidden="1" thickBot="1" x14ac:dyDescent="0.25">
      <c r="A250" s="635"/>
      <c r="B250" s="3834"/>
      <c r="C250" s="639"/>
      <c r="D250" s="589"/>
      <c r="E250" s="892"/>
      <c r="F250" s="3846"/>
      <c r="G250" s="3861"/>
      <c r="H250" s="3843"/>
      <c r="I250" s="3887"/>
      <c r="J250" s="420"/>
      <c r="K250" s="419" t="s">
        <v>144</v>
      </c>
      <c r="L250" s="512"/>
      <c r="M250" s="491"/>
      <c r="N250" s="490"/>
      <c r="O250" s="489"/>
    </row>
    <row r="251" spans="1:25" ht="15.75" hidden="1" thickBot="1" x14ac:dyDescent="0.25">
      <c r="A251" s="633"/>
      <c r="B251" s="3835"/>
      <c r="C251" s="637"/>
      <c r="D251" s="585"/>
      <c r="E251" s="891"/>
      <c r="F251" s="3847"/>
      <c r="G251" s="3865"/>
      <c r="H251" s="713"/>
      <c r="I251" s="3888"/>
      <c r="J251" s="487"/>
      <c r="K251" s="443" t="s">
        <v>21</v>
      </c>
      <c r="L251" s="442">
        <f>SUM(L246:L250)</f>
        <v>0</v>
      </c>
      <c r="M251" s="461"/>
      <c r="N251" s="460"/>
      <c r="O251" s="459"/>
    </row>
    <row r="252" spans="1:25" ht="15" x14ac:dyDescent="0.25">
      <c r="A252" s="3862" t="s">
        <v>91</v>
      </c>
      <c r="B252" s="3833" t="s">
        <v>25</v>
      </c>
      <c r="C252" s="3877" t="s">
        <v>25</v>
      </c>
      <c r="D252" s="4136">
        <v>11</v>
      </c>
      <c r="E252" s="3868"/>
      <c r="F252" s="4149" t="s">
        <v>342</v>
      </c>
      <c r="G252" s="3860" t="s">
        <v>341</v>
      </c>
      <c r="H252" s="3842" t="s">
        <v>33</v>
      </c>
      <c r="I252" s="3886" t="s">
        <v>281</v>
      </c>
      <c r="J252" s="4146" t="s">
        <v>280</v>
      </c>
      <c r="K252" s="578" t="s">
        <v>108</v>
      </c>
      <c r="L252" s="481"/>
      <c r="M252" s="890"/>
      <c r="N252" s="889"/>
      <c r="O252" s="888"/>
      <c r="Y252" s="356"/>
    </row>
    <row r="253" spans="1:25" ht="15" x14ac:dyDescent="0.2">
      <c r="A253" s="3863"/>
      <c r="B253" s="3834"/>
      <c r="C253" s="3878"/>
      <c r="D253" s="4137"/>
      <c r="E253" s="3869"/>
      <c r="F253" s="4150"/>
      <c r="G253" s="3861"/>
      <c r="H253" s="3843"/>
      <c r="I253" s="3887"/>
      <c r="J253" s="4147"/>
      <c r="K253" s="573" t="s">
        <v>130</v>
      </c>
      <c r="L253" s="475">
        <v>17</v>
      </c>
      <c r="M253" s="886" t="s">
        <v>214</v>
      </c>
      <c r="N253" s="885" t="s">
        <v>36</v>
      </c>
      <c r="O253" s="887">
        <v>1</v>
      </c>
    </row>
    <row r="254" spans="1:25" ht="15" x14ac:dyDescent="0.2">
      <c r="A254" s="3863"/>
      <c r="B254" s="3834"/>
      <c r="C254" s="3878"/>
      <c r="D254" s="4137"/>
      <c r="E254" s="3869"/>
      <c r="F254" s="4150"/>
      <c r="G254" s="3861"/>
      <c r="H254" s="3843"/>
      <c r="I254" s="3887"/>
      <c r="J254" s="4147"/>
      <c r="K254" s="573" t="s">
        <v>199</v>
      </c>
      <c r="L254" s="475"/>
      <c r="M254" s="886"/>
      <c r="N254" s="885"/>
      <c r="O254" s="472"/>
    </row>
    <row r="255" spans="1:25" ht="15" x14ac:dyDescent="0.2">
      <c r="A255" s="3863"/>
      <c r="B255" s="3834"/>
      <c r="C255" s="3878"/>
      <c r="D255" s="4137"/>
      <c r="E255" s="3869"/>
      <c r="F255" s="4150"/>
      <c r="G255" s="3861"/>
      <c r="H255" s="3843"/>
      <c r="I255" s="3887"/>
      <c r="J255" s="4147"/>
      <c r="K255" s="573" t="s">
        <v>154</v>
      </c>
      <c r="L255" s="475"/>
      <c r="M255" s="886"/>
      <c r="N255" s="885"/>
      <c r="O255" s="472"/>
    </row>
    <row r="256" spans="1:25" ht="15.75" thickBot="1" x14ac:dyDescent="0.25">
      <c r="A256" s="3863"/>
      <c r="B256" s="3834"/>
      <c r="C256" s="3878"/>
      <c r="D256" s="4137"/>
      <c r="E256" s="3869"/>
      <c r="F256" s="4150"/>
      <c r="G256" s="3861"/>
      <c r="H256" s="3843"/>
      <c r="I256" s="3887"/>
      <c r="J256" s="4147"/>
      <c r="K256" s="569" t="s">
        <v>144</v>
      </c>
      <c r="L256" s="568"/>
      <c r="M256" s="884"/>
      <c r="N256" s="883"/>
      <c r="O256" s="467"/>
    </row>
    <row r="257" spans="1:25" ht="15.75" thickBot="1" x14ac:dyDescent="0.25">
      <c r="A257" s="3864"/>
      <c r="B257" s="3835"/>
      <c r="C257" s="3879"/>
      <c r="D257" s="4138"/>
      <c r="E257" s="3870"/>
      <c r="F257" s="4151"/>
      <c r="G257" s="3865"/>
      <c r="H257" s="713"/>
      <c r="I257" s="3888"/>
      <c r="J257" s="4148"/>
      <c r="K257" s="443" t="s">
        <v>21</v>
      </c>
      <c r="L257" s="882">
        <f>SUM(L252:L256)</f>
        <v>17</v>
      </c>
      <c r="M257" s="461"/>
      <c r="N257" s="881"/>
      <c r="O257" s="880"/>
    </row>
    <row r="258" spans="1:25" ht="15" thickBot="1" x14ac:dyDescent="0.25">
      <c r="A258" s="633" t="s">
        <v>91</v>
      </c>
      <c r="B258" s="405" t="s">
        <v>25</v>
      </c>
      <c r="C258" s="3946" t="s">
        <v>26</v>
      </c>
      <c r="D258" s="3947"/>
      <c r="E258" s="3947"/>
      <c r="F258" s="3947"/>
      <c r="G258" s="3947"/>
      <c r="H258" s="3947"/>
      <c r="I258" s="3948"/>
      <c r="J258" s="724"/>
      <c r="K258" s="404" t="s">
        <v>21</v>
      </c>
      <c r="L258" s="723">
        <f>L191*1</f>
        <v>127.80000000000001</v>
      </c>
      <c r="M258" s="558"/>
      <c r="N258" s="558"/>
      <c r="O258" s="557"/>
    </row>
    <row r="259" spans="1:25" ht="15" thickBot="1" x14ac:dyDescent="0.25">
      <c r="A259" s="556" t="s">
        <v>91</v>
      </c>
      <c r="B259" s="556"/>
      <c r="C259" s="4090" t="s">
        <v>24</v>
      </c>
      <c r="D259" s="4090"/>
      <c r="E259" s="4090"/>
      <c r="F259" s="4090"/>
      <c r="G259" s="4090"/>
      <c r="H259" s="4090"/>
      <c r="I259" s="4091"/>
      <c r="J259" s="555"/>
      <c r="K259" s="554" t="s">
        <v>21</v>
      </c>
      <c r="L259" s="722">
        <f>L258*1</f>
        <v>127.80000000000001</v>
      </c>
      <c r="M259" s="552"/>
      <c r="N259" s="552"/>
      <c r="O259" s="551"/>
    </row>
    <row r="260" spans="1:25" ht="15.75" thickBot="1" x14ac:dyDescent="0.25">
      <c r="A260" s="550" t="s">
        <v>87</v>
      </c>
      <c r="B260" s="549"/>
      <c r="C260" s="547" t="s">
        <v>340</v>
      </c>
      <c r="D260" s="547"/>
      <c r="E260" s="547"/>
      <c r="F260" s="548"/>
      <c r="G260" s="548"/>
      <c r="H260" s="547"/>
      <c r="I260" s="547"/>
      <c r="J260" s="547"/>
      <c r="K260" s="547"/>
      <c r="L260" s="547"/>
      <c r="M260" s="546"/>
      <c r="N260" s="546"/>
      <c r="O260" s="545"/>
    </row>
    <row r="261" spans="1:25" ht="26.25" thickBot="1" x14ac:dyDescent="0.25">
      <c r="A261" s="544"/>
      <c r="B261" s="543"/>
      <c r="C261" s="541"/>
      <c r="D261" s="541"/>
      <c r="E261" s="541"/>
      <c r="F261" s="542"/>
      <c r="G261" s="542"/>
      <c r="H261" s="541"/>
      <c r="I261" s="541"/>
      <c r="J261" s="541"/>
      <c r="K261" s="541"/>
      <c r="L261" s="879"/>
      <c r="M261" s="647" t="s">
        <v>339</v>
      </c>
      <c r="N261" s="531"/>
      <c r="O261" s="530">
        <v>1</v>
      </c>
      <c r="Y261" s="354"/>
    </row>
    <row r="262" spans="1:25" ht="15" thickBot="1" x14ac:dyDescent="0.25">
      <c r="A262" s="642" t="s">
        <v>87</v>
      </c>
      <c r="B262" s="771" t="s">
        <v>25</v>
      </c>
      <c r="C262" s="645" t="s">
        <v>338</v>
      </c>
      <c r="D262" s="644"/>
      <c r="E262" s="644"/>
      <c r="F262" s="644"/>
      <c r="G262" s="644"/>
      <c r="H262" s="644"/>
      <c r="I262" s="644"/>
      <c r="J262" s="644"/>
      <c r="K262" s="644"/>
      <c r="L262" s="537"/>
      <c r="M262" s="643"/>
      <c r="N262" s="643"/>
      <c r="O262" s="718"/>
    </row>
    <row r="263" spans="1:25" ht="26.25" thickBot="1" x14ac:dyDescent="0.25">
      <c r="A263" s="642"/>
      <c r="B263" s="405"/>
      <c r="C263" s="878"/>
      <c r="D263" s="878"/>
      <c r="E263" s="878"/>
      <c r="F263" s="878"/>
      <c r="G263" s="641"/>
      <c r="H263" s="641"/>
      <c r="I263" s="641"/>
      <c r="J263" s="641"/>
      <c r="K263" s="641"/>
      <c r="L263" s="641"/>
      <c r="M263" s="532" t="s">
        <v>337</v>
      </c>
      <c r="N263" s="531" t="s">
        <v>211</v>
      </c>
      <c r="O263" s="719">
        <v>1.01</v>
      </c>
    </row>
    <row r="264" spans="1:25" ht="15" x14ac:dyDescent="0.2">
      <c r="A264" s="600" t="s">
        <v>87</v>
      </c>
      <c r="B264" s="3914" t="s">
        <v>25</v>
      </c>
      <c r="C264" s="529" t="s">
        <v>25</v>
      </c>
      <c r="D264" s="877"/>
      <c r="E264" s="877"/>
      <c r="F264" s="3892" t="s">
        <v>336</v>
      </c>
      <c r="G264" s="3826" t="s">
        <v>334</v>
      </c>
      <c r="H264" s="3842" t="s">
        <v>33</v>
      </c>
      <c r="I264" s="3886" t="s">
        <v>32</v>
      </c>
      <c r="J264" s="742" t="s">
        <v>31</v>
      </c>
      <c r="K264" s="528" t="s">
        <v>108</v>
      </c>
      <c r="L264" s="717">
        <f>L270</f>
        <v>2.2999999999999998</v>
      </c>
      <c r="M264" s="433" t="s">
        <v>221</v>
      </c>
      <c r="N264" s="432" t="s">
        <v>36</v>
      </c>
      <c r="O264" s="511">
        <v>1</v>
      </c>
    </row>
    <row r="265" spans="1:25" ht="15" x14ac:dyDescent="0.2">
      <c r="A265" s="635"/>
      <c r="B265" s="3915"/>
      <c r="C265" s="521"/>
      <c r="D265" s="876"/>
      <c r="E265" s="876"/>
      <c r="F265" s="3893"/>
      <c r="G265" s="3827"/>
      <c r="H265" s="3843"/>
      <c r="I265" s="3887"/>
      <c r="J265" s="420"/>
      <c r="K265" s="523" t="s">
        <v>130</v>
      </c>
      <c r="L265" s="524">
        <f>L271</f>
        <v>315</v>
      </c>
      <c r="M265" s="457" t="s">
        <v>332</v>
      </c>
      <c r="N265" s="496" t="s">
        <v>211</v>
      </c>
      <c r="O265" s="495">
        <v>1.01</v>
      </c>
    </row>
    <row r="266" spans="1:25" ht="15" x14ac:dyDescent="0.2">
      <c r="A266" s="635"/>
      <c r="B266" s="3915"/>
      <c r="C266" s="521"/>
      <c r="D266" s="876"/>
      <c r="E266" s="876"/>
      <c r="F266" s="3893"/>
      <c r="G266" s="3827"/>
      <c r="H266" s="3843"/>
      <c r="I266" s="3887"/>
      <c r="J266" s="420"/>
      <c r="K266" s="523" t="s">
        <v>199</v>
      </c>
      <c r="L266" s="524">
        <f>L272</f>
        <v>0</v>
      </c>
      <c r="M266" s="457"/>
      <c r="N266" s="496"/>
      <c r="O266" s="426"/>
    </row>
    <row r="267" spans="1:25" ht="15" x14ac:dyDescent="0.2">
      <c r="A267" s="635"/>
      <c r="B267" s="3915"/>
      <c r="C267" s="521"/>
      <c r="D267" s="876"/>
      <c r="E267" s="876"/>
      <c r="F267" s="3893"/>
      <c r="G267" s="3827"/>
      <c r="H267" s="3843"/>
      <c r="I267" s="3887"/>
      <c r="J267" s="420"/>
      <c r="K267" s="523" t="s">
        <v>154</v>
      </c>
      <c r="L267" s="524">
        <f>L273</f>
        <v>111.3</v>
      </c>
      <c r="M267" s="457"/>
      <c r="N267" s="496"/>
      <c r="O267" s="426"/>
    </row>
    <row r="268" spans="1:25" ht="15.75" thickBot="1" x14ac:dyDescent="0.25">
      <c r="A268" s="635"/>
      <c r="B268" s="3915"/>
      <c r="C268" s="521"/>
      <c r="D268" s="876"/>
      <c r="E268" s="876"/>
      <c r="F268" s="3893"/>
      <c r="G268" s="3827"/>
      <c r="H268" s="3843"/>
      <c r="I268" s="3887"/>
      <c r="J268" s="420"/>
      <c r="K268" s="716" t="s">
        <v>144</v>
      </c>
      <c r="L268" s="715">
        <f>L274</f>
        <v>0</v>
      </c>
      <c r="M268" s="491"/>
      <c r="N268" s="490"/>
      <c r="O268" s="489"/>
    </row>
    <row r="269" spans="1:25" ht="18" customHeight="1" thickBot="1" x14ac:dyDescent="0.25">
      <c r="A269" s="633"/>
      <c r="B269" s="3916"/>
      <c r="C269" s="631"/>
      <c r="D269" s="875"/>
      <c r="E269" s="875"/>
      <c r="F269" s="3894"/>
      <c r="G269" s="3828"/>
      <c r="H269" s="3844"/>
      <c r="I269" s="3888"/>
      <c r="J269" s="487"/>
      <c r="K269" s="443" t="s">
        <v>21</v>
      </c>
      <c r="L269" s="442">
        <f>SUM(L264:L268)</f>
        <v>428.6</v>
      </c>
      <c r="M269" s="441"/>
      <c r="N269" s="440"/>
      <c r="O269" s="439"/>
    </row>
    <row r="270" spans="1:25" ht="15" x14ac:dyDescent="0.2">
      <c r="A270" s="600" t="s">
        <v>87</v>
      </c>
      <c r="B270" s="3914" t="s">
        <v>25</v>
      </c>
      <c r="C270" s="529" t="s">
        <v>25</v>
      </c>
      <c r="D270" s="422" t="s">
        <v>25</v>
      </c>
      <c r="E270" s="437"/>
      <c r="F270" s="3840" t="s">
        <v>335</v>
      </c>
      <c r="G270" s="3826" t="s">
        <v>334</v>
      </c>
      <c r="H270" s="3871" t="s">
        <v>33</v>
      </c>
      <c r="I270" s="3886" t="s">
        <v>333</v>
      </c>
      <c r="J270" s="436" t="s">
        <v>200</v>
      </c>
      <c r="K270" s="435" t="s">
        <v>108</v>
      </c>
      <c r="L270" s="434">
        <v>2.2999999999999998</v>
      </c>
      <c r="M270" s="433" t="s">
        <v>214</v>
      </c>
      <c r="N270" s="432" t="s">
        <v>36</v>
      </c>
      <c r="O270" s="511">
        <v>1</v>
      </c>
    </row>
    <row r="271" spans="1:25" ht="15" x14ac:dyDescent="0.2">
      <c r="A271" s="635"/>
      <c r="B271" s="3915"/>
      <c r="C271" s="521"/>
      <c r="D271" s="422"/>
      <c r="E271" s="421"/>
      <c r="F271" s="3840"/>
      <c r="G271" s="3827"/>
      <c r="H271" s="3872"/>
      <c r="I271" s="3887"/>
      <c r="J271" s="454" t="s">
        <v>219</v>
      </c>
      <c r="K271" s="430" t="s">
        <v>130</v>
      </c>
      <c r="L271" s="497">
        <v>315</v>
      </c>
      <c r="M271" s="604"/>
      <c r="N271" s="603"/>
      <c r="O271" s="495"/>
      <c r="Q271" s="505"/>
      <c r="Y271" s="356"/>
    </row>
    <row r="272" spans="1:25" ht="15" x14ac:dyDescent="0.2">
      <c r="A272" s="635"/>
      <c r="B272" s="3915"/>
      <c r="C272" s="521"/>
      <c r="D272" s="422"/>
      <c r="E272" s="421"/>
      <c r="F272" s="3840"/>
      <c r="G272" s="3827"/>
      <c r="H272" s="3872"/>
      <c r="I272" s="3887"/>
      <c r="J272" s="420"/>
      <c r="K272" s="430" t="s">
        <v>199</v>
      </c>
      <c r="L272" s="453"/>
      <c r="M272" s="457" t="s">
        <v>332</v>
      </c>
      <c r="N272" s="496" t="s">
        <v>211</v>
      </c>
      <c r="O272" s="495">
        <v>1.01</v>
      </c>
    </row>
    <row r="273" spans="1:26" ht="15" x14ac:dyDescent="0.2">
      <c r="A273" s="635"/>
      <c r="B273" s="3915"/>
      <c r="C273" s="521"/>
      <c r="D273" s="422"/>
      <c r="E273" s="421"/>
      <c r="F273" s="3840"/>
      <c r="G273" s="3827"/>
      <c r="H273" s="3872"/>
      <c r="I273" s="3887"/>
      <c r="J273" s="420"/>
      <c r="K273" s="430" t="s">
        <v>154</v>
      </c>
      <c r="L273" s="453">
        <v>111.3</v>
      </c>
      <c r="M273" s="457"/>
      <c r="N273" s="496"/>
      <c r="O273" s="426"/>
      <c r="Q273" s="505"/>
    </row>
    <row r="274" spans="1:26" ht="15.75" thickBot="1" x14ac:dyDescent="0.25">
      <c r="A274" s="635"/>
      <c r="B274" s="3915"/>
      <c r="C274" s="521"/>
      <c r="D274" s="422"/>
      <c r="E274" s="421"/>
      <c r="F274" s="3840"/>
      <c r="G274" s="3827"/>
      <c r="H274" s="3872"/>
      <c r="I274" s="3887"/>
      <c r="J274" s="420"/>
      <c r="K274" s="419" t="s">
        <v>144</v>
      </c>
      <c r="L274" s="512"/>
      <c r="M274" s="491"/>
      <c r="N274" s="490"/>
      <c r="O274" s="489"/>
    </row>
    <row r="275" spans="1:26" ht="15.75" thickBot="1" x14ac:dyDescent="0.25">
      <c r="A275" s="633"/>
      <c r="B275" s="3916"/>
      <c r="C275" s="631"/>
      <c r="D275" s="447"/>
      <c r="E275" s="446"/>
      <c r="F275" s="3841"/>
      <c r="G275" s="3828"/>
      <c r="H275" s="3873"/>
      <c r="I275" s="3888"/>
      <c r="J275" s="487"/>
      <c r="K275" s="443" t="s">
        <v>21</v>
      </c>
      <c r="L275" s="442">
        <f>SUM(L270:L274)</f>
        <v>428.6</v>
      </c>
      <c r="M275" s="441"/>
      <c r="N275" s="440"/>
      <c r="O275" s="439"/>
    </row>
    <row r="276" spans="1:26" ht="15" thickBot="1" x14ac:dyDescent="0.25">
      <c r="A276" s="633" t="s">
        <v>87</v>
      </c>
      <c r="B276" s="874" t="s">
        <v>25</v>
      </c>
      <c r="C276" s="4107" t="s">
        <v>26</v>
      </c>
      <c r="D276" s="4107"/>
      <c r="E276" s="4107"/>
      <c r="F276" s="4107"/>
      <c r="G276" s="4107"/>
      <c r="H276" s="4107"/>
      <c r="I276" s="4108"/>
      <c r="J276" s="802"/>
      <c r="K276" s="560" t="s">
        <v>21</v>
      </c>
      <c r="L276" s="801">
        <f>L269*1</f>
        <v>428.6</v>
      </c>
      <c r="M276" s="558"/>
      <c r="N276" s="558"/>
      <c r="O276" s="557"/>
    </row>
    <row r="277" spans="1:26" ht="15" thickBot="1" x14ac:dyDescent="0.25">
      <c r="A277" s="642" t="s">
        <v>87</v>
      </c>
      <c r="B277" s="771" t="s">
        <v>27</v>
      </c>
      <c r="C277" s="645" t="s">
        <v>331</v>
      </c>
      <c r="D277" s="644"/>
      <c r="E277" s="644"/>
      <c r="F277" s="644"/>
      <c r="G277" s="644"/>
      <c r="H277" s="644"/>
      <c r="I277" s="644"/>
      <c r="J277" s="644"/>
      <c r="K277" s="537"/>
      <c r="L277" s="537"/>
      <c r="M277" s="643"/>
      <c r="N277" s="643"/>
      <c r="O277" s="718"/>
    </row>
    <row r="278" spans="1:26" ht="26.25" thickBot="1" x14ac:dyDescent="0.25">
      <c r="A278" s="799"/>
      <c r="B278" s="798"/>
      <c r="C278" s="769"/>
      <c r="D278" s="533"/>
      <c r="E278" s="533"/>
      <c r="F278" s="533"/>
      <c r="G278" s="533"/>
      <c r="H278" s="533"/>
      <c r="I278" s="533"/>
      <c r="J278" s="533"/>
      <c r="K278" s="533"/>
      <c r="L278" s="873"/>
      <c r="M278" s="539" t="s">
        <v>330</v>
      </c>
      <c r="N278" s="531" t="s">
        <v>36</v>
      </c>
      <c r="O278" s="872"/>
      <c r="Y278" s="356"/>
    </row>
    <row r="279" spans="1:26" ht="15" customHeight="1" x14ac:dyDescent="0.2">
      <c r="A279" s="705" t="s">
        <v>87</v>
      </c>
      <c r="B279" s="3897" t="s">
        <v>27</v>
      </c>
      <c r="C279" s="704" t="s">
        <v>25</v>
      </c>
      <c r="D279" s="4072" t="s">
        <v>329</v>
      </c>
      <c r="E279" s="4073"/>
      <c r="F279" s="4074"/>
      <c r="G279" s="3826" t="s">
        <v>327</v>
      </c>
      <c r="H279" s="3900" t="s">
        <v>33</v>
      </c>
      <c r="I279" s="3903" t="s">
        <v>32</v>
      </c>
      <c r="J279" s="3831" t="s">
        <v>31</v>
      </c>
      <c r="K279" s="528" t="s">
        <v>108</v>
      </c>
      <c r="L279" s="717">
        <f>L285</f>
        <v>0</v>
      </c>
      <c r="M279" s="863"/>
      <c r="N279" s="862"/>
      <c r="O279" s="833"/>
      <c r="Y279" s="356"/>
    </row>
    <row r="280" spans="1:26" ht="20.25" customHeight="1" x14ac:dyDescent="0.2">
      <c r="A280" s="858"/>
      <c r="B280" s="3898"/>
      <c r="C280" s="869"/>
      <c r="D280" s="4075"/>
      <c r="E280" s="4076"/>
      <c r="F280" s="4077"/>
      <c r="G280" s="3827"/>
      <c r="H280" s="3901"/>
      <c r="I280" s="3904"/>
      <c r="J280" s="3832"/>
      <c r="K280" s="523" t="s">
        <v>130</v>
      </c>
      <c r="L280" s="524">
        <f>L286</f>
        <v>0</v>
      </c>
      <c r="M280" s="871"/>
      <c r="N280" s="859"/>
      <c r="O280" s="688"/>
      <c r="Y280" s="356"/>
    </row>
    <row r="281" spans="1:26" ht="15" x14ac:dyDescent="0.2">
      <c r="A281" s="858"/>
      <c r="B281" s="3898"/>
      <c r="C281" s="869"/>
      <c r="D281" s="4075"/>
      <c r="E281" s="4076"/>
      <c r="F281" s="4077"/>
      <c r="G281" s="3827"/>
      <c r="H281" s="3901"/>
      <c r="I281" s="3904"/>
      <c r="J281" s="3832"/>
      <c r="K281" s="523" t="s">
        <v>199</v>
      </c>
      <c r="L281" s="524">
        <f>L287</f>
        <v>0</v>
      </c>
      <c r="M281" s="870"/>
      <c r="N281" s="859"/>
      <c r="O281" s="688"/>
    </row>
    <row r="282" spans="1:26" ht="15" x14ac:dyDescent="0.2">
      <c r="A282" s="858"/>
      <c r="B282" s="3898"/>
      <c r="C282" s="869"/>
      <c r="D282" s="4075"/>
      <c r="E282" s="4076"/>
      <c r="F282" s="4077"/>
      <c r="G282" s="3827"/>
      <c r="H282" s="3901"/>
      <c r="I282" s="3904"/>
      <c r="J282" s="782"/>
      <c r="K282" s="523" t="s">
        <v>154</v>
      </c>
      <c r="L282" s="524">
        <f>L288</f>
        <v>0</v>
      </c>
      <c r="M282" s="690"/>
      <c r="N282" s="689"/>
      <c r="O282" s="688"/>
    </row>
    <row r="283" spans="1:26" ht="15.75" thickBot="1" x14ac:dyDescent="0.25">
      <c r="A283" s="858"/>
      <c r="B283" s="3898"/>
      <c r="C283" s="869"/>
      <c r="D283" s="4075"/>
      <c r="E283" s="4076"/>
      <c r="F283" s="4077"/>
      <c r="G283" s="3827"/>
      <c r="H283" s="3901"/>
      <c r="I283" s="3904"/>
      <c r="J283" s="782"/>
      <c r="K283" s="716" t="s">
        <v>144</v>
      </c>
      <c r="L283" s="715">
        <f>L289</f>
        <v>0</v>
      </c>
      <c r="M283" s="680"/>
      <c r="N283" s="679"/>
      <c r="O283" s="678"/>
    </row>
    <row r="284" spans="1:26" ht="15.75" thickBot="1" x14ac:dyDescent="0.25">
      <c r="A284" s="776"/>
      <c r="B284" s="3899"/>
      <c r="C284" s="868"/>
      <c r="D284" s="4078"/>
      <c r="E284" s="4079"/>
      <c r="F284" s="4080"/>
      <c r="G284" s="3828"/>
      <c r="H284" s="3902"/>
      <c r="I284" s="3905"/>
      <c r="J284" s="778"/>
      <c r="K284" s="443" t="s">
        <v>21</v>
      </c>
      <c r="L284" s="442">
        <f>SUM(L279:L283)</f>
        <v>0</v>
      </c>
      <c r="M284" s="670"/>
      <c r="N284" s="669"/>
      <c r="O284" s="668"/>
    </row>
    <row r="285" spans="1:26" ht="15" hidden="1" x14ac:dyDescent="0.2">
      <c r="A285" s="705" t="s">
        <v>87</v>
      </c>
      <c r="B285" s="4038" t="s">
        <v>27</v>
      </c>
      <c r="C285" s="867" t="s">
        <v>25</v>
      </c>
      <c r="D285" s="866" t="s">
        <v>25</v>
      </c>
      <c r="E285" s="865"/>
      <c r="F285" s="4053" t="s">
        <v>328</v>
      </c>
      <c r="G285" s="4050" t="s">
        <v>327</v>
      </c>
      <c r="H285" s="4059" t="s">
        <v>33</v>
      </c>
      <c r="I285" s="4056" t="s">
        <v>216</v>
      </c>
      <c r="J285" s="864" t="s">
        <v>245</v>
      </c>
      <c r="K285" s="624" t="s">
        <v>108</v>
      </c>
      <c r="L285" s="434"/>
      <c r="M285" s="863" t="s">
        <v>214</v>
      </c>
      <c r="N285" s="862" t="s">
        <v>36</v>
      </c>
      <c r="O285" s="833">
        <v>1</v>
      </c>
      <c r="Y285" s="356"/>
      <c r="Z285" s="356"/>
    </row>
    <row r="286" spans="1:26" ht="15" hidden="1" x14ac:dyDescent="0.2">
      <c r="A286" s="858"/>
      <c r="B286" s="4039"/>
      <c r="C286" s="857"/>
      <c r="D286" s="856"/>
      <c r="E286" s="855"/>
      <c r="F286" s="4054"/>
      <c r="G286" s="4051"/>
      <c r="H286" s="4060"/>
      <c r="I286" s="4057"/>
      <c r="J286" s="483" t="s">
        <v>310</v>
      </c>
      <c r="K286" s="622" t="s">
        <v>130</v>
      </c>
      <c r="L286" s="453"/>
      <c r="M286" s="604" t="s">
        <v>326</v>
      </c>
      <c r="N286" s="861" t="s">
        <v>36</v>
      </c>
      <c r="O286" s="688">
        <v>6</v>
      </c>
      <c r="Q286" s="505"/>
      <c r="Y286" s="356"/>
      <c r="Z286" s="356"/>
    </row>
    <row r="287" spans="1:26" ht="15" hidden="1" x14ac:dyDescent="0.2">
      <c r="A287" s="858"/>
      <c r="B287" s="4039"/>
      <c r="C287" s="857"/>
      <c r="D287" s="856"/>
      <c r="E287" s="855"/>
      <c r="F287" s="4054"/>
      <c r="G287" s="4051"/>
      <c r="H287" s="4060"/>
      <c r="I287" s="4057"/>
      <c r="J287" s="484"/>
      <c r="K287" s="622" t="s">
        <v>199</v>
      </c>
      <c r="L287" s="453"/>
      <c r="M287" s="860"/>
      <c r="N287" s="859"/>
      <c r="O287" s="688"/>
      <c r="Y287" s="356"/>
      <c r="Z287" s="356"/>
    </row>
    <row r="288" spans="1:26" ht="15" hidden="1" x14ac:dyDescent="0.2">
      <c r="A288" s="858"/>
      <c r="B288" s="4039"/>
      <c r="C288" s="857"/>
      <c r="D288" s="856"/>
      <c r="E288" s="855"/>
      <c r="F288" s="4054"/>
      <c r="G288" s="4051"/>
      <c r="H288" s="4060"/>
      <c r="I288" s="4057"/>
      <c r="J288" s="484"/>
      <c r="K288" s="622" t="s">
        <v>154</v>
      </c>
      <c r="L288" s="453"/>
      <c r="M288" s="860"/>
      <c r="N288" s="859"/>
      <c r="O288" s="688"/>
    </row>
    <row r="289" spans="1:17" ht="15" hidden="1" x14ac:dyDescent="0.2">
      <c r="A289" s="858"/>
      <c r="B289" s="4039"/>
      <c r="C289" s="857"/>
      <c r="D289" s="856"/>
      <c r="E289" s="855"/>
      <c r="F289" s="4054"/>
      <c r="G289" s="4051"/>
      <c r="H289" s="4060"/>
      <c r="I289" s="4057"/>
      <c r="J289" s="484"/>
      <c r="K289" s="617" t="s">
        <v>144</v>
      </c>
      <c r="L289" s="512"/>
      <c r="M289" s="854"/>
      <c r="N289" s="853"/>
      <c r="O289" s="852"/>
    </row>
    <row r="290" spans="1:17" ht="15.75" hidden="1" thickBot="1" x14ac:dyDescent="0.25">
      <c r="A290" s="776"/>
      <c r="B290" s="4040"/>
      <c r="C290" s="851"/>
      <c r="D290" s="850"/>
      <c r="E290" s="849"/>
      <c r="F290" s="4055"/>
      <c r="G290" s="4052"/>
      <c r="H290" s="4061"/>
      <c r="I290" s="4058"/>
      <c r="J290" s="758"/>
      <c r="K290" s="608" t="s">
        <v>21</v>
      </c>
      <c r="L290" s="442">
        <f>SUM(L285:L289)</f>
        <v>0</v>
      </c>
      <c r="M290" s="670"/>
      <c r="N290" s="669"/>
      <c r="O290" s="668"/>
    </row>
    <row r="291" spans="1:17" ht="13.5" thickBot="1" x14ac:dyDescent="0.25">
      <c r="A291" s="677" t="s">
        <v>87</v>
      </c>
      <c r="B291" s="848" t="s">
        <v>27</v>
      </c>
      <c r="C291" s="4012" t="s">
        <v>26</v>
      </c>
      <c r="D291" s="4012"/>
      <c r="E291" s="4012"/>
      <c r="F291" s="4012"/>
      <c r="G291" s="4012"/>
      <c r="H291" s="4012"/>
      <c r="I291" s="4013"/>
      <c r="J291" s="847"/>
      <c r="K291" s="846" t="s">
        <v>21</v>
      </c>
      <c r="L291" s="845">
        <f>L284*1</f>
        <v>0</v>
      </c>
      <c r="M291" s="558"/>
      <c r="N291" s="558"/>
      <c r="O291" s="557"/>
    </row>
    <row r="292" spans="1:17" ht="19.5" customHeight="1" thickBot="1" x14ac:dyDescent="0.25">
      <c r="A292" s="842" t="s">
        <v>87</v>
      </c>
      <c r="B292" s="844" t="s">
        <v>93</v>
      </c>
      <c r="C292" s="843" t="s">
        <v>325</v>
      </c>
      <c r="D292" s="643"/>
      <c r="E292" s="643"/>
      <c r="F292" s="643"/>
      <c r="G292" s="643"/>
      <c r="H292" s="643"/>
      <c r="I292" s="643"/>
      <c r="J292" s="536"/>
      <c r="K292" s="536"/>
      <c r="L292" s="536"/>
      <c r="M292" s="643"/>
      <c r="N292" s="643"/>
      <c r="O292" s="718"/>
    </row>
    <row r="293" spans="1:17" ht="26.25" thickBot="1" x14ac:dyDescent="0.25">
      <c r="A293" s="842"/>
      <c r="B293" s="666"/>
      <c r="C293" s="841"/>
      <c r="D293" s="841"/>
      <c r="E293" s="841"/>
      <c r="F293" s="841"/>
      <c r="G293" s="841"/>
      <c r="H293" s="841"/>
      <c r="I293" s="841"/>
      <c r="J293" s="841"/>
      <c r="K293" s="841"/>
      <c r="L293" s="841"/>
      <c r="M293" s="647" t="s">
        <v>324</v>
      </c>
      <c r="N293" s="531" t="s">
        <v>36</v>
      </c>
      <c r="O293" s="719">
        <v>1</v>
      </c>
    </row>
    <row r="294" spans="1:17" ht="12.75" customHeight="1" x14ac:dyDescent="0.2">
      <c r="A294" s="827" t="s">
        <v>87</v>
      </c>
      <c r="B294" s="3906" t="s">
        <v>93</v>
      </c>
      <c r="C294" s="826" t="s">
        <v>25</v>
      </c>
      <c r="D294" s="4041" t="s">
        <v>323</v>
      </c>
      <c r="E294" s="4042"/>
      <c r="F294" s="4043"/>
      <c r="G294" s="3826" t="s">
        <v>320</v>
      </c>
      <c r="H294" s="3937" t="s">
        <v>33</v>
      </c>
      <c r="I294" s="4028" t="s">
        <v>32</v>
      </c>
      <c r="J294" s="3831" t="s">
        <v>31</v>
      </c>
      <c r="K294" s="712" t="s">
        <v>108</v>
      </c>
      <c r="L294" s="835">
        <f>L300</f>
        <v>0</v>
      </c>
      <c r="M294" s="699" t="s">
        <v>221</v>
      </c>
      <c r="N294" s="698" t="s">
        <v>36</v>
      </c>
      <c r="O294" s="511">
        <v>1</v>
      </c>
    </row>
    <row r="295" spans="1:17" ht="13.5" customHeight="1" x14ac:dyDescent="0.2">
      <c r="A295" s="687"/>
      <c r="B295" s="3907"/>
      <c r="C295" s="819"/>
      <c r="D295" s="4044"/>
      <c r="E295" s="4045"/>
      <c r="F295" s="4046"/>
      <c r="G295" s="3827"/>
      <c r="H295" s="3938"/>
      <c r="I295" s="3912"/>
      <c r="J295" s="3832"/>
      <c r="K295" s="710" t="s">
        <v>130</v>
      </c>
      <c r="L295" s="840">
        <f>L301</f>
        <v>893.5</v>
      </c>
      <c r="M295" s="690" t="s">
        <v>322</v>
      </c>
      <c r="N295" s="689" t="s">
        <v>36</v>
      </c>
      <c r="O295" s="495">
        <v>1</v>
      </c>
      <c r="Q295" s="356"/>
    </row>
    <row r="296" spans="1:17" ht="15" customHeight="1" thickBot="1" x14ac:dyDescent="0.25">
      <c r="A296" s="687"/>
      <c r="B296" s="3907"/>
      <c r="C296" s="819"/>
      <c r="D296" s="4044"/>
      <c r="E296" s="4045"/>
      <c r="F296" s="4046"/>
      <c r="G296" s="3827"/>
      <c r="H296" s="3938"/>
      <c r="I296" s="3912"/>
      <c r="J296" s="693"/>
      <c r="K296" s="708" t="s">
        <v>199</v>
      </c>
      <c r="L296" s="839">
        <f>L302</f>
        <v>0</v>
      </c>
      <c r="M296" s="838"/>
      <c r="N296" s="837"/>
      <c r="O296" s="836"/>
    </row>
    <row r="297" spans="1:17" ht="15" customHeight="1" x14ac:dyDescent="0.2">
      <c r="A297" s="687"/>
      <c r="B297" s="3907"/>
      <c r="C297" s="819"/>
      <c r="D297" s="4044"/>
      <c r="E297" s="4045"/>
      <c r="F297" s="4046"/>
      <c r="G297" s="3827"/>
      <c r="H297" s="3938"/>
      <c r="I297" s="3912"/>
      <c r="J297" s="693"/>
      <c r="K297" s="712" t="s">
        <v>154</v>
      </c>
      <c r="L297" s="835">
        <f>L303</f>
        <v>776.6</v>
      </c>
      <c r="M297" s="699"/>
      <c r="N297" s="834"/>
      <c r="O297" s="833"/>
    </row>
    <row r="298" spans="1:17" ht="15.75" customHeight="1" thickBot="1" x14ac:dyDescent="0.25">
      <c r="A298" s="687"/>
      <c r="B298" s="3907"/>
      <c r="C298" s="819"/>
      <c r="D298" s="4044"/>
      <c r="E298" s="4045"/>
      <c r="F298" s="4046"/>
      <c r="G298" s="3827"/>
      <c r="H298" s="3938"/>
      <c r="I298" s="3912"/>
      <c r="J298" s="693"/>
      <c r="K298" s="832" t="s">
        <v>144</v>
      </c>
      <c r="L298" s="831">
        <f>L304</f>
        <v>0</v>
      </c>
      <c r="M298" s="830"/>
      <c r="N298" s="829"/>
      <c r="O298" s="828"/>
    </row>
    <row r="299" spans="1:17" ht="27.75" customHeight="1" thickBot="1" x14ac:dyDescent="0.25">
      <c r="A299" s="677"/>
      <c r="B299" s="3908"/>
      <c r="C299" s="816"/>
      <c r="D299" s="4047"/>
      <c r="E299" s="4048"/>
      <c r="F299" s="4049"/>
      <c r="G299" s="3828"/>
      <c r="H299" s="3939"/>
      <c r="I299" s="3913"/>
      <c r="J299" s="706"/>
      <c r="K299" s="672" t="s">
        <v>21</v>
      </c>
      <c r="L299" s="814">
        <f>SUM(L294:L298)</f>
        <v>1670.1</v>
      </c>
      <c r="M299" s="670"/>
      <c r="N299" s="669"/>
      <c r="O299" s="668"/>
    </row>
    <row r="300" spans="1:17" ht="15" x14ac:dyDescent="0.2">
      <c r="A300" s="827" t="s">
        <v>87</v>
      </c>
      <c r="B300" s="3906" t="s">
        <v>93</v>
      </c>
      <c r="C300" s="826" t="s">
        <v>25</v>
      </c>
      <c r="D300" s="825" t="s">
        <v>25</v>
      </c>
      <c r="E300" s="824"/>
      <c r="F300" s="3839" t="s">
        <v>321</v>
      </c>
      <c r="G300" s="3826" t="s">
        <v>320</v>
      </c>
      <c r="H300" s="3937" t="s">
        <v>33</v>
      </c>
      <c r="I300" s="4028" t="s">
        <v>235</v>
      </c>
      <c r="J300" s="742" t="s">
        <v>234</v>
      </c>
      <c r="K300" s="701" t="s">
        <v>108</v>
      </c>
      <c r="L300" s="823"/>
      <c r="M300" s="699" t="s">
        <v>214</v>
      </c>
      <c r="N300" s="698" t="s">
        <v>36</v>
      </c>
      <c r="O300" s="697">
        <v>1</v>
      </c>
    </row>
    <row r="301" spans="1:17" ht="15" x14ac:dyDescent="0.2">
      <c r="A301" s="687"/>
      <c r="B301" s="3907"/>
      <c r="C301" s="819"/>
      <c r="D301" s="685"/>
      <c r="E301" s="818"/>
      <c r="F301" s="3840"/>
      <c r="G301" s="3827"/>
      <c r="H301" s="3938"/>
      <c r="I301" s="3912"/>
      <c r="J301" s="454" t="s">
        <v>233</v>
      </c>
      <c r="K301" s="692" t="s">
        <v>130</v>
      </c>
      <c r="L301" s="822">
        <v>893.5</v>
      </c>
      <c r="M301" s="428" t="s">
        <v>319</v>
      </c>
      <c r="N301" s="695" t="s">
        <v>36</v>
      </c>
      <c r="O301" s="694">
        <v>1</v>
      </c>
      <c r="P301" s="821"/>
    </row>
    <row r="302" spans="1:17" x14ac:dyDescent="0.2">
      <c r="A302" s="687"/>
      <c r="B302" s="3907"/>
      <c r="C302" s="819"/>
      <c r="D302" s="685"/>
      <c r="E302" s="818"/>
      <c r="F302" s="3840"/>
      <c r="G302" s="3827"/>
      <c r="H302" s="3938"/>
      <c r="I302" s="3912"/>
      <c r="J302" s="693"/>
      <c r="K302" s="692" t="s">
        <v>199</v>
      </c>
      <c r="L302" s="820"/>
      <c r="M302" s="690"/>
      <c r="N302" s="689"/>
      <c r="O302" s="688"/>
    </row>
    <row r="303" spans="1:17" x14ac:dyDescent="0.2">
      <c r="A303" s="687"/>
      <c r="B303" s="3907"/>
      <c r="C303" s="819"/>
      <c r="D303" s="685"/>
      <c r="E303" s="818"/>
      <c r="F303" s="3840"/>
      <c r="G303" s="3827"/>
      <c r="H303" s="3938"/>
      <c r="I303" s="3912"/>
      <c r="J303" s="693"/>
      <c r="K303" s="692" t="s">
        <v>154</v>
      </c>
      <c r="L303" s="820">
        <v>776.6</v>
      </c>
      <c r="M303" s="690"/>
      <c r="N303" s="689"/>
      <c r="O303" s="688"/>
    </row>
    <row r="304" spans="1:17" ht="13.5" thickBot="1" x14ac:dyDescent="0.25">
      <c r="A304" s="687"/>
      <c r="B304" s="3907"/>
      <c r="C304" s="819"/>
      <c r="D304" s="685"/>
      <c r="E304" s="818"/>
      <c r="F304" s="3840"/>
      <c r="G304" s="3827"/>
      <c r="H304" s="3938"/>
      <c r="I304" s="3912"/>
      <c r="J304" s="693"/>
      <c r="K304" s="682" t="s">
        <v>144</v>
      </c>
      <c r="L304" s="817"/>
      <c r="M304" s="680"/>
      <c r="N304" s="679"/>
      <c r="O304" s="678"/>
    </row>
    <row r="305" spans="1:15" ht="13.5" thickBot="1" x14ac:dyDescent="0.25">
      <c r="A305" s="677"/>
      <c r="B305" s="3908"/>
      <c r="C305" s="816"/>
      <c r="D305" s="675"/>
      <c r="E305" s="815"/>
      <c r="F305" s="3841"/>
      <c r="G305" s="3828"/>
      <c r="H305" s="3939"/>
      <c r="I305" s="3913"/>
      <c r="J305" s="673"/>
      <c r="K305" s="672" t="s">
        <v>21</v>
      </c>
      <c r="L305" s="814">
        <f>SUM(L300:L304)</f>
        <v>1670.1</v>
      </c>
      <c r="M305" s="670"/>
      <c r="N305" s="669"/>
      <c r="O305" s="668"/>
    </row>
    <row r="306" spans="1:15" ht="15" thickBot="1" x14ac:dyDescent="0.25">
      <c r="A306" s="406" t="s">
        <v>87</v>
      </c>
      <c r="B306" s="405" t="s">
        <v>93</v>
      </c>
      <c r="C306" s="3947" t="s">
        <v>26</v>
      </c>
      <c r="D306" s="3947"/>
      <c r="E306" s="3947"/>
      <c r="F306" s="3947"/>
      <c r="G306" s="3947"/>
      <c r="H306" s="3947"/>
      <c r="I306" s="3948"/>
      <c r="J306" s="724"/>
      <c r="K306" s="404" t="s">
        <v>21</v>
      </c>
      <c r="L306" s="723">
        <f>L299*1</f>
        <v>1670.1</v>
      </c>
      <c r="M306" s="402"/>
      <c r="N306" s="402"/>
      <c r="O306" s="401"/>
    </row>
    <row r="307" spans="1:15" ht="15" thickBot="1" x14ac:dyDescent="0.25">
      <c r="A307" s="556" t="s">
        <v>87</v>
      </c>
      <c r="B307" s="400"/>
      <c r="C307" s="3950" t="s">
        <v>24</v>
      </c>
      <c r="D307" s="3950"/>
      <c r="E307" s="3950"/>
      <c r="F307" s="3950"/>
      <c r="G307" s="3950"/>
      <c r="H307" s="3950"/>
      <c r="I307" s="3951"/>
      <c r="J307" s="813"/>
      <c r="K307" s="399" t="s">
        <v>21</v>
      </c>
      <c r="L307" s="812">
        <f>L276+L291+L306</f>
        <v>2098.6999999999998</v>
      </c>
      <c r="M307" s="397"/>
      <c r="N307" s="397"/>
      <c r="O307" s="396"/>
    </row>
    <row r="308" spans="1:15" ht="15.75" thickBot="1" x14ac:dyDescent="0.25">
      <c r="A308" s="550" t="s">
        <v>81</v>
      </c>
      <c r="B308" s="549"/>
      <c r="C308" s="811" t="s">
        <v>318</v>
      </c>
      <c r="D308" s="547"/>
      <c r="E308" s="547"/>
      <c r="F308" s="810"/>
      <c r="G308" s="810"/>
      <c r="H308" s="547"/>
      <c r="I308" s="547"/>
      <c r="J308" s="547"/>
      <c r="K308" s="547"/>
      <c r="L308" s="809"/>
      <c r="M308" s="546"/>
      <c r="N308" s="546"/>
      <c r="O308" s="545"/>
    </row>
    <row r="309" spans="1:15" ht="37.5" customHeight="1" thickBot="1" x14ac:dyDescent="0.25">
      <c r="A309" s="651"/>
      <c r="B309" s="650"/>
      <c r="C309" s="648"/>
      <c r="D309" s="648"/>
      <c r="E309" s="648"/>
      <c r="F309" s="649"/>
      <c r="G309" s="649"/>
      <c r="H309" s="648"/>
      <c r="I309" s="648"/>
      <c r="J309" s="648"/>
      <c r="K309" s="648"/>
      <c r="L309" s="541"/>
      <c r="M309" s="647" t="s">
        <v>317</v>
      </c>
      <c r="N309" s="531" t="s">
        <v>316</v>
      </c>
      <c r="O309" s="808">
        <v>670286</v>
      </c>
    </row>
    <row r="310" spans="1:15" ht="23.25" customHeight="1" thickBot="1" x14ac:dyDescent="0.25">
      <c r="A310" s="534" t="s">
        <v>81</v>
      </c>
      <c r="B310" s="405" t="s">
        <v>25</v>
      </c>
      <c r="C310" s="645" t="s">
        <v>315</v>
      </c>
      <c r="D310" s="644"/>
      <c r="E310" s="644"/>
      <c r="F310" s="644"/>
      <c r="G310" s="644"/>
      <c r="H310" s="644"/>
      <c r="I310" s="644"/>
      <c r="J310" s="644"/>
      <c r="K310" s="644"/>
      <c r="L310" s="770"/>
      <c r="M310" s="643"/>
      <c r="N310" s="643"/>
      <c r="O310" s="718"/>
    </row>
    <row r="311" spans="1:15" ht="34.5" customHeight="1" thickBot="1" x14ac:dyDescent="0.25">
      <c r="A311" s="642"/>
      <c r="B311" s="405"/>
      <c r="C311" s="641"/>
      <c r="D311" s="641"/>
      <c r="E311" s="641"/>
      <c r="F311" s="641"/>
      <c r="G311" s="641"/>
      <c r="H311" s="641"/>
      <c r="I311" s="641"/>
      <c r="J311" s="641"/>
      <c r="K311" s="641"/>
      <c r="L311" s="807"/>
      <c r="M311" s="532" t="s">
        <v>314</v>
      </c>
      <c r="N311" s="531" t="s">
        <v>36</v>
      </c>
      <c r="O311" s="530">
        <v>1</v>
      </c>
    </row>
    <row r="312" spans="1:15" ht="15" customHeight="1" x14ac:dyDescent="0.2">
      <c r="A312" s="4029" t="s">
        <v>81</v>
      </c>
      <c r="B312" s="4032" t="s">
        <v>25</v>
      </c>
      <c r="C312" s="3877" t="s">
        <v>25</v>
      </c>
      <c r="D312" s="4083" t="s">
        <v>313</v>
      </c>
      <c r="E312" s="4084"/>
      <c r="F312" s="4085"/>
      <c r="G312" s="3826" t="s">
        <v>311</v>
      </c>
      <c r="H312" s="3944" t="s">
        <v>33</v>
      </c>
      <c r="I312" s="3886" t="s">
        <v>32</v>
      </c>
      <c r="J312" s="3831" t="s">
        <v>31</v>
      </c>
      <c r="K312" s="528" t="s">
        <v>108</v>
      </c>
      <c r="L312" s="767">
        <f t="shared" ref="L312:L317" si="0">L319</f>
        <v>1.5</v>
      </c>
      <c r="M312" s="433" t="s">
        <v>221</v>
      </c>
      <c r="N312" s="432" t="s">
        <v>36</v>
      </c>
      <c r="O312" s="511">
        <v>1</v>
      </c>
    </row>
    <row r="313" spans="1:15" ht="15" x14ac:dyDescent="0.2">
      <c r="A313" s="4030"/>
      <c r="B313" s="3834"/>
      <c r="C313" s="3878"/>
      <c r="D313" s="4086"/>
      <c r="E313" s="4087"/>
      <c r="F313" s="3893"/>
      <c r="G313" s="3827"/>
      <c r="H313" s="3843"/>
      <c r="I313" s="3887"/>
      <c r="J313" s="3832"/>
      <c r="K313" s="523" t="s">
        <v>130</v>
      </c>
      <c r="L313" s="766">
        <f t="shared" si="0"/>
        <v>955.6</v>
      </c>
      <c r="M313" s="4135" t="s">
        <v>309</v>
      </c>
      <c r="N313" s="4142" t="s">
        <v>65</v>
      </c>
      <c r="O313" s="4144">
        <v>26</v>
      </c>
    </row>
    <row r="314" spans="1:15" ht="15" x14ac:dyDescent="0.2">
      <c r="A314" s="4030"/>
      <c r="B314" s="3834"/>
      <c r="C314" s="3878"/>
      <c r="D314" s="4086"/>
      <c r="E314" s="4087"/>
      <c r="F314" s="3893"/>
      <c r="G314" s="3827"/>
      <c r="H314" s="3843"/>
      <c r="I314" s="3887"/>
      <c r="J314" s="3832"/>
      <c r="K314" s="523" t="s">
        <v>199</v>
      </c>
      <c r="L314" s="766">
        <f t="shared" si="0"/>
        <v>1429.6</v>
      </c>
      <c r="M314" s="3993"/>
      <c r="N314" s="4143"/>
      <c r="O314" s="4145"/>
    </row>
    <row r="315" spans="1:15" ht="15" x14ac:dyDescent="0.2">
      <c r="A315" s="4030"/>
      <c r="B315" s="3834"/>
      <c r="C315" s="3878"/>
      <c r="D315" s="4086"/>
      <c r="E315" s="4087"/>
      <c r="F315" s="3893"/>
      <c r="G315" s="3827"/>
      <c r="H315" s="3843"/>
      <c r="I315" s="3887"/>
      <c r="J315" s="420"/>
      <c r="K315" s="523" t="s">
        <v>154</v>
      </c>
      <c r="L315" s="766">
        <f t="shared" si="0"/>
        <v>1642.8</v>
      </c>
      <c r="M315" s="457"/>
      <c r="N315" s="496"/>
      <c r="O315" s="495"/>
    </row>
    <row r="316" spans="1:15" ht="15" x14ac:dyDescent="0.2">
      <c r="A316" s="4030"/>
      <c r="B316" s="3834"/>
      <c r="C316" s="3878"/>
      <c r="D316" s="4086"/>
      <c r="E316" s="4087"/>
      <c r="F316" s="3893"/>
      <c r="G316" s="3827"/>
      <c r="H316" s="3843"/>
      <c r="I316" s="3887"/>
      <c r="J316" s="420"/>
      <c r="K316" s="716" t="s">
        <v>208</v>
      </c>
      <c r="L316" s="806">
        <f t="shared" si="0"/>
        <v>0</v>
      </c>
      <c r="M316" s="417"/>
      <c r="N316" s="416"/>
      <c r="O316" s="506"/>
    </row>
    <row r="317" spans="1:15" ht="15.75" thickBot="1" x14ac:dyDescent="0.25">
      <c r="A317" s="4030"/>
      <c r="B317" s="3834"/>
      <c r="C317" s="3878"/>
      <c r="D317" s="4086"/>
      <c r="E317" s="4087"/>
      <c r="F317" s="3893"/>
      <c r="G317" s="3827"/>
      <c r="H317" s="3843"/>
      <c r="I317" s="3887"/>
      <c r="J317" s="420"/>
      <c r="K317" s="716" t="s">
        <v>144</v>
      </c>
      <c r="L317" s="764">
        <f t="shared" si="0"/>
        <v>0</v>
      </c>
      <c r="M317" s="491"/>
      <c r="N317" s="490"/>
      <c r="O317" s="489"/>
    </row>
    <row r="318" spans="1:15" ht="15.75" thickBot="1" x14ac:dyDescent="0.25">
      <c r="A318" s="4031"/>
      <c r="B318" s="4033"/>
      <c r="C318" s="4034"/>
      <c r="D318" s="4088"/>
      <c r="E318" s="4089"/>
      <c r="F318" s="3894"/>
      <c r="G318" s="3828"/>
      <c r="H318" s="3945"/>
      <c r="I318" s="3888"/>
      <c r="J318" s="487"/>
      <c r="K318" s="443" t="s">
        <v>21</v>
      </c>
      <c r="L318" s="757">
        <f>SUM(L312:L317)</f>
        <v>4029.5</v>
      </c>
      <c r="M318" s="441"/>
      <c r="N318" s="440"/>
      <c r="O318" s="459"/>
    </row>
    <row r="319" spans="1:15" ht="15" x14ac:dyDescent="0.2">
      <c r="A319" s="4029" t="s">
        <v>81</v>
      </c>
      <c r="B319" s="4032" t="s">
        <v>25</v>
      </c>
      <c r="C319" s="3877" t="s">
        <v>25</v>
      </c>
      <c r="D319" s="438" t="s">
        <v>25</v>
      </c>
      <c r="E319" s="437"/>
      <c r="F319" s="3839" t="s">
        <v>312</v>
      </c>
      <c r="G319" s="3826" t="s">
        <v>311</v>
      </c>
      <c r="H319" s="4035" t="s">
        <v>33</v>
      </c>
      <c r="I319" s="3886" t="s">
        <v>216</v>
      </c>
      <c r="J319" s="742" t="s">
        <v>245</v>
      </c>
      <c r="K319" s="435" t="s">
        <v>108</v>
      </c>
      <c r="L319" s="762">
        <v>1.5</v>
      </c>
      <c r="M319" s="433" t="s">
        <v>214</v>
      </c>
      <c r="N319" s="432" t="s">
        <v>36</v>
      </c>
      <c r="O319" s="511">
        <v>1</v>
      </c>
    </row>
    <row r="320" spans="1:15" ht="15" x14ac:dyDescent="0.2">
      <c r="A320" s="4030"/>
      <c r="B320" s="3834"/>
      <c r="C320" s="3878"/>
      <c r="D320" s="422"/>
      <c r="E320" s="421"/>
      <c r="F320" s="3840"/>
      <c r="G320" s="3827"/>
      <c r="H320" s="4036"/>
      <c r="I320" s="3887"/>
      <c r="J320" s="454" t="s">
        <v>310</v>
      </c>
      <c r="K320" s="430" t="s">
        <v>130</v>
      </c>
      <c r="L320" s="761">
        <v>955.6</v>
      </c>
      <c r="M320" s="805" t="s">
        <v>309</v>
      </c>
      <c r="N320" s="427" t="s">
        <v>65</v>
      </c>
      <c r="O320" s="495">
        <v>26</v>
      </c>
    </row>
    <row r="321" spans="1:25" ht="15" x14ac:dyDescent="0.2">
      <c r="A321" s="4030"/>
      <c r="B321" s="3834"/>
      <c r="C321" s="3878"/>
      <c r="D321" s="422"/>
      <c r="E321" s="421"/>
      <c r="F321" s="3840"/>
      <c r="G321" s="3827"/>
      <c r="H321" s="4036"/>
      <c r="I321" s="3887"/>
      <c r="J321" s="420"/>
      <c r="K321" s="430" t="s">
        <v>199</v>
      </c>
      <c r="L321" s="761">
        <v>1429.6</v>
      </c>
      <c r="M321" s="804"/>
      <c r="N321" s="496"/>
      <c r="O321" s="495"/>
    </row>
    <row r="322" spans="1:25" ht="15" x14ac:dyDescent="0.2">
      <c r="A322" s="4030"/>
      <c r="B322" s="3834"/>
      <c r="C322" s="3878"/>
      <c r="D322" s="422"/>
      <c r="E322" s="421"/>
      <c r="F322" s="3840"/>
      <c r="G322" s="3827"/>
      <c r="H322" s="4036"/>
      <c r="I322" s="3887"/>
      <c r="J322" s="420"/>
      <c r="K322" s="430" t="s">
        <v>154</v>
      </c>
      <c r="L322" s="761">
        <v>1642.8</v>
      </c>
      <c r="M322" s="457"/>
      <c r="N322" s="496"/>
      <c r="O322" s="426"/>
    </row>
    <row r="323" spans="1:25" ht="15" x14ac:dyDescent="0.2">
      <c r="A323" s="4030"/>
      <c r="B323" s="3834"/>
      <c r="C323" s="3878"/>
      <c r="D323" s="422"/>
      <c r="E323" s="421"/>
      <c r="F323" s="3840"/>
      <c r="G323" s="3827"/>
      <c r="H323" s="4036"/>
      <c r="I323" s="3887"/>
      <c r="J323" s="420"/>
      <c r="K323" s="419" t="s">
        <v>208</v>
      </c>
      <c r="L323" s="803"/>
      <c r="M323" s="417"/>
      <c r="N323" s="416"/>
      <c r="O323" s="415"/>
    </row>
    <row r="324" spans="1:25" ht="29.25" customHeight="1" thickBot="1" x14ac:dyDescent="0.25">
      <c r="A324" s="4030"/>
      <c r="B324" s="3834"/>
      <c r="C324" s="3878"/>
      <c r="D324" s="422"/>
      <c r="E324" s="421"/>
      <c r="F324" s="3840"/>
      <c r="G324" s="3827"/>
      <c r="H324" s="4036"/>
      <c r="I324" s="3887"/>
      <c r="J324" s="420"/>
      <c r="K324" s="419" t="s">
        <v>144</v>
      </c>
      <c r="L324" s="759"/>
      <c r="M324" s="491"/>
      <c r="N324" s="490"/>
      <c r="O324" s="489"/>
    </row>
    <row r="325" spans="1:25" ht="27" customHeight="1" thickBot="1" x14ac:dyDescent="0.25">
      <c r="A325" s="4031"/>
      <c r="B325" s="4033"/>
      <c r="C325" s="4034"/>
      <c r="D325" s="447"/>
      <c r="E325" s="446"/>
      <c r="F325" s="3841"/>
      <c r="G325" s="3828"/>
      <c r="H325" s="4037"/>
      <c r="I325" s="3888"/>
      <c r="J325" s="487"/>
      <c r="K325" s="443" t="s">
        <v>21</v>
      </c>
      <c r="L325" s="757">
        <f>SUM(L319:L324)</f>
        <v>4029.5</v>
      </c>
      <c r="M325" s="441"/>
      <c r="N325" s="440"/>
      <c r="O325" s="439"/>
    </row>
    <row r="326" spans="1:25" ht="29.25" customHeight="1" thickBot="1" x14ac:dyDescent="0.25">
      <c r="A326" s="776" t="s">
        <v>81</v>
      </c>
      <c r="B326" s="775" t="s">
        <v>25</v>
      </c>
      <c r="C326" s="4128" t="s">
        <v>26</v>
      </c>
      <c r="D326" s="4128"/>
      <c r="E326" s="4128"/>
      <c r="F326" s="4128"/>
      <c r="G326" s="4128"/>
      <c r="H326" s="4128"/>
      <c r="I326" s="4129"/>
      <c r="J326" s="802"/>
      <c r="K326" s="773" t="s">
        <v>21</v>
      </c>
      <c r="L326" s="801">
        <f>L318*1</f>
        <v>4029.5</v>
      </c>
      <c r="M326" s="558"/>
      <c r="N326" s="558"/>
      <c r="O326" s="557"/>
    </row>
    <row r="327" spans="1:25" ht="33" customHeight="1" thickBot="1" x14ac:dyDescent="0.25">
      <c r="A327" s="800" t="s">
        <v>81</v>
      </c>
      <c r="B327" s="798" t="s">
        <v>27</v>
      </c>
      <c r="C327" s="645" t="s">
        <v>308</v>
      </c>
      <c r="D327" s="644"/>
      <c r="E327" s="644"/>
      <c r="F327" s="644"/>
      <c r="G327" s="644"/>
      <c r="H327" s="644"/>
      <c r="I327" s="644"/>
      <c r="J327" s="537"/>
      <c r="K327" s="644"/>
      <c r="L327" s="537"/>
      <c r="M327" s="643"/>
      <c r="N327" s="643"/>
      <c r="O327" s="718"/>
    </row>
    <row r="328" spans="1:25" ht="39" customHeight="1" thickBot="1" x14ac:dyDescent="0.25">
      <c r="A328" s="799"/>
      <c r="B328" s="798"/>
      <c r="C328" s="641"/>
      <c r="D328" s="641"/>
      <c r="E328" s="641"/>
      <c r="F328" s="641"/>
      <c r="G328" s="641"/>
      <c r="H328" s="641"/>
      <c r="I328" s="641"/>
      <c r="J328" s="641"/>
      <c r="K328" s="641"/>
      <c r="L328" s="641"/>
      <c r="M328" s="797" t="s">
        <v>307</v>
      </c>
      <c r="N328" s="531" t="s">
        <v>36</v>
      </c>
      <c r="O328" s="719">
        <v>1</v>
      </c>
    </row>
    <row r="329" spans="1:25" ht="15" customHeight="1" x14ac:dyDescent="0.2">
      <c r="A329" s="4062" t="s">
        <v>81</v>
      </c>
      <c r="B329" s="4065" t="s">
        <v>27</v>
      </c>
      <c r="C329" s="4067" t="s">
        <v>25</v>
      </c>
      <c r="D329" s="4072" t="s">
        <v>306</v>
      </c>
      <c r="E329" s="4073"/>
      <c r="F329" s="4074"/>
      <c r="G329" s="3826" t="s">
        <v>303</v>
      </c>
      <c r="H329" s="4070" t="s">
        <v>33</v>
      </c>
      <c r="I329" s="3903" t="s">
        <v>32</v>
      </c>
      <c r="J329" s="3831" t="s">
        <v>31</v>
      </c>
      <c r="K329" s="528" t="s">
        <v>108</v>
      </c>
      <c r="L329" s="767">
        <f>L335</f>
        <v>0.7</v>
      </c>
      <c r="M329" s="699" t="s">
        <v>221</v>
      </c>
      <c r="N329" s="698" t="s">
        <v>36</v>
      </c>
      <c r="O329" s="511">
        <v>1</v>
      </c>
    </row>
    <row r="330" spans="1:25" ht="15" x14ac:dyDescent="0.2">
      <c r="A330" s="4063"/>
      <c r="B330" s="3898"/>
      <c r="C330" s="4068"/>
      <c r="D330" s="4075"/>
      <c r="E330" s="4076"/>
      <c r="F330" s="4077"/>
      <c r="G330" s="3827"/>
      <c r="H330" s="3901"/>
      <c r="I330" s="3904"/>
      <c r="J330" s="3832"/>
      <c r="K330" s="523" t="s">
        <v>130</v>
      </c>
      <c r="L330" s="766">
        <f>L336</f>
        <v>192</v>
      </c>
      <c r="M330" s="457" t="s">
        <v>305</v>
      </c>
      <c r="N330" s="689" t="s">
        <v>36</v>
      </c>
      <c r="O330" s="593">
        <v>5</v>
      </c>
    </row>
    <row r="331" spans="1:25" ht="15" x14ac:dyDescent="0.2">
      <c r="A331" s="4063"/>
      <c r="B331" s="3898"/>
      <c r="C331" s="4068"/>
      <c r="D331" s="4075"/>
      <c r="E331" s="4076"/>
      <c r="F331" s="4077"/>
      <c r="G331" s="3827"/>
      <c r="H331" s="3901"/>
      <c r="I331" s="3904"/>
      <c r="J331" s="420"/>
      <c r="K331" s="523" t="s">
        <v>199</v>
      </c>
      <c r="L331" s="766">
        <f>L337</f>
        <v>0</v>
      </c>
      <c r="M331" s="690"/>
      <c r="N331" s="689"/>
      <c r="O331" s="688"/>
    </row>
    <row r="332" spans="1:25" ht="15" x14ac:dyDescent="0.2">
      <c r="A332" s="4063"/>
      <c r="B332" s="3898"/>
      <c r="C332" s="4068"/>
      <c r="D332" s="4075"/>
      <c r="E332" s="4076"/>
      <c r="F332" s="4077"/>
      <c r="G332" s="3827"/>
      <c r="H332" s="3901"/>
      <c r="I332" s="3904"/>
      <c r="J332" s="420"/>
      <c r="K332" s="523" t="s">
        <v>154</v>
      </c>
      <c r="L332" s="766">
        <f>L338</f>
        <v>211.1</v>
      </c>
      <c r="M332" s="690"/>
      <c r="N332" s="689"/>
      <c r="O332" s="688"/>
    </row>
    <row r="333" spans="1:25" ht="15.75" thickBot="1" x14ac:dyDescent="0.25">
      <c r="A333" s="4063"/>
      <c r="B333" s="3898"/>
      <c r="C333" s="4068"/>
      <c r="D333" s="4075"/>
      <c r="E333" s="4076"/>
      <c r="F333" s="4077"/>
      <c r="G333" s="3827"/>
      <c r="H333" s="3901"/>
      <c r="I333" s="3904"/>
      <c r="J333" s="420"/>
      <c r="K333" s="716" t="s">
        <v>144</v>
      </c>
      <c r="L333" s="764">
        <f>L339</f>
        <v>0</v>
      </c>
      <c r="M333" s="680"/>
      <c r="N333" s="679"/>
      <c r="O333" s="678"/>
    </row>
    <row r="334" spans="1:25" ht="16.5" customHeight="1" thickBot="1" x14ac:dyDescent="0.25">
      <c r="A334" s="4064"/>
      <c r="B334" s="4066"/>
      <c r="C334" s="4069"/>
      <c r="D334" s="4078"/>
      <c r="E334" s="4079"/>
      <c r="F334" s="4080"/>
      <c r="G334" s="3828"/>
      <c r="H334" s="4071"/>
      <c r="I334" s="3905"/>
      <c r="J334" s="487"/>
      <c r="K334" s="796" t="s">
        <v>21</v>
      </c>
      <c r="L334" s="795">
        <f>SUM(L329:L333)</f>
        <v>403.79999999999995</v>
      </c>
      <c r="M334" s="794"/>
      <c r="N334" s="793"/>
      <c r="O334" s="792"/>
    </row>
    <row r="335" spans="1:25" ht="20.25" customHeight="1" x14ac:dyDescent="0.2">
      <c r="A335" s="4062" t="s">
        <v>81</v>
      </c>
      <c r="B335" s="4065" t="s">
        <v>27</v>
      </c>
      <c r="C335" s="4067" t="s">
        <v>25</v>
      </c>
      <c r="D335" s="791" t="s">
        <v>25</v>
      </c>
      <c r="E335" s="790"/>
      <c r="F335" s="3839" t="s">
        <v>304</v>
      </c>
      <c r="G335" s="3826" t="s">
        <v>303</v>
      </c>
      <c r="H335" s="4070" t="s">
        <v>33</v>
      </c>
      <c r="I335" s="3903" t="s">
        <v>216</v>
      </c>
      <c r="J335" s="596" t="s">
        <v>245</v>
      </c>
      <c r="K335" s="789" t="s">
        <v>108</v>
      </c>
      <c r="L335" s="762">
        <v>0.7</v>
      </c>
      <c r="M335" s="690" t="s">
        <v>214</v>
      </c>
      <c r="N335" s="788" t="s">
        <v>36</v>
      </c>
      <c r="O335" s="694">
        <v>1</v>
      </c>
    </row>
    <row r="336" spans="1:25" ht="19.5" customHeight="1" x14ac:dyDescent="0.2">
      <c r="A336" s="4063"/>
      <c r="B336" s="3898"/>
      <c r="C336" s="4068"/>
      <c r="D336" s="784"/>
      <c r="E336" s="783"/>
      <c r="F336" s="3840"/>
      <c r="G336" s="3827"/>
      <c r="H336" s="3901"/>
      <c r="I336" s="3904"/>
      <c r="J336" s="454" t="s">
        <v>302</v>
      </c>
      <c r="K336" s="785" t="s">
        <v>130</v>
      </c>
      <c r="L336" s="787">
        <v>192</v>
      </c>
      <c r="M336" s="428"/>
      <c r="N336" s="695"/>
      <c r="O336" s="786"/>
      <c r="Y336" s="356"/>
    </row>
    <row r="337" spans="1:27" ht="15" x14ac:dyDescent="0.2">
      <c r="A337" s="4063"/>
      <c r="B337" s="3898"/>
      <c r="C337" s="4068"/>
      <c r="D337" s="784"/>
      <c r="E337" s="783"/>
      <c r="F337" s="3840"/>
      <c r="G337" s="3827"/>
      <c r="H337" s="3901"/>
      <c r="I337" s="3904"/>
      <c r="J337" s="420"/>
      <c r="K337" s="785" t="s">
        <v>199</v>
      </c>
      <c r="L337" s="761"/>
      <c r="M337" s="4133" t="s">
        <v>301</v>
      </c>
      <c r="N337" s="689"/>
      <c r="O337" s="694"/>
    </row>
    <row r="338" spans="1:27" ht="15" x14ac:dyDescent="0.2">
      <c r="A338" s="4063"/>
      <c r="B338" s="3898"/>
      <c r="C338" s="4068"/>
      <c r="D338" s="784"/>
      <c r="E338" s="783"/>
      <c r="F338" s="3840"/>
      <c r="G338" s="3827"/>
      <c r="H338" s="3901"/>
      <c r="I338" s="3904"/>
      <c r="J338" s="420"/>
      <c r="K338" s="785" t="s">
        <v>154</v>
      </c>
      <c r="L338" s="761">
        <v>211.1</v>
      </c>
      <c r="M338" s="4134"/>
      <c r="N338" s="689" t="s">
        <v>36</v>
      </c>
      <c r="O338" s="694">
        <v>5</v>
      </c>
      <c r="AA338" s="356"/>
    </row>
    <row r="339" spans="1:27" ht="13.5" customHeight="1" thickBot="1" x14ac:dyDescent="0.25">
      <c r="A339" s="4063"/>
      <c r="B339" s="3898"/>
      <c r="C339" s="4068"/>
      <c r="D339" s="784"/>
      <c r="E339" s="783"/>
      <c r="F339" s="3840"/>
      <c r="G339" s="3827"/>
      <c r="H339" s="3901"/>
      <c r="I339" s="3904"/>
      <c r="J339" s="782"/>
      <c r="K339" s="781" t="s">
        <v>144</v>
      </c>
      <c r="L339" s="759"/>
      <c r="M339" s="680"/>
      <c r="N339" s="679"/>
      <c r="O339" s="678"/>
    </row>
    <row r="340" spans="1:27" ht="13.5" customHeight="1" thickBot="1" x14ac:dyDescent="0.25">
      <c r="A340" s="4064"/>
      <c r="B340" s="4066"/>
      <c r="C340" s="4069"/>
      <c r="D340" s="780"/>
      <c r="E340" s="779"/>
      <c r="F340" s="3841"/>
      <c r="G340" s="3828"/>
      <c r="H340" s="4071"/>
      <c r="I340" s="3905"/>
      <c r="J340" s="778"/>
      <c r="K340" s="777" t="s">
        <v>21</v>
      </c>
      <c r="L340" s="757">
        <f>SUM(L335:L339)</f>
        <v>403.79999999999995</v>
      </c>
      <c r="M340" s="670"/>
      <c r="N340" s="669"/>
      <c r="O340" s="668"/>
    </row>
    <row r="341" spans="1:27" ht="17.25" customHeight="1" thickBot="1" x14ac:dyDescent="0.25">
      <c r="A341" s="776" t="s">
        <v>81</v>
      </c>
      <c r="B341" s="775" t="s">
        <v>27</v>
      </c>
      <c r="C341" s="4128" t="s">
        <v>26</v>
      </c>
      <c r="D341" s="4128"/>
      <c r="E341" s="4128"/>
      <c r="F341" s="4128"/>
      <c r="G341" s="4128"/>
      <c r="H341" s="4128"/>
      <c r="I341" s="4129"/>
      <c r="J341" s="774"/>
      <c r="K341" s="773" t="s">
        <v>21</v>
      </c>
      <c r="L341" s="772">
        <f>L334*1</f>
        <v>403.79999999999995</v>
      </c>
      <c r="M341" s="558"/>
      <c r="N341" s="558"/>
      <c r="O341" s="557"/>
    </row>
    <row r="342" spans="1:27" ht="24.75" customHeight="1" thickBot="1" x14ac:dyDescent="0.25">
      <c r="A342" s="642" t="s">
        <v>81</v>
      </c>
      <c r="B342" s="771" t="s">
        <v>93</v>
      </c>
      <c r="C342" s="645" t="s">
        <v>300</v>
      </c>
      <c r="D342" s="644"/>
      <c r="E342" s="644"/>
      <c r="F342" s="644"/>
      <c r="G342" s="644"/>
      <c r="H342" s="644"/>
      <c r="I342" s="644"/>
      <c r="J342" s="644"/>
      <c r="K342" s="644"/>
      <c r="L342" s="770"/>
      <c r="M342" s="643"/>
      <c r="N342" s="643"/>
      <c r="O342" s="718"/>
    </row>
    <row r="343" spans="1:27" ht="36" customHeight="1" thickBot="1" x14ac:dyDescent="0.25">
      <c r="A343" s="642"/>
      <c r="B343" s="405"/>
      <c r="C343" s="769"/>
      <c r="D343" s="533"/>
      <c r="E343" s="533"/>
      <c r="F343" s="533"/>
      <c r="G343" s="533"/>
      <c r="H343" s="533"/>
      <c r="I343" s="533"/>
      <c r="J343" s="533"/>
      <c r="K343" s="533"/>
      <c r="L343" s="768"/>
      <c r="M343" s="720" t="s">
        <v>299</v>
      </c>
      <c r="N343" s="531" t="s">
        <v>36</v>
      </c>
      <c r="O343" s="719">
        <v>6</v>
      </c>
    </row>
    <row r="344" spans="1:27" ht="15" customHeight="1" x14ac:dyDescent="0.2">
      <c r="A344" s="600" t="s">
        <v>81</v>
      </c>
      <c r="B344" s="3833" t="s">
        <v>93</v>
      </c>
      <c r="C344" s="598" t="s">
        <v>25</v>
      </c>
      <c r="D344" s="4072" t="s">
        <v>298</v>
      </c>
      <c r="E344" s="4073"/>
      <c r="F344" s="4074"/>
      <c r="G344" s="3826" t="s">
        <v>272</v>
      </c>
      <c r="H344" s="3842" t="s">
        <v>33</v>
      </c>
      <c r="I344" s="3886" t="s">
        <v>32</v>
      </c>
      <c r="J344" s="3831" t="s">
        <v>31</v>
      </c>
      <c r="K344" s="528" t="s">
        <v>108</v>
      </c>
      <c r="L344" s="767">
        <f>L350+L356+L362+L368+L374+L380+L386+L392+L398+L404</f>
        <v>4.7</v>
      </c>
      <c r="M344" s="433" t="s">
        <v>297</v>
      </c>
      <c r="N344" s="432" t="s">
        <v>36</v>
      </c>
      <c r="O344" s="511">
        <v>9</v>
      </c>
    </row>
    <row r="345" spans="1:27" ht="15" customHeight="1" x14ac:dyDescent="0.2">
      <c r="A345" s="635"/>
      <c r="B345" s="3834"/>
      <c r="C345" s="639"/>
      <c r="D345" s="4075"/>
      <c r="E345" s="4076"/>
      <c r="F345" s="4077"/>
      <c r="G345" s="3827"/>
      <c r="H345" s="3843"/>
      <c r="I345" s="3887"/>
      <c r="J345" s="3832"/>
      <c r="K345" s="523" t="s">
        <v>130</v>
      </c>
      <c r="L345" s="765">
        <f>L351+L357+L363+L369+L375+L381+L387+L393+L399+L405</f>
        <v>852</v>
      </c>
      <c r="M345" s="457" t="s">
        <v>296</v>
      </c>
      <c r="N345" s="496" t="s">
        <v>274</v>
      </c>
      <c r="O345" s="495">
        <v>670286</v>
      </c>
    </row>
    <row r="346" spans="1:27" ht="15" x14ac:dyDescent="0.2">
      <c r="A346" s="635"/>
      <c r="B346" s="3834"/>
      <c r="C346" s="639"/>
      <c r="D346" s="4075"/>
      <c r="E346" s="4076"/>
      <c r="F346" s="4077"/>
      <c r="G346" s="3827"/>
      <c r="H346" s="3843"/>
      <c r="I346" s="3887"/>
      <c r="J346" s="420"/>
      <c r="K346" s="523" t="s">
        <v>199</v>
      </c>
      <c r="L346" s="766">
        <f>L352+L358+L364+L370+L376+L382+L388+L394+L400+L406</f>
        <v>683.5</v>
      </c>
      <c r="M346" s="457"/>
      <c r="N346" s="496"/>
      <c r="O346" s="495"/>
    </row>
    <row r="347" spans="1:27" ht="15" x14ac:dyDescent="0.2">
      <c r="A347" s="635"/>
      <c r="B347" s="3834"/>
      <c r="C347" s="639"/>
      <c r="D347" s="4075"/>
      <c r="E347" s="4076"/>
      <c r="F347" s="4077"/>
      <c r="G347" s="3827"/>
      <c r="H347" s="3843"/>
      <c r="I347" s="3887"/>
      <c r="J347" s="420"/>
      <c r="K347" s="523" t="s">
        <v>154</v>
      </c>
      <c r="L347" s="765">
        <f>L353+L359+L365+L371+L377+L383+L389+L395+L401+L407+L413</f>
        <v>1730.1999999999998</v>
      </c>
      <c r="M347" s="457"/>
      <c r="N347" s="496"/>
      <c r="O347" s="426"/>
    </row>
    <row r="348" spans="1:27" ht="15.75" thickBot="1" x14ac:dyDescent="0.25">
      <c r="A348" s="635"/>
      <c r="B348" s="3834"/>
      <c r="C348" s="639"/>
      <c r="D348" s="4075"/>
      <c r="E348" s="4076"/>
      <c r="F348" s="4077"/>
      <c r="G348" s="3827"/>
      <c r="H348" s="3843"/>
      <c r="I348" s="3887"/>
      <c r="J348" s="420"/>
      <c r="K348" s="716" t="s">
        <v>144</v>
      </c>
      <c r="L348" s="764">
        <f>L354+L360+L366+L372+L378+L384+L390+L396+L402+L408</f>
        <v>0</v>
      </c>
      <c r="M348" s="491"/>
      <c r="N348" s="490"/>
      <c r="O348" s="489"/>
    </row>
    <row r="349" spans="1:27" ht="15.75" thickBot="1" x14ac:dyDescent="0.25">
      <c r="A349" s="633"/>
      <c r="B349" s="3835"/>
      <c r="C349" s="637"/>
      <c r="D349" s="4078"/>
      <c r="E349" s="4079"/>
      <c r="F349" s="4080"/>
      <c r="G349" s="3828"/>
      <c r="H349" s="3844"/>
      <c r="I349" s="3888"/>
      <c r="J349" s="487"/>
      <c r="K349" s="443" t="s">
        <v>21</v>
      </c>
      <c r="L349" s="757">
        <f>SUM(L344:L348)</f>
        <v>3270.3999999999996</v>
      </c>
      <c r="M349" s="441"/>
      <c r="N349" s="440"/>
      <c r="O349" s="439"/>
    </row>
    <row r="350" spans="1:27" ht="18.75" customHeight="1" x14ac:dyDescent="0.2">
      <c r="A350" s="600" t="s">
        <v>81</v>
      </c>
      <c r="B350" s="3833" t="s">
        <v>93</v>
      </c>
      <c r="C350" s="598" t="s">
        <v>25</v>
      </c>
      <c r="D350" s="597" t="s">
        <v>25</v>
      </c>
      <c r="E350" s="437"/>
      <c r="F350" s="3839" t="s">
        <v>295</v>
      </c>
      <c r="G350" s="3826" t="s">
        <v>272</v>
      </c>
      <c r="H350" s="3944" t="s">
        <v>33</v>
      </c>
      <c r="I350" s="3886" t="s">
        <v>32</v>
      </c>
      <c r="J350" s="714" t="s">
        <v>31</v>
      </c>
      <c r="K350" s="435" t="s">
        <v>108</v>
      </c>
      <c r="L350" s="762"/>
      <c r="M350" s="433" t="s">
        <v>214</v>
      </c>
      <c r="N350" s="432" t="s">
        <v>36</v>
      </c>
      <c r="O350" s="511">
        <v>1</v>
      </c>
    </row>
    <row r="351" spans="1:27" ht="15" x14ac:dyDescent="0.2">
      <c r="A351" s="635"/>
      <c r="B351" s="3834"/>
      <c r="C351" s="639"/>
      <c r="D351" s="589"/>
      <c r="E351" s="421"/>
      <c r="F351" s="3840"/>
      <c r="G351" s="3827"/>
      <c r="H351" s="3843"/>
      <c r="I351" s="3887"/>
      <c r="J351" s="454" t="s">
        <v>294</v>
      </c>
      <c r="K351" s="430" t="s">
        <v>130</v>
      </c>
      <c r="L351" s="761">
        <v>109.3</v>
      </c>
      <c r="M351" s="428" t="s">
        <v>275</v>
      </c>
      <c r="N351" s="427" t="s">
        <v>274</v>
      </c>
      <c r="O351" s="495">
        <v>90305</v>
      </c>
    </row>
    <row r="352" spans="1:27" ht="15" x14ac:dyDescent="0.2">
      <c r="A352" s="635"/>
      <c r="B352" s="3834"/>
      <c r="C352" s="639"/>
      <c r="D352" s="589"/>
      <c r="E352" s="421"/>
      <c r="F352" s="3840"/>
      <c r="G352" s="3827"/>
      <c r="H352" s="3843"/>
      <c r="I352" s="3887"/>
      <c r="J352" s="420"/>
      <c r="K352" s="430" t="s">
        <v>199</v>
      </c>
      <c r="L352" s="761"/>
      <c r="M352" s="457"/>
      <c r="N352" s="496"/>
      <c r="O352" s="426"/>
    </row>
    <row r="353" spans="1:27" ht="15" x14ac:dyDescent="0.2">
      <c r="A353" s="635"/>
      <c r="B353" s="3834"/>
      <c r="C353" s="639"/>
      <c r="D353" s="589"/>
      <c r="E353" s="421"/>
      <c r="F353" s="3840"/>
      <c r="G353" s="3827"/>
      <c r="H353" s="3843"/>
      <c r="I353" s="3887"/>
      <c r="J353" s="420"/>
      <c r="K353" s="430" t="s">
        <v>154</v>
      </c>
      <c r="L353" s="761">
        <v>72</v>
      </c>
      <c r="M353" s="457"/>
      <c r="N353" s="496"/>
      <c r="O353" s="426"/>
      <c r="AA353" s="356"/>
    </row>
    <row r="354" spans="1:27" ht="15.75" thickBot="1" x14ac:dyDescent="0.25">
      <c r="A354" s="635"/>
      <c r="B354" s="3834"/>
      <c r="C354" s="639"/>
      <c r="D354" s="589"/>
      <c r="E354" s="421"/>
      <c r="F354" s="3840"/>
      <c r="G354" s="3827"/>
      <c r="H354" s="3843"/>
      <c r="I354" s="3887"/>
      <c r="J354" s="420"/>
      <c r="K354" s="419" t="s">
        <v>144</v>
      </c>
      <c r="L354" s="759"/>
      <c r="M354" s="491"/>
      <c r="N354" s="490"/>
      <c r="O354" s="489"/>
    </row>
    <row r="355" spans="1:27" ht="15.75" thickBot="1" x14ac:dyDescent="0.25">
      <c r="A355" s="633"/>
      <c r="B355" s="3835"/>
      <c r="C355" s="637"/>
      <c r="D355" s="585"/>
      <c r="E355" s="446"/>
      <c r="F355" s="3841"/>
      <c r="G355" s="3828"/>
      <c r="H355" s="3945"/>
      <c r="I355" s="3888"/>
      <c r="J355" s="487"/>
      <c r="K355" s="443" t="s">
        <v>21</v>
      </c>
      <c r="L355" s="757">
        <f>SUM(L350:L354)</f>
        <v>181.3</v>
      </c>
      <c r="M355" s="441"/>
      <c r="N355" s="440"/>
      <c r="O355" s="439"/>
    </row>
    <row r="356" spans="1:27" ht="21" customHeight="1" x14ac:dyDescent="0.2">
      <c r="A356" s="600" t="s">
        <v>81</v>
      </c>
      <c r="B356" s="3833" t="s">
        <v>93</v>
      </c>
      <c r="C356" s="598" t="s">
        <v>25</v>
      </c>
      <c r="D356" s="597" t="s">
        <v>27</v>
      </c>
      <c r="E356" s="437"/>
      <c r="F356" s="3839" t="s">
        <v>293</v>
      </c>
      <c r="G356" s="3826" t="s">
        <v>272</v>
      </c>
      <c r="H356" s="3944" t="s">
        <v>33</v>
      </c>
      <c r="I356" s="3886" t="s">
        <v>32</v>
      </c>
      <c r="J356" s="714" t="s">
        <v>31</v>
      </c>
      <c r="K356" s="435" t="s">
        <v>108</v>
      </c>
      <c r="L356" s="762">
        <v>1.6</v>
      </c>
      <c r="M356" s="433" t="s">
        <v>214</v>
      </c>
      <c r="N356" s="432" t="s">
        <v>36</v>
      </c>
      <c r="O356" s="511">
        <v>1</v>
      </c>
    </row>
    <row r="357" spans="1:27" ht="15" x14ac:dyDescent="0.2">
      <c r="A357" s="635"/>
      <c r="B357" s="3834"/>
      <c r="C357" s="639"/>
      <c r="D357" s="589"/>
      <c r="E357" s="421"/>
      <c r="F357" s="3840"/>
      <c r="G357" s="3827"/>
      <c r="H357" s="3843"/>
      <c r="I357" s="3887"/>
      <c r="J357" s="454" t="s">
        <v>288</v>
      </c>
      <c r="K357" s="430" t="s">
        <v>130</v>
      </c>
      <c r="L357" s="761">
        <v>290</v>
      </c>
      <c r="M357" s="428" t="s">
        <v>275</v>
      </c>
      <c r="N357" s="427" t="s">
        <v>274</v>
      </c>
      <c r="O357" s="495">
        <v>297000</v>
      </c>
    </row>
    <row r="358" spans="1:27" ht="15" x14ac:dyDescent="0.2">
      <c r="A358" s="635"/>
      <c r="B358" s="3834"/>
      <c r="C358" s="639"/>
      <c r="D358" s="589"/>
      <c r="E358" s="421"/>
      <c r="F358" s="3840"/>
      <c r="G358" s="3827"/>
      <c r="H358" s="3843"/>
      <c r="I358" s="3887"/>
      <c r="J358" s="420"/>
      <c r="K358" s="430" t="s">
        <v>199</v>
      </c>
      <c r="L358" s="761"/>
      <c r="M358" s="457"/>
      <c r="N358" s="496"/>
      <c r="O358" s="426"/>
    </row>
    <row r="359" spans="1:27" ht="15" x14ac:dyDescent="0.2">
      <c r="A359" s="635"/>
      <c r="B359" s="3834"/>
      <c r="C359" s="639"/>
      <c r="D359" s="589"/>
      <c r="E359" s="421"/>
      <c r="F359" s="741"/>
      <c r="G359" s="3827"/>
      <c r="H359" s="3843"/>
      <c r="I359" s="3887"/>
      <c r="J359" s="420"/>
      <c r="K359" s="430" t="s">
        <v>154</v>
      </c>
      <c r="L359" s="763">
        <v>173</v>
      </c>
      <c r="M359" s="457"/>
      <c r="N359" s="496"/>
      <c r="O359" s="426"/>
      <c r="R359" s="352" t="s">
        <v>292</v>
      </c>
      <c r="S359" s="352">
        <v>352.5</v>
      </c>
      <c r="V359" s="352">
        <v>341.7</v>
      </c>
      <c r="AA359" s="356"/>
    </row>
    <row r="360" spans="1:27" ht="15.75" thickBot="1" x14ac:dyDescent="0.25">
      <c r="A360" s="635"/>
      <c r="B360" s="3834"/>
      <c r="C360" s="639"/>
      <c r="D360" s="589"/>
      <c r="E360" s="421"/>
      <c r="F360" s="740"/>
      <c r="G360" s="3827"/>
      <c r="H360" s="3843"/>
      <c r="I360" s="3887"/>
      <c r="J360" s="420"/>
      <c r="K360" s="419" t="s">
        <v>144</v>
      </c>
      <c r="L360" s="759"/>
      <c r="M360" s="491"/>
      <c r="N360" s="490"/>
      <c r="O360" s="489"/>
      <c r="Y360" s="755"/>
      <c r="AA360" s="755"/>
    </row>
    <row r="361" spans="1:27" ht="24.6" customHeight="1" thickBot="1" x14ac:dyDescent="0.25">
      <c r="A361" s="633"/>
      <c r="B361" s="3835"/>
      <c r="C361" s="637"/>
      <c r="D361" s="585"/>
      <c r="E361" s="446"/>
      <c r="F361" s="739"/>
      <c r="G361" s="3828"/>
      <c r="H361" s="3945"/>
      <c r="I361" s="3888"/>
      <c r="J361" s="487"/>
      <c r="K361" s="443" t="s">
        <v>21</v>
      </c>
      <c r="L361" s="757">
        <f>SUM(L356:L360)</f>
        <v>464.6</v>
      </c>
      <c r="M361" s="441"/>
      <c r="N361" s="440"/>
      <c r="O361" s="439"/>
    </row>
    <row r="362" spans="1:27" ht="15" x14ac:dyDescent="0.2">
      <c r="A362" s="600" t="s">
        <v>81</v>
      </c>
      <c r="B362" s="3833" t="s">
        <v>93</v>
      </c>
      <c r="C362" s="598" t="s">
        <v>25</v>
      </c>
      <c r="D362" s="597" t="s">
        <v>93</v>
      </c>
      <c r="E362" s="437"/>
      <c r="F362" s="3839" t="s">
        <v>291</v>
      </c>
      <c r="G362" s="3826" t="s">
        <v>272</v>
      </c>
      <c r="H362" s="3944" t="s">
        <v>33</v>
      </c>
      <c r="I362" s="3886" t="s">
        <v>216</v>
      </c>
      <c r="J362" s="596" t="s">
        <v>245</v>
      </c>
      <c r="K362" s="435" t="s">
        <v>108</v>
      </c>
      <c r="L362" s="762">
        <v>1.3</v>
      </c>
      <c r="M362" s="433" t="s">
        <v>214</v>
      </c>
      <c r="N362" s="432" t="s">
        <v>36</v>
      </c>
      <c r="O362" s="511">
        <v>1</v>
      </c>
    </row>
    <row r="363" spans="1:27" ht="15" x14ac:dyDescent="0.2">
      <c r="A363" s="635"/>
      <c r="B363" s="3834"/>
      <c r="C363" s="639"/>
      <c r="D363" s="589"/>
      <c r="E363" s="421"/>
      <c r="F363" s="3840"/>
      <c r="G363" s="3827"/>
      <c r="H363" s="3843"/>
      <c r="I363" s="3887"/>
      <c r="J363" s="454" t="s">
        <v>243</v>
      </c>
      <c r="K363" s="430" t="s">
        <v>130</v>
      </c>
      <c r="L363" s="761">
        <v>2.7</v>
      </c>
      <c r="M363" s="428" t="s">
        <v>275</v>
      </c>
      <c r="N363" s="427" t="s">
        <v>274</v>
      </c>
      <c r="O363" s="495">
        <v>32625</v>
      </c>
    </row>
    <row r="364" spans="1:27" ht="15" x14ac:dyDescent="0.2">
      <c r="A364" s="635"/>
      <c r="B364" s="3834"/>
      <c r="C364" s="639"/>
      <c r="D364" s="589"/>
      <c r="E364" s="421"/>
      <c r="F364" s="3840"/>
      <c r="G364" s="3827"/>
      <c r="H364" s="3843"/>
      <c r="I364" s="3887"/>
      <c r="J364" s="484"/>
      <c r="K364" s="430" t="s">
        <v>199</v>
      </c>
      <c r="L364" s="761">
        <v>683.5</v>
      </c>
      <c r="M364" s="457"/>
      <c r="N364" s="496"/>
      <c r="O364" s="426"/>
    </row>
    <row r="365" spans="1:27" ht="15" x14ac:dyDescent="0.2">
      <c r="A365" s="635"/>
      <c r="B365" s="3834"/>
      <c r="C365" s="639"/>
      <c r="D365" s="589"/>
      <c r="E365" s="421"/>
      <c r="F365" s="741"/>
      <c r="G365" s="3827"/>
      <c r="H365" s="3843"/>
      <c r="I365" s="3887"/>
      <c r="J365" s="484"/>
      <c r="K365" s="430" t="s">
        <v>154</v>
      </c>
      <c r="L365" s="761">
        <v>789.3</v>
      </c>
      <c r="M365" s="457"/>
      <c r="N365" s="496"/>
      <c r="O365" s="426"/>
      <c r="AA365" s="356"/>
    </row>
    <row r="366" spans="1:27" ht="15.75" thickBot="1" x14ac:dyDescent="0.25">
      <c r="A366" s="635"/>
      <c r="B366" s="3834"/>
      <c r="C366" s="639"/>
      <c r="D366" s="589"/>
      <c r="E366" s="421"/>
      <c r="F366" s="760"/>
      <c r="G366" s="3827"/>
      <c r="H366" s="3843"/>
      <c r="I366" s="3887"/>
      <c r="J366" s="484"/>
      <c r="K366" s="419" t="s">
        <v>144</v>
      </c>
      <c r="L366" s="759"/>
      <c r="M366" s="491"/>
      <c r="N366" s="490"/>
      <c r="O366" s="489"/>
    </row>
    <row r="367" spans="1:27" ht="15.75" customHeight="1" thickBot="1" x14ac:dyDescent="0.25">
      <c r="A367" s="633"/>
      <c r="B367" s="3835"/>
      <c r="C367" s="637"/>
      <c r="D367" s="585"/>
      <c r="E367" s="446"/>
      <c r="F367" s="739"/>
      <c r="G367" s="3828"/>
      <c r="H367" s="3945"/>
      <c r="I367" s="3888"/>
      <c r="J367" s="758"/>
      <c r="K367" s="443" t="s">
        <v>21</v>
      </c>
      <c r="L367" s="757">
        <f>SUM(L362:L366)</f>
        <v>1476.8</v>
      </c>
      <c r="M367" s="441"/>
      <c r="N367" s="440"/>
      <c r="O367" s="439"/>
    </row>
    <row r="368" spans="1:27" ht="21" customHeight="1" x14ac:dyDescent="0.2">
      <c r="A368" s="600" t="s">
        <v>81</v>
      </c>
      <c r="B368" s="3833" t="s">
        <v>93</v>
      </c>
      <c r="C368" s="598" t="s">
        <v>25</v>
      </c>
      <c r="D368" s="597" t="s">
        <v>91</v>
      </c>
      <c r="E368" s="437"/>
      <c r="F368" s="3839" t="s">
        <v>290</v>
      </c>
      <c r="G368" s="3826" t="s">
        <v>272</v>
      </c>
      <c r="H368" s="3944" t="s">
        <v>33</v>
      </c>
      <c r="I368" s="3886" t="s">
        <v>32</v>
      </c>
      <c r="J368" s="742" t="s">
        <v>31</v>
      </c>
      <c r="K368" s="435" t="s">
        <v>108</v>
      </c>
      <c r="L368" s="434"/>
      <c r="M368" s="433" t="s">
        <v>214</v>
      </c>
      <c r="N368" s="432" t="s">
        <v>36</v>
      </c>
      <c r="O368" s="511">
        <v>1</v>
      </c>
    </row>
    <row r="369" spans="1:26" ht="15" x14ac:dyDescent="0.2">
      <c r="A369" s="635"/>
      <c r="B369" s="3834"/>
      <c r="C369" s="639"/>
      <c r="D369" s="589"/>
      <c r="E369" s="421"/>
      <c r="F369" s="3840"/>
      <c r="G369" s="3827"/>
      <c r="H369" s="3843"/>
      <c r="I369" s="3887"/>
      <c r="J369" s="454" t="s">
        <v>288</v>
      </c>
      <c r="K369" s="430" t="s">
        <v>130</v>
      </c>
      <c r="L369" s="453">
        <v>50</v>
      </c>
      <c r="M369" s="428" t="s">
        <v>275</v>
      </c>
      <c r="N369" s="427" t="s">
        <v>274</v>
      </c>
      <c r="O369" s="495">
        <v>16800</v>
      </c>
    </row>
    <row r="370" spans="1:26" ht="15" x14ac:dyDescent="0.2">
      <c r="A370" s="635"/>
      <c r="B370" s="3834"/>
      <c r="C370" s="639"/>
      <c r="D370" s="589"/>
      <c r="E370" s="421"/>
      <c r="F370" s="3840"/>
      <c r="G370" s="3827"/>
      <c r="H370" s="3843"/>
      <c r="I370" s="3887"/>
      <c r="J370" s="420"/>
      <c r="K370" s="430" t="s">
        <v>199</v>
      </c>
      <c r="L370" s="453"/>
      <c r="M370" s="457"/>
      <c r="N370" s="496"/>
      <c r="O370" s="426"/>
    </row>
    <row r="371" spans="1:26" ht="15" x14ac:dyDescent="0.2">
      <c r="A371" s="635"/>
      <c r="B371" s="3834"/>
      <c r="C371" s="639"/>
      <c r="D371" s="589"/>
      <c r="E371" s="421"/>
      <c r="F371" s="3840"/>
      <c r="G371" s="3827"/>
      <c r="H371" s="3843"/>
      <c r="I371" s="3887"/>
      <c r="J371" s="420"/>
      <c r="K371" s="430" t="s">
        <v>154</v>
      </c>
      <c r="L371" s="497">
        <v>323</v>
      </c>
      <c r="M371" s="457"/>
      <c r="N371" s="496"/>
      <c r="O371" s="426"/>
    </row>
    <row r="372" spans="1:26" ht="15.75" thickBot="1" x14ac:dyDescent="0.25">
      <c r="A372" s="635"/>
      <c r="B372" s="3834"/>
      <c r="C372" s="639"/>
      <c r="D372" s="589"/>
      <c r="E372" s="421"/>
      <c r="F372" s="3840"/>
      <c r="G372" s="3827"/>
      <c r="H372" s="3843"/>
      <c r="I372" s="3887"/>
      <c r="J372" s="420"/>
      <c r="K372" s="419" t="s">
        <v>144</v>
      </c>
      <c r="L372" s="512"/>
      <c r="M372" s="491"/>
      <c r="N372" s="490"/>
      <c r="O372" s="489"/>
    </row>
    <row r="373" spans="1:26" ht="15" customHeight="1" thickBot="1" x14ac:dyDescent="0.25">
      <c r="A373" s="633"/>
      <c r="B373" s="3835"/>
      <c r="C373" s="637"/>
      <c r="D373" s="585"/>
      <c r="E373" s="446"/>
      <c r="F373" s="3841"/>
      <c r="G373" s="3828"/>
      <c r="H373" s="3945"/>
      <c r="I373" s="3888"/>
      <c r="J373" s="487"/>
      <c r="K373" s="443" t="s">
        <v>21</v>
      </c>
      <c r="L373" s="442">
        <f>SUM(L368:L372)</f>
        <v>373</v>
      </c>
      <c r="M373" s="441"/>
      <c r="N373" s="440"/>
      <c r="O373" s="439"/>
    </row>
    <row r="374" spans="1:26" ht="22.5" customHeight="1" x14ac:dyDescent="0.2">
      <c r="A374" s="600" t="s">
        <v>81</v>
      </c>
      <c r="B374" s="3833" t="s">
        <v>93</v>
      </c>
      <c r="C374" s="598" t="s">
        <v>25</v>
      </c>
      <c r="D374" s="597" t="s">
        <v>87</v>
      </c>
      <c r="E374" s="437"/>
      <c r="F374" s="3839" t="s">
        <v>289</v>
      </c>
      <c r="G374" s="3826" t="s">
        <v>272</v>
      </c>
      <c r="H374" s="3944" t="s">
        <v>33</v>
      </c>
      <c r="I374" s="3886" t="s">
        <v>32</v>
      </c>
      <c r="J374" s="742" t="s">
        <v>31</v>
      </c>
      <c r="K374" s="435" t="s">
        <v>108</v>
      </c>
      <c r="L374" s="434"/>
      <c r="M374" s="433" t="s">
        <v>214</v>
      </c>
      <c r="N374" s="432" t="s">
        <v>36</v>
      </c>
      <c r="O374" s="511">
        <v>1</v>
      </c>
    </row>
    <row r="375" spans="1:26" ht="15" x14ac:dyDescent="0.2">
      <c r="A375" s="635"/>
      <c r="B375" s="3834"/>
      <c r="C375" s="639"/>
      <c r="D375" s="589"/>
      <c r="E375" s="421"/>
      <c r="F375" s="3840"/>
      <c r="G375" s="3827"/>
      <c r="H375" s="3843"/>
      <c r="I375" s="3887"/>
      <c r="J375" s="454" t="s">
        <v>288</v>
      </c>
      <c r="K375" s="430" t="s">
        <v>130</v>
      </c>
      <c r="L375" s="453"/>
      <c r="M375" s="428" t="s">
        <v>275</v>
      </c>
      <c r="N375" s="427" t="s">
        <v>274</v>
      </c>
      <c r="O375" s="495">
        <v>156556</v>
      </c>
    </row>
    <row r="376" spans="1:26" ht="15" x14ac:dyDescent="0.2">
      <c r="A376" s="635"/>
      <c r="B376" s="3834"/>
      <c r="C376" s="639"/>
      <c r="D376" s="589"/>
      <c r="E376" s="421"/>
      <c r="F376" s="3840"/>
      <c r="G376" s="3827"/>
      <c r="H376" s="3843"/>
      <c r="I376" s="3887"/>
      <c r="J376" s="420"/>
      <c r="K376" s="430" t="s">
        <v>199</v>
      </c>
      <c r="L376" s="453"/>
      <c r="M376" s="457"/>
      <c r="N376" s="496"/>
      <c r="O376" s="426"/>
    </row>
    <row r="377" spans="1:26" ht="15" x14ac:dyDescent="0.2">
      <c r="A377" s="635"/>
      <c r="B377" s="3834"/>
      <c r="C377" s="639"/>
      <c r="D377" s="589"/>
      <c r="E377" s="421"/>
      <c r="F377" s="3840"/>
      <c r="G377" s="3827"/>
      <c r="H377" s="3843"/>
      <c r="I377" s="3887"/>
      <c r="J377" s="420"/>
      <c r="K377" s="430" t="s">
        <v>154</v>
      </c>
      <c r="L377" s="453">
        <v>288.89999999999998</v>
      </c>
      <c r="M377" s="457"/>
      <c r="N377" s="496"/>
      <c r="O377" s="426"/>
    </row>
    <row r="378" spans="1:26" ht="15.75" thickBot="1" x14ac:dyDescent="0.25">
      <c r="A378" s="635"/>
      <c r="B378" s="3834"/>
      <c r="C378" s="639"/>
      <c r="D378" s="589"/>
      <c r="E378" s="421"/>
      <c r="F378" s="3840"/>
      <c r="G378" s="3827"/>
      <c r="H378" s="3843"/>
      <c r="I378" s="3887"/>
      <c r="J378" s="420"/>
      <c r="K378" s="419" t="s">
        <v>144</v>
      </c>
      <c r="L378" s="512"/>
      <c r="M378" s="491"/>
      <c r="N378" s="490"/>
      <c r="O378" s="489"/>
    </row>
    <row r="379" spans="1:26" ht="14.25" customHeight="1" thickBot="1" x14ac:dyDescent="0.25">
      <c r="A379" s="633"/>
      <c r="B379" s="3835"/>
      <c r="C379" s="637"/>
      <c r="D379" s="585"/>
      <c r="E379" s="446"/>
      <c r="F379" s="3841"/>
      <c r="G379" s="3828"/>
      <c r="H379" s="3945"/>
      <c r="I379" s="3888"/>
      <c r="J379" s="487"/>
      <c r="K379" s="443" t="s">
        <v>21</v>
      </c>
      <c r="L379" s="442">
        <f>SUM(L374:L378)</f>
        <v>288.89999999999998</v>
      </c>
      <c r="M379" s="441"/>
      <c r="N379" s="440"/>
      <c r="O379" s="439"/>
    </row>
    <row r="380" spans="1:26" ht="33" customHeight="1" x14ac:dyDescent="0.2">
      <c r="A380" s="600" t="s">
        <v>81</v>
      </c>
      <c r="B380" s="3833" t="s">
        <v>93</v>
      </c>
      <c r="C380" s="598" t="s">
        <v>25</v>
      </c>
      <c r="D380" s="597" t="s">
        <v>81</v>
      </c>
      <c r="E380" s="437"/>
      <c r="F380" s="3839" t="s">
        <v>287</v>
      </c>
      <c r="G380" s="3826" t="s">
        <v>272</v>
      </c>
      <c r="H380" s="3944" t="s">
        <v>33</v>
      </c>
      <c r="I380" s="3886" t="s">
        <v>201</v>
      </c>
      <c r="J380" s="742" t="s">
        <v>31</v>
      </c>
      <c r="K380" s="435" t="s">
        <v>108</v>
      </c>
      <c r="L380" s="434"/>
      <c r="M380" s="607"/>
      <c r="N380" s="756"/>
      <c r="O380" s="605"/>
      <c r="Y380" s="356"/>
    </row>
    <row r="381" spans="1:26" ht="15" x14ac:dyDescent="0.2">
      <c r="A381" s="635"/>
      <c r="B381" s="3834"/>
      <c r="C381" s="639"/>
      <c r="D381" s="589"/>
      <c r="E381" s="421"/>
      <c r="F381" s="3840"/>
      <c r="G381" s="3827"/>
      <c r="H381" s="3843"/>
      <c r="I381" s="3887"/>
      <c r="J381" s="454" t="s">
        <v>219</v>
      </c>
      <c r="K381" s="430" t="s">
        <v>130</v>
      </c>
      <c r="L381" s="497">
        <v>250</v>
      </c>
      <c r="M381" s="604"/>
      <c r="N381" s="603"/>
      <c r="O381" s="426"/>
      <c r="Y381" s="363"/>
      <c r="Z381" s="755"/>
    </row>
    <row r="382" spans="1:26" ht="15" x14ac:dyDescent="0.2">
      <c r="A382" s="635"/>
      <c r="B382" s="3834"/>
      <c r="C382" s="639"/>
      <c r="D382" s="589"/>
      <c r="E382" s="421"/>
      <c r="F382" s="3840"/>
      <c r="G382" s="3827"/>
      <c r="H382" s="3843"/>
      <c r="I382" s="3887"/>
      <c r="J382" s="420"/>
      <c r="K382" s="430" t="s">
        <v>199</v>
      </c>
      <c r="L382" s="453"/>
      <c r="M382" s="457" t="s">
        <v>286</v>
      </c>
      <c r="N382" s="496" t="s">
        <v>36</v>
      </c>
      <c r="O382" s="495">
        <v>1</v>
      </c>
      <c r="Y382" s="363"/>
      <c r="Z382" s="755"/>
    </row>
    <row r="383" spans="1:26" ht="15" x14ac:dyDescent="0.2">
      <c r="A383" s="635"/>
      <c r="B383" s="3834"/>
      <c r="C383" s="639"/>
      <c r="D383" s="589"/>
      <c r="E383" s="421"/>
      <c r="F383" s="741"/>
      <c r="G383" s="3827"/>
      <c r="H383" s="3843"/>
      <c r="I383" s="3887"/>
      <c r="J383" s="420"/>
      <c r="K383" s="430" t="s">
        <v>154</v>
      </c>
      <c r="L383" s="453"/>
      <c r="M383" s="457"/>
      <c r="N383" s="496"/>
      <c r="O383" s="426"/>
    </row>
    <row r="384" spans="1:26" ht="15.75" thickBot="1" x14ac:dyDescent="0.25">
      <c r="A384" s="635"/>
      <c r="B384" s="3834"/>
      <c r="C384" s="639"/>
      <c r="D384" s="589"/>
      <c r="E384" s="421"/>
      <c r="F384" s="754"/>
      <c r="G384" s="3827"/>
      <c r="H384" s="3843"/>
      <c r="I384" s="3887"/>
      <c r="J384" s="420"/>
      <c r="K384" s="419" t="s">
        <v>144</v>
      </c>
      <c r="L384" s="512"/>
      <c r="M384" s="491"/>
      <c r="N384" s="490"/>
      <c r="O384" s="489"/>
    </row>
    <row r="385" spans="1:24" ht="19.899999999999999" customHeight="1" thickBot="1" x14ac:dyDescent="0.25">
      <c r="A385" s="633"/>
      <c r="B385" s="3835"/>
      <c r="C385" s="637"/>
      <c r="D385" s="585"/>
      <c r="E385" s="446"/>
      <c r="F385" s="739"/>
      <c r="G385" s="3828"/>
      <c r="H385" s="3945"/>
      <c r="I385" s="3888"/>
      <c r="J385" s="487"/>
      <c r="K385" s="443" t="s">
        <v>21</v>
      </c>
      <c r="L385" s="442">
        <f>SUM(L380:L384)</f>
        <v>250</v>
      </c>
      <c r="M385" s="441"/>
      <c r="N385" s="440"/>
      <c r="O385" s="439"/>
    </row>
    <row r="386" spans="1:24" ht="18" hidden="1" customHeight="1" x14ac:dyDescent="0.2">
      <c r="A386" s="600" t="s">
        <v>81</v>
      </c>
      <c r="B386" s="3833" t="s">
        <v>93</v>
      </c>
      <c r="C386" s="598" t="s">
        <v>25</v>
      </c>
      <c r="D386" s="597" t="s">
        <v>78</v>
      </c>
      <c r="E386" s="437"/>
      <c r="F386" s="3845" t="s">
        <v>285</v>
      </c>
      <c r="G386" s="3826" t="s">
        <v>272</v>
      </c>
      <c r="H386" s="3944" t="s">
        <v>33</v>
      </c>
      <c r="I386" s="3886" t="s">
        <v>39</v>
      </c>
      <c r="J386" s="596" t="s">
        <v>38</v>
      </c>
      <c r="K386" s="435" t="s">
        <v>108</v>
      </c>
      <c r="L386" s="434"/>
      <c r="M386" s="433" t="s">
        <v>214</v>
      </c>
      <c r="N386" s="432" t="s">
        <v>36</v>
      </c>
      <c r="O386" s="511">
        <v>1</v>
      </c>
    </row>
    <row r="387" spans="1:24" ht="18.600000000000001" hidden="1" customHeight="1" x14ac:dyDescent="0.2">
      <c r="A387" s="635"/>
      <c r="B387" s="3834"/>
      <c r="C387" s="639"/>
      <c r="D387" s="589"/>
      <c r="E387" s="421"/>
      <c r="F387" s="3846"/>
      <c r="G387" s="3827"/>
      <c r="H387" s="3843"/>
      <c r="I387" s="3887"/>
      <c r="J387" s="454" t="s">
        <v>284</v>
      </c>
      <c r="K387" s="430" t="s">
        <v>130</v>
      </c>
      <c r="L387" s="453"/>
      <c r="M387" s="428" t="s">
        <v>275</v>
      </c>
      <c r="N387" s="427" t="s">
        <v>274</v>
      </c>
      <c r="O387" s="495">
        <v>20769</v>
      </c>
    </row>
    <row r="388" spans="1:24" ht="17.45" hidden="1" customHeight="1" x14ac:dyDescent="0.2">
      <c r="A388" s="635"/>
      <c r="B388" s="3834"/>
      <c r="C388" s="639"/>
      <c r="D388" s="589"/>
      <c r="E388" s="421"/>
      <c r="F388" s="3846"/>
      <c r="G388" s="3827"/>
      <c r="H388" s="3843"/>
      <c r="I388" s="3887"/>
      <c r="J388" s="420"/>
      <c r="K388" s="430" t="s">
        <v>199</v>
      </c>
      <c r="L388" s="453"/>
      <c r="M388" s="457"/>
      <c r="N388" s="496"/>
      <c r="O388" s="426"/>
    </row>
    <row r="389" spans="1:24" ht="15.75" hidden="1" thickBot="1" x14ac:dyDescent="0.25">
      <c r="A389" s="635"/>
      <c r="B389" s="3834"/>
      <c r="C389" s="639"/>
      <c r="D389" s="589"/>
      <c r="E389" s="421"/>
      <c r="F389" s="749"/>
      <c r="G389" s="3827"/>
      <c r="H389" s="3843"/>
      <c r="I389" s="3887"/>
      <c r="J389" s="420"/>
      <c r="K389" s="430" t="s">
        <v>154</v>
      </c>
      <c r="L389" s="453"/>
      <c r="M389" s="457"/>
      <c r="N389" s="496"/>
      <c r="O389" s="426"/>
    </row>
    <row r="390" spans="1:24" ht="15.75" hidden="1" thickBot="1" x14ac:dyDescent="0.25">
      <c r="A390" s="635"/>
      <c r="B390" s="3834"/>
      <c r="C390" s="639"/>
      <c r="D390" s="589"/>
      <c r="E390" s="421"/>
      <c r="F390" s="746"/>
      <c r="G390" s="3827"/>
      <c r="H390" s="3843"/>
      <c r="I390" s="3887"/>
      <c r="J390" s="420"/>
      <c r="K390" s="419" t="s">
        <v>144</v>
      </c>
      <c r="L390" s="512"/>
      <c r="M390" s="491"/>
      <c r="N390" s="490"/>
      <c r="O390" s="489"/>
    </row>
    <row r="391" spans="1:24" ht="17.25" hidden="1" customHeight="1" thickBot="1" x14ac:dyDescent="0.25">
      <c r="A391" s="633"/>
      <c r="B391" s="3835"/>
      <c r="C391" s="637"/>
      <c r="D391" s="585"/>
      <c r="E391" s="446"/>
      <c r="F391" s="744"/>
      <c r="G391" s="3828"/>
      <c r="H391" s="3945"/>
      <c r="I391" s="3888"/>
      <c r="J391" s="487"/>
      <c r="K391" s="443" t="s">
        <v>21</v>
      </c>
      <c r="L391" s="442">
        <f>SUM(L386:L390)</f>
        <v>0</v>
      </c>
      <c r="M391" s="441"/>
      <c r="N391" s="440"/>
      <c r="O391" s="459"/>
    </row>
    <row r="392" spans="1:24" ht="15.75" hidden="1" thickBot="1" x14ac:dyDescent="0.25">
      <c r="A392" s="600" t="s">
        <v>81</v>
      </c>
      <c r="B392" s="3833" t="s">
        <v>93</v>
      </c>
      <c r="C392" s="598" t="s">
        <v>25</v>
      </c>
      <c r="D392" s="597" t="s">
        <v>73</v>
      </c>
      <c r="E392" s="437"/>
      <c r="F392" s="3845" t="s">
        <v>283</v>
      </c>
      <c r="G392" s="3826" t="s">
        <v>272</v>
      </c>
      <c r="H392" s="3944" t="s">
        <v>33</v>
      </c>
      <c r="I392" s="3886" t="s">
        <v>281</v>
      </c>
      <c r="J392" s="751" t="s">
        <v>280</v>
      </c>
      <c r="K392" s="435" t="s">
        <v>108</v>
      </c>
      <c r="L392" s="434"/>
      <c r="M392" s="433" t="s">
        <v>214</v>
      </c>
      <c r="N392" s="432" t="s">
        <v>36</v>
      </c>
      <c r="O392" s="511">
        <v>1</v>
      </c>
    </row>
    <row r="393" spans="1:24" ht="15.75" hidden="1" thickBot="1" x14ac:dyDescent="0.25">
      <c r="A393" s="635"/>
      <c r="B393" s="3834"/>
      <c r="C393" s="639"/>
      <c r="D393" s="589"/>
      <c r="E393" s="421"/>
      <c r="F393" s="3846"/>
      <c r="G393" s="3827"/>
      <c r="H393" s="3843"/>
      <c r="I393" s="3887"/>
      <c r="J393" s="750" t="s">
        <v>279</v>
      </c>
      <c r="K393" s="430" t="s">
        <v>130</v>
      </c>
      <c r="L393" s="453"/>
      <c r="M393" s="428" t="s">
        <v>275</v>
      </c>
      <c r="N393" s="427" t="s">
        <v>274</v>
      </c>
      <c r="O393" s="495">
        <v>20260</v>
      </c>
    </row>
    <row r="394" spans="1:24" ht="15.75" hidden="1" thickBot="1" x14ac:dyDescent="0.25">
      <c r="A394" s="635"/>
      <c r="B394" s="3834"/>
      <c r="C394" s="639"/>
      <c r="D394" s="589"/>
      <c r="E394" s="421"/>
      <c r="F394" s="3846"/>
      <c r="G394" s="3827"/>
      <c r="H394" s="3843"/>
      <c r="I394" s="3887"/>
      <c r="J394" s="745"/>
      <c r="K394" s="430" t="s">
        <v>199</v>
      </c>
      <c r="L394" s="453"/>
      <c r="M394" s="457"/>
      <c r="N394" s="496"/>
      <c r="O394" s="426"/>
    </row>
    <row r="395" spans="1:24" ht="15.75" hidden="1" thickBot="1" x14ac:dyDescent="0.25">
      <c r="A395" s="635"/>
      <c r="B395" s="3834"/>
      <c r="C395" s="639"/>
      <c r="D395" s="589"/>
      <c r="E395" s="421"/>
      <c r="F395" s="749"/>
      <c r="G395" s="3827"/>
      <c r="H395" s="3843"/>
      <c r="I395" s="3887"/>
      <c r="J395" s="745"/>
      <c r="K395" s="430" t="s">
        <v>154</v>
      </c>
      <c r="L395" s="453"/>
      <c r="M395" s="457"/>
      <c r="N395" s="496"/>
      <c r="O395" s="426"/>
      <c r="P395" s="356"/>
    </row>
    <row r="396" spans="1:24" ht="15.75" hidden="1" thickBot="1" x14ac:dyDescent="0.25">
      <c r="A396" s="635"/>
      <c r="B396" s="3834"/>
      <c r="C396" s="639"/>
      <c r="D396" s="589"/>
      <c r="E396" s="421"/>
      <c r="F396" s="753"/>
      <c r="G396" s="3827"/>
      <c r="H396" s="3843"/>
      <c r="I396" s="3887"/>
      <c r="J396" s="745"/>
      <c r="K396" s="419" t="s">
        <v>144</v>
      </c>
      <c r="L396" s="512"/>
      <c r="M396" s="491"/>
      <c r="N396" s="490"/>
      <c r="O396" s="489"/>
      <c r="P396" s="356"/>
    </row>
    <row r="397" spans="1:24" ht="28.5" hidden="1" customHeight="1" thickBot="1" x14ac:dyDescent="0.25">
      <c r="A397" s="633"/>
      <c r="B397" s="3835"/>
      <c r="C397" s="637"/>
      <c r="D397" s="585"/>
      <c r="E397" s="446"/>
      <c r="F397" s="744"/>
      <c r="G397" s="3828"/>
      <c r="H397" s="3945"/>
      <c r="I397" s="3888"/>
      <c r="J397" s="743"/>
      <c r="K397" s="443" t="s">
        <v>21</v>
      </c>
      <c r="L397" s="442">
        <f>SUM(L392:L396)</f>
        <v>0</v>
      </c>
      <c r="M397" s="441"/>
      <c r="N397" s="440"/>
      <c r="O397" s="439"/>
      <c r="P397" s="356"/>
    </row>
    <row r="398" spans="1:24" ht="15.75" hidden="1" thickBot="1" x14ac:dyDescent="0.25">
      <c r="A398" s="600" t="s">
        <v>81</v>
      </c>
      <c r="B398" s="3833" t="s">
        <v>93</v>
      </c>
      <c r="C398" s="598" t="s">
        <v>25</v>
      </c>
      <c r="D398" s="597" t="s">
        <v>70</v>
      </c>
      <c r="E398" s="437"/>
      <c r="F398" s="3845" t="s">
        <v>282</v>
      </c>
      <c r="G398" s="3826" t="s">
        <v>272</v>
      </c>
      <c r="H398" s="3923" t="s">
        <v>33</v>
      </c>
      <c r="I398" s="752" t="s">
        <v>281</v>
      </c>
      <c r="J398" s="751" t="s">
        <v>280</v>
      </c>
      <c r="K398" s="435" t="s">
        <v>108</v>
      </c>
      <c r="L398" s="434"/>
      <c r="M398" s="433" t="s">
        <v>214</v>
      </c>
      <c r="N398" s="432" t="s">
        <v>36</v>
      </c>
      <c r="O398" s="511">
        <v>1</v>
      </c>
      <c r="P398" s="356"/>
    </row>
    <row r="399" spans="1:24" ht="26.25" hidden="1" thickBot="1" x14ac:dyDescent="0.25">
      <c r="A399" s="635"/>
      <c r="B399" s="3834"/>
      <c r="C399" s="639"/>
      <c r="D399" s="589"/>
      <c r="E399" s="421"/>
      <c r="F399" s="3846"/>
      <c r="G399" s="3827"/>
      <c r="H399" s="3872"/>
      <c r="I399" s="748"/>
      <c r="J399" s="750" t="s">
        <v>279</v>
      </c>
      <c r="K399" s="430" t="s">
        <v>130</v>
      </c>
      <c r="L399" s="453"/>
      <c r="M399" s="428" t="s">
        <v>278</v>
      </c>
      <c r="N399" s="427" t="s">
        <v>36</v>
      </c>
      <c r="O399" s="495">
        <v>1</v>
      </c>
      <c r="P399" s="356"/>
      <c r="W399" s="352">
        <v>25</v>
      </c>
      <c r="X399" s="352">
        <v>1</v>
      </c>
    </row>
    <row r="400" spans="1:24" ht="15.75" hidden="1" thickBot="1" x14ac:dyDescent="0.25">
      <c r="A400" s="635"/>
      <c r="B400" s="3834"/>
      <c r="C400" s="639"/>
      <c r="D400" s="589"/>
      <c r="E400" s="421"/>
      <c r="F400" s="3846"/>
      <c r="G400" s="3827"/>
      <c r="H400" s="3872"/>
      <c r="I400" s="748"/>
      <c r="J400" s="747"/>
      <c r="K400" s="430" t="s">
        <v>199</v>
      </c>
      <c r="L400" s="453"/>
      <c r="M400" s="457"/>
      <c r="N400" s="496"/>
      <c r="O400" s="426"/>
    </row>
    <row r="401" spans="1:27" ht="15.75" hidden="1" thickBot="1" x14ac:dyDescent="0.25">
      <c r="A401" s="635"/>
      <c r="B401" s="3834"/>
      <c r="C401" s="639"/>
      <c r="D401" s="589"/>
      <c r="E401" s="421"/>
      <c r="F401" s="749"/>
      <c r="G401" s="3827"/>
      <c r="H401" s="3872"/>
      <c r="I401" s="748"/>
      <c r="J401" s="747"/>
      <c r="K401" s="430" t="s">
        <v>154</v>
      </c>
      <c r="L401" s="453"/>
      <c r="M401" s="457"/>
      <c r="N401" s="496"/>
      <c r="O401" s="426"/>
      <c r="AA401" s="356"/>
    </row>
    <row r="402" spans="1:27" ht="15.75" hidden="1" thickBot="1" x14ac:dyDescent="0.25">
      <c r="A402" s="635"/>
      <c r="B402" s="3834"/>
      <c r="C402" s="639"/>
      <c r="D402" s="589"/>
      <c r="E402" s="421"/>
      <c r="F402" s="746"/>
      <c r="G402" s="3827"/>
      <c r="H402" s="3872"/>
      <c r="I402" s="3887"/>
      <c r="J402" s="745"/>
      <c r="K402" s="419" t="s">
        <v>144</v>
      </c>
      <c r="L402" s="512"/>
      <c r="M402" s="491"/>
      <c r="N402" s="490"/>
      <c r="O402" s="489"/>
    </row>
    <row r="403" spans="1:27" ht="15.75" hidden="1" thickBot="1" x14ac:dyDescent="0.25">
      <c r="A403" s="633"/>
      <c r="B403" s="3835"/>
      <c r="C403" s="637"/>
      <c r="D403" s="585"/>
      <c r="E403" s="446"/>
      <c r="F403" s="744"/>
      <c r="G403" s="3828"/>
      <c r="H403" s="3924"/>
      <c r="I403" s="3888"/>
      <c r="J403" s="743"/>
      <c r="K403" s="443" t="s">
        <v>21</v>
      </c>
      <c r="L403" s="442">
        <f>SUM(L398:L402)</f>
        <v>0</v>
      </c>
      <c r="M403" s="441"/>
      <c r="N403" s="440"/>
      <c r="O403" s="439"/>
    </row>
    <row r="404" spans="1:27" ht="16.5" customHeight="1" x14ac:dyDescent="0.2">
      <c r="A404" s="600" t="s">
        <v>81</v>
      </c>
      <c r="B404" s="3833" t="s">
        <v>93</v>
      </c>
      <c r="C404" s="598" t="s">
        <v>25</v>
      </c>
      <c r="D404" s="597" t="s">
        <v>64</v>
      </c>
      <c r="E404" s="437"/>
      <c r="F404" s="3839" t="s">
        <v>277</v>
      </c>
      <c r="G404" s="3826" t="s">
        <v>272</v>
      </c>
      <c r="H404" s="3944" t="s">
        <v>33</v>
      </c>
      <c r="I404" s="3886" t="s">
        <v>39</v>
      </c>
      <c r="J404" s="742" t="s">
        <v>38</v>
      </c>
      <c r="K404" s="435" t="s">
        <v>108</v>
      </c>
      <c r="L404" s="434">
        <v>1.8</v>
      </c>
      <c r="M404" s="433" t="s">
        <v>214</v>
      </c>
      <c r="N404" s="432" t="s">
        <v>36</v>
      </c>
      <c r="O404" s="511">
        <v>1</v>
      </c>
    </row>
    <row r="405" spans="1:27" ht="15" x14ac:dyDescent="0.2">
      <c r="A405" s="635"/>
      <c r="B405" s="3834"/>
      <c r="C405" s="639"/>
      <c r="D405" s="589"/>
      <c r="E405" s="421"/>
      <c r="F405" s="3840"/>
      <c r="G405" s="3827"/>
      <c r="H405" s="3843"/>
      <c r="I405" s="3887"/>
      <c r="J405" s="454" t="s">
        <v>276</v>
      </c>
      <c r="K405" s="430" t="s">
        <v>130</v>
      </c>
      <c r="L405" s="453">
        <v>150</v>
      </c>
      <c r="M405" s="428" t="s">
        <v>275</v>
      </c>
      <c r="N405" s="427" t="s">
        <v>274</v>
      </c>
      <c r="O405" s="495">
        <v>77000</v>
      </c>
    </row>
    <row r="406" spans="1:27" ht="15" x14ac:dyDescent="0.2">
      <c r="A406" s="635"/>
      <c r="B406" s="3834"/>
      <c r="C406" s="639"/>
      <c r="D406" s="589"/>
      <c r="E406" s="421"/>
      <c r="F406" s="3840"/>
      <c r="G406" s="3827"/>
      <c r="H406" s="3843"/>
      <c r="I406" s="3887"/>
      <c r="J406" s="420"/>
      <c r="K406" s="430" t="s">
        <v>199</v>
      </c>
      <c r="L406" s="453"/>
      <c r="M406" s="457"/>
      <c r="N406" s="496"/>
      <c r="O406" s="426"/>
    </row>
    <row r="407" spans="1:27" ht="15" x14ac:dyDescent="0.2">
      <c r="A407" s="635"/>
      <c r="B407" s="3834"/>
      <c r="C407" s="639"/>
      <c r="D407" s="589"/>
      <c r="E407" s="421"/>
      <c r="F407" s="741"/>
      <c r="G407" s="3827"/>
      <c r="H407" s="3843"/>
      <c r="I407" s="3887"/>
      <c r="J407" s="420"/>
      <c r="K407" s="430" t="s">
        <v>154</v>
      </c>
      <c r="L407" s="497">
        <v>84</v>
      </c>
      <c r="M407" s="457"/>
      <c r="N407" s="496"/>
      <c r="O407" s="426"/>
    </row>
    <row r="408" spans="1:27" ht="15.75" thickBot="1" x14ac:dyDescent="0.25">
      <c r="A408" s="635"/>
      <c r="B408" s="3834"/>
      <c r="C408" s="639"/>
      <c r="D408" s="589"/>
      <c r="E408" s="421"/>
      <c r="F408" s="740"/>
      <c r="G408" s="3827"/>
      <c r="H408" s="3843"/>
      <c r="I408" s="3887"/>
      <c r="J408" s="420"/>
      <c r="K408" s="419" t="s">
        <v>144</v>
      </c>
      <c r="L408" s="512"/>
      <c r="M408" s="491"/>
      <c r="N408" s="490"/>
      <c r="O408" s="489"/>
    </row>
    <row r="409" spans="1:27" ht="15.75" thickBot="1" x14ac:dyDescent="0.25">
      <c r="A409" s="633"/>
      <c r="B409" s="3835"/>
      <c r="C409" s="637"/>
      <c r="D409" s="585"/>
      <c r="E409" s="446"/>
      <c r="F409" s="739"/>
      <c r="G409" s="3828"/>
      <c r="H409" s="3945"/>
      <c r="I409" s="3888"/>
      <c r="J409" s="487"/>
      <c r="K409" s="443" t="s">
        <v>21</v>
      </c>
      <c r="L409" s="442">
        <f>SUM(L404:L408)</f>
        <v>235.8</v>
      </c>
      <c r="M409" s="441"/>
      <c r="N409" s="440"/>
      <c r="O409" s="439"/>
    </row>
    <row r="410" spans="1:27" ht="30.75" hidden="1" customHeight="1" x14ac:dyDescent="0.2">
      <c r="A410" s="600" t="s">
        <v>81</v>
      </c>
      <c r="B410" s="3833" t="s">
        <v>93</v>
      </c>
      <c r="C410" s="598" t="s">
        <v>25</v>
      </c>
      <c r="D410" s="3836">
        <v>11</v>
      </c>
      <c r="E410" s="3868"/>
      <c r="F410" s="4104" t="s">
        <v>273</v>
      </c>
      <c r="G410" s="3860" t="s">
        <v>272</v>
      </c>
      <c r="H410" s="3944" t="s">
        <v>33</v>
      </c>
      <c r="I410" s="4130" t="s">
        <v>201</v>
      </c>
      <c r="J410" s="3831" t="s">
        <v>271</v>
      </c>
      <c r="K410" s="435" t="s">
        <v>108</v>
      </c>
      <c r="L410" s="481"/>
      <c r="M410" s="738"/>
      <c r="N410" s="737"/>
      <c r="O410" s="736"/>
    </row>
    <row r="411" spans="1:27" ht="15.75" hidden="1" thickBot="1" x14ac:dyDescent="0.25">
      <c r="A411" s="635"/>
      <c r="B411" s="3834"/>
      <c r="C411" s="639"/>
      <c r="D411" s="3837"/>
      <c r="E411" s="3869"/>
      <c r="F411" s="4105"/>
      <c r="G411" s="3861"/>
      <c r="H411" s="3843"/>
      <c r="I411" s="4131"/>
      <c r="J411" s="3832"/>
      <c r="K411" s="430" t="s">
        <v>130</v>
      </c>
      <c r="L411" s="475"/>
      <c r="M411" s="732"/>
      <c r="N411" s="577"/>
      <c r="O411" s="731"/>
    </row>
    <row r="412" spans="1:27" ht="15.75" hidden="1" thickBot="1" x14ac:dyDescent="0.25">
      <c r="A412" s="635"/>
      <c r="B412" s="3834"/>
      <c r="C412" s="639"/>
      <c r="D412" s="3837"/>
      <c r="E412" s="3869"/>
      <c r="F412" s="4105"/>
      <c r="G412" s="3861"/>
      <c r="H412" s="3843"/>
      <c r="I412" s="4131"/>
      <c r="J412" s="3832"/>
      <c r="K412" s="430" t="s">
        <v>199</v>
      </c>
      <c r="L412" s="475"/>
      <c r="M412" s="735"/>
      <c r="N412" s="734"/>
      <c r="O412" s="733"/>
    </row>
    <row r="413" spans="1:27" ht="15.75" hidden="1" thickBot="1" x14ac:dyDescent="0.25">
      <c r="A413" s="635"/>
      <c r="B413" s="3834"/>
      <c r="C413" s="639"/>
      <c r="D413" s="3837"/>
      <c r="E413" s="3869"/>
      <c r="F413" s="4105"/>
      <c r="G413" s="3861"/>
      <c r="H413" s="3843"/>
      <c r="I413" s="4131"/>
      <c r="J413" s="3832"/>
      <c r="K413" s="430" t="s">
        <v>154</v>
      </c>
      <c r="L413" s="418"/>
      <c r="M413" s="732"/>
      <c r="N413" s="577"/>
      <c r="O413" s="731"/>
    </row>
    <row r="414" spans="1:27" ht="15.75" hidden="1" thickBot="1" x14ac:dyDescent="0.25">
      <c r="A414" s="635"/>
      <c r="B414" s="3834"/>
      <c r="C414" s="639"/>
      <c r="D414" s="3837"/>
      <c r="E414" s="3869"/>
      <c r="F414" s="4105"/>
      <c r="G414" s="3861"/>
      <c r="H414" s="3843"/>
      <c r="I414" s="4131"/>
      <c r="J414" s="3832"/>
      <c r="K414" s="419" t="s">
        <v>144</v>
      </c>
      <c r="L414" s="470"/>
      <c r="M414" s="730"/>
      <c r="N414" s="729"/>
      <c r="O414" s="728"/>
    </row>
    <row r="415" spans="1:27" ht="15.75" hidden="1" customHeight="1" thickBot="1" x14ac:dyDescent="0.25">
      <c r="A415" s="633"/>
      <c r="B415" s="3835"/>
      <c r="C415" s="637"/>
      <c r="D415" s="3838"/>
      <c r="E415" s="3870"/>
      <c r="F415" s="4106"/>
      <c r="G415" s="3865"/>
      <c r="H415" s="3945"/>
      <c r="I415" s="4132"/>
      <c r="J415" s="4023"/>
      <c r="K415" s="443" t="s">
        <v>21</v>
      </c>
      <c r="L415" s="442">
        <f>SUM(L410:L414)</f>
        <v>0</v>
      </c>
      <c r="M415" s="727"/>
      <c r="N415" s="726"/>
      <c r="O415" s="725"/>
    </row>
    <row r="416" spans="1:27" ht="15" thickBot="1" x14ac:dyDescent="0.25">
      <c r="A416" s="406" t="s">
        <v>81</v>
      </c>
      <c r="B416" s="405" t="s">
        <v>93</v>
      </c>
      <c r="C416" s="3947" t="s">
        <v>26</v>
      </c>
      <c r="D416" s="3947"/>
      <c r="E416" s="3947"/>
      <c r="F416" s="3947"/>
      <c r="G416" s="3947"/>
      <c r="H416" s="3947"/>
      <c r="I416" s="3948"/>
      <c r="J416" s="724"/>
      <c r="K416" s="404" t="s">
        <v>21</v>
      </c>
      <c r="L416" s="723">
        <f>L349*1</f>
        <v>3270.3999999999996</v>
      </c>
      <c r="M416" s="402"/>
      <c r="N416" s="402"/>
      <c r="O416" s="401"/>
    </row>
    <row r="417" spans="1:15" ht="21.75" customHeight="1" thickBot="1" x14ac:dyDescent="0.25">
      <c r="A417" s="556" t="s">
        <v>81</v>
      </c>
      <c r="B417" s="556"/>
      <c r="C417" s="4090" t="s">
        <v>24</v>
      </c>
      <c r="D417" s="4090"/>
      <c r="E417" s="4090"/>
      <c r="F417" s="4090"/>
      <c r="G417" s="4090"/>
      <c r="H417" s="4090"/>
      <c r="I417" s="4091"/>
      <c r="J417" s="555"/>
      <c r="K417" s="554" t="s">
        <v>21</v>
      </c>
      <c r="L417" s="722">
        <f>L326+L341+L416</f>
        <v>7703.7</v>
      </c>
      <c r="M417" s="552"/>
      <c r="N417" s="552"/>
      <c r="O417" s="551"/>
    </row>
    <row r="418" spans="1:15" ht="22.15" customHeight="1" thickBot="1" x14ac:dyDescent="0.25">
      <c r="A418" s="550" t="s">
        <v>78</v>
      </c>
      <c r="B418" s="657"/>
      <c r="C418" s="656" t="s">
        <v>270</v>
      </c>
      <c r="D418" s="654"/>
      <c r="E418" s="654"/>
      <c r="F418" s="655"/>
      <c r="G418" s="655"/>
      <c r="H418" s="654"/>
      <c r="I418" s="654"/>
      <c r="J418" s="654"/>
      <c r="K418" s="654"/>
      <c r="L418" s="654"/>
      <c r="M418" s="653"/>
      <c r="N418" s="653"/>
      <c r="O418" s="652"/>
    </row>
    <row r="419" spans="1:15" ht="23.25" customHeight="1" thickBot="1" x14ac:dyDescent="0.25">
      <c r="A419" s="651"/>
      <c r="B419" s="650"/>
      <c r="C419" s="648"/>
      <c r="D419" s="648"/>
      <c r="E419" s="648"/>
      <c r="F419" s="649"/>
      <c r="G419" s="649"/>
      <c r="H419" s="648"/>
      <c r="I419" s="648"/>
      <c r="J419" s="648"/>
      <c r="K419" s="648"/>
      <c r="L419" s="721"/>
      <c r="M419" s="720" t="s">
        <v>269</v>
      </c>
      <c r="N419" s="531" t="s">
        <v>36</v>
      </c>
      <c r="O419" s="719">
        <v>1</v>
      </c>
    </row>
    <row r="420" spans="1:15" ht="21.6" customHeight="1" thickBot="1" x14ac:dyDescent="0.25">
      <c r="A420" s="534" t="s">
        <v>78</v>
      </c>
      <c r="B420" s="646" t="s">
        <v>25</v>
      </c>
      <c r="C420" s="645" t="s">
        <v>268</v>
      </c>
      <c r="D420" s="644"/>
      <c r="E420" s="644"/>
      <c r="F420" s="644"/>
      <c r="G420" s="644"/>
      <c r="H420" s="644"/>
      <c r="I420" s="644"/>
      <c r="J420" s="644"/>
      <c r="K420" s="644"/>
      <c r="L420" s="537"/>
      <c r="M420" s="643"/>
      <c r="N420" s="643"/>
      <c r="O420" s="718"/>
    </row>
    <row r="421" spans="1:15" ht="26.25" thickBot="1" x14ac:dyDescent="0.25">
      <c r="A421" s="642"/>
      <c r="B421" s="405"/>
      <c r="C421" s="641"/>
      <c r="D421" s="641"/>
      <c r="E421" s="641"/>
      <c r="F421" s="641"/>
      <c r="G421" s="641"/>
      <c r="H421" s="641"/>
      <c r="I421" s="641"/>
      <c r="J421" s="641"/>
      <c r="K421" s="641"/>
      <c r="L421" s="641"/>
      <c r="M421" s="532" t="s">
        <v>263</v>
      </c>
      <c r="N421" s="531" t="s">
        <v>211</v>
      </c>
      <c r="O421" s="530">
        <v>1.8</v>
      </c>
    </row>
    <row r="422" spans="1:15" ht="15" customHeight="1" x14ac:dyDescent="0.2">
      <c r="A422" s="600" t="s">
        <v>78</v>
      </c>
      <c r="B422" s="3833" t="s">
        <v>25</v>
      </c>
      <c r="C422" s="598" t="s">
        <v>25</v>
      </c>
      <c r="D422" s="3959" t="s">
        <v>267</v>
      </c>
      <c r="E422" s="3960"/>
      <c r="F422" s="3961"/>
      <c r="G422" s="3826" t="s">
        <v>264</v>
      </c>
      <c r="H422" s="3842" t="s">
        <v>33</v>
      </c>
      <c r="I422" s="3886" t="s">
        <v>32</v>
      </c>
      <c r="J422" s="3831" t="s">
        <v>31</v>
      </c>
      <c r="K422" s="528" t="s">
        <v>108</v>
      </c>
      <c r="L422" s="717">
        <f>L428</f>
        <v>0</v>
      </c>
      <c r="M422" s="433" t="s">
        <v>266</v>
      </c>
      <c r="N422" s="432" t="s">
        <v>36</v>
      </c>
      <c r="O422" s="511">
        <v>1</v>
      </c>
    </row>
    <row r="423" spans="1:15" ht="21" customHeight="1" x14ac:dyDescent="0.2">
      <c r="A423" s="635"/>
      <c r="B423" s="3834"/>
      <c r="C423" s="639"/>
      <c r="D423" s="3962"/>
      <c r="E423" s="3963"/>
      <c r="F423" s="3964"/>
      <c r="G423" s="3827"/>
      <c r="H423" s="3843"/>
      <c r="I423" s="3887"/>
      <c r="J423" s="3832"/>
      <c r="K423" s="523" t="s">
        <v>130</v>
      </c>
      <c r="L423" s="524">
        <f>L429</f>
        <v>300</v>
      </c>
      <c r="M423" s="428" t="s">
        <v>263</v>
      </c>
      <c r="N423" s="427" t="s">
        <v>211</v>
      </c>
      <c r="O423" s="495">
        <v>1.8</v>
      </c>
    </row>
    <row r="424" spans="1:15" ht="15" x14ac:dyDescent="0.2">
      <c r="A424" s="635"/>
      <c r="B424" s="3834"/>
      <c r="C424" s="639"/>
      <c r="D424" s="3962"/>
      <c r="E424" s="3963"/>
      <c r="F424" s="3964"/>
      <c r="G424" s="3827"/>
      <c r="H424" s="3843"/>
      <c r="I424" s="3887"/>
      <c r="J424" s="420"/>
      <c r="K424" s="523" t="s">
        <v>199</v>
      </c>
      <c r="L424" s="524">
        <f>L430</f>
        <v>0</v>
      </c>
      <c r="M424" s="457" t="s">
        <v>261</v>
      </c>
      <c r="N424" s="496" t="s">
        <v>260</v>
      </c>
      <c r="O424" s="495">
        <v>2</v>
      </c>
    </row>
    <row r="425" spans="1:15" ht="15" x14ac:dyDescent="0.2">
      <c r="A425" s="635"/>
      <c r="B425" s="3834"/>
      <c r="C425" s="639"/>
      <c r="D425" s="3962"/>
      <c r="E425" s="3963"/>
      <c r="F425" s="3964"/>
      <c r="G425" s="3827"/>
      <c r="H425" s="3843"/>
      <c r="I425" s="3887"/>
      <c r="J425" s="420"/>
      <c r="K425" s="523" t="s">
        <v>154</v>
      </c>
      <c r="L425" s="524">
        <f>L431</f>
        <v>0</v>
      </c>
      <c r="M425" s="457"/>
      <c r="N425" s="496"/>
      <c r="O425" s="426"/>
    </row>
    <row r="426" spans="1:15" ht="15.75" thickBot="1" x14ac:dyDescent="0.25">
      <c r="A426" s="635"/>
      <c r="B426" s="3834"/>
      <c r="C426" s="639"/>
      <c r="D426" s="3962"/>
      <c r="E426" s="3963"/>
      <c r="F426" s="3964"/>
      <c r="G426" s="3827"/>
      <c r="H426" s="3843"/>
      <c r="I426" s="3887"/>
      <c r="J426" s="420"/>
      <c r="K426" s="716" t="s">
        <v>144</v>
      </c>
      <c r="L426" s="715">
        <f>L432</f>
        <v>0</v>
      </c>
      <c r="M426" s="491"/>
      <c r="N426" s="490"/>
      <c r="O426" s="489"/>
    </row>
    <row r="427" spans="1:15" ht="21" customHeight="1" thickBot="1" x14ac:dyDescent="0.25">
      <c r="A427" s="633"/>
      <c r="B427" s="3835"/>
      <c r="C427" s="637"/>
      <c r="D427" s="3965"/>
      <c r="E427" s="3966"/>
      <c r="F427" s="3967"/>
      <c r="G427" s="3828"/>
      <c r="H427" s="3844"/>
      <c r="I427" s="3888"/>
      <c r="J427" s="487"/>
      <c r="K427" s="443" t="s">
        <v>21</v>
      </c>
      <c r="L427" s="442">
        <f>SUM(L422:L426)</f>
        <v>300</v>
      </c>
      <c r="M427" s="441"/>
      <c r="N427" s="440"/>
      <c r="O427" s="439"/>
    </row>
    <row r="428" spans="1:15" ht="18.75" customHeight="1" x14ac:dyDescent="0.2">
      <c r="A428" s="600" t="s">
        <v>78</v>
      </c>
      <c r="B428" s="3833" t="s">
        <v>25</v>
      </c>
      <c r="C428" s="598" t="s">
        <v>25</v>
      </c>
      <c r="D428" s="597" t="s">
        <v>25</v>
      </c>
      <c r="E428" s="437"/>
      <c r="F428" s="3839" t="s">
        <v>265</v>
      </c>
      <c r="G428" s="3826" t="s">
        <v>264</v>
      </c>
      <c r="H428" s="3842" t="s">
        <v>33</v>
      </c>
      <c r="I428" s="3886" t="s">
        <v>235</v>
      </c>
      <c r="J428" s="714" t="s">
        <v>31</v>
      </c>
      <c r="K428" s="435" t="s">
        <v>108</v>
      </c>
      <c r="L428" s="434"/>
      <c r="M428" s="433" t="s">
        <v>214</v>
      </c>
      <c r="N428" s="432" t="s">
        <v>36</v>
      </c>
      <c r="O428" s="511">
        <v>1</v>
      </c>
    </row>
    <row r="429" spans="1:15" ht="22.5" customHeight="1" x14ac:dyDescent="0.2">
      <c r="A429" s="635"/>
      <c r="B429" s="3834"/>
      <c r="C429" s="639"/>
      <c r="D429" s="589"/>
      <c r="E429" s="421"/>
      <c r="F429" s="3840"/>
      <c r="G429" s="3827"/>
      <c r="H429" s="3843"/>
      <c r="I429" s="3887"/>
      <c r="J429" s="454" t="s">
        <v>234</v>
      </c>
      <c r="K429" s="430" t="s">
        <v>130</v>
      </c>
      <c r="L429" s="453">
        <v>300</v>
      </c>
      <c r="M429" s="428" t="s">
        <v>263</v>
      </c>
      <c r="N429" s="427" t="s">
        <v>211</v>
      </c>
      <c r="O429" s="593">
        <v>1.8</v>
      </c>
    </row>
    <row r="430" spans="1:15" ht="25.5" customHeight="1" x14ac:dyDescent="0.2">
      <c r="A430" s="635"/>
      <c r="B430" s="3834"/>
      <c r="C430" s="639"/>
      <c r="D430" s="589"/>
      <c r="E430" s="421"/>
      <c r="F430" s="3840"/>
      <c r="G430" s="3827"/>
      <c r="H430" s="3843"/>
      <c r="I430" s="3887"/>
      <c r="J430" s="454" t="s">
        <v>262</v>
      </c>
      <c r="K430" s="430" t="s">
        <v>199</v>
      </c>
      <c r="L430" s="453"/>
      <c r="M430" s="457" t="s">
        <v>261</v>
      </c>
      <c r="N430" s="496" t="s">
        <v>260</v>
      </c>
      <c r="O430" s="495">
        <v>2</v>
      </c>
    </row>
    <row r="431" spans="1:15" ht="15" x14ac:dyDescent="0.2">
      <c r="A431" s="635"/>
      <c r="B431" s="3834"/>
      <c r="C431" s="639"/>
      <c r="D431" s="589"/>
      <c r="E431" s="421"/>
      <c r="F431" s="3840"/>
      <c r="G431" s="3827"/>
      <c r="H431" s="3843"/>
      <c r="I431" s="3887"/>
      <c r="J431" s="454"/>
      <c r="K431" s="430" t="s">
        <v>154</v>
      </c>
      <c r="L431" s="453"/>
      <c r="M431" s="457"/>
      <c r="N431" s="496"/>
      <c r="O431" s="426"/>
    </row>
    <row r="432" spans="1:15" ht="15.75" thickBot="1" x14ac:dyDescent="0.25">
      <c r="A432" s="635"/>
      <c r="B432" s="3834"/>
      <c r="C432" s="639"/>
      <c r="D432" s="589"/>
      <c r="E432" s="421"/>
      <c r="F432" s="3840"/>
      <c r="G432" s="3827"/>
      <c r="H432" s="3843"/>
      <c r="I432" s="3887"/>
      <c r="J432" s="420"/>
      <c r="K432" s="419" t="s">
        <v>144</v>
      </c>
      <c r="L432" s="512"/>
      <c r="M432" s="491"/>
      <c r="N432" s="490"/>
      <c r="O432" s="489"/>
    </row>
    <row r="433" spans="1:15" ht="15.75" thickBot="1" x14ac:dyDescent="0.25">
      <c r="A433" s="633"/>
      <c r="B433" s="3835"/>
      <c r="C433" s="637"/>
      <c r="D433" s="585"/>
      <c r="E433" s="446"/>
      <c r="F433" s="3841"/>
      <c r="G433" s="3828"/>
      <c r="H433" s="713"/>
      <c r="I433" s="3888"/>
      <c r="J433" s="487"/>
      <c r="K433" s="443" t="s">
        <v>21</v>
      </c>
      <c r="L433" s="442">
        <f>SUM(L428:L432)</f>
        <v>300</v>
      </c>
      <c r="M433" s="441"/>
      <c r="N433" s="440"/>
      <c r="O433" s="439"/>
    </row>
    <row r="434" spans="1:15" ht="18" customHeight="1" x14ac:dyDescent="0.2">
      <c r="A434" s="705" t="s">
        <v>78</v>
      </c>
      <c r="B434" s="3897" t="s">
        <v>25</v>
      </c>
      <c r="C434" s="704" t="s">
        <v>27</v>
      </c>
      <c r="D434" s="3928" t="s">
        <v>259</v>
      </c>
      <c r="E434" s="3929"/>
      <c r="F434" s="3930"/>
      <c r="G434" s="3826" t="s">
        <v>256</v>
      </c>
      <c r="H434" s="3900" t="s">
        <v>33</v>
      </c>
      <c r="I434" s="4028" t="s">
        <v>32</v>
      </c>
      <c r="J434" s="3831" t="s">
        <v>31</v>
      </c>
      <c r="K434" s="712" t="s">
        <v>108</v>
      </c>
      <c r="L434" s="711">
        <f>L440</f>
        <v>0</v>
      </c>
      <c r="M434" s="699" t="s">
        <v>221</v>
      </c>
      <c r="N434" s="698" t="s">
        <v>36</v>
      </c>
      <c r="O434" s="697">
        <v>1</v>
      </c>
    </row>
    <row r="435" spans="1:15" x14ac:dyDescent="0.2">
      <c r="A435" s="687"/>
      <c r="B435" s="3898"/>
      <c r="C435" s="686"/>
      <c r="D435" s="3931"/>
      <c r="E435" s="3932"/>
      <c r="F435" s="3933"/>
      <c r="G435" s="3827"/>
      <c r="H435" s="3901"/>
      <c r="I435" s="3912"/>
      <c r="J435" s="3832"/>
      <c r="K435" s="710" t="s">
        <v>130</v>
      </c>
      <c r="L435" s="709">
        <f>L441</f>
        <v>0</v>
      </c>
      <c r="M435" s="690" t="s">
        <v>258</v>
      </c>
      <c r="N435" s="689" t="s">
        <v>211</v>
      </c>
      <c r="O435" s="694">
        <v>1.032</v>
      </c>
    </row>
    <row r="436" spans="1:15" ht="15" customHeight="1" x14ac:dyDescent="0.2">
      <c r="A436" s="687"/>
      <c r="B436" s="3898"/>
      <c r="C436" s="686"/>
      <c r="D436" s="3931"/>
      <c r="E436" s="3932"/>
      <c r="F436" s="3933"/>
      <c r="G436" s="3827"/>
      <c r="H436" s="3901"/>
      <c r="I436" s="3912"/>
      <c r="J436" s="3832"/>
      <c r="K436" s="710" t="s">
        <v>199</v>
      </c>
      <c r="L436" s="709">
        <f>L442</f>
        <v>0</v>
      </c>
      <c r="M436" s="690" t="s">
        <v>237</v>
      </c>
      <c r="N436" s="689"/>
      <c r="O436" s="688"/>
    </row>
    <row r="437" spans="1:15" ht="15" customHeight="1" x14ac:dyDescent="0.2">
      <c r="A437" s="687"/>
      <c r="B437" s="3898"/>
      <c r="C437" s="686"/>
      <c r="D437" s="3931"/>
      <c r="E437" s="3932"/>
      <c r="F437" s="3933"/>
      <c r="G437" s="3827"/>
      <c r="H437" s="3901"/>
      <c r="I437" s="3912"/>
      <c r="J437" s="693"/>
      <c r="K437" s="710" t="s">
        <v>154</v>
      </c>
      <c r="L437" s="709">
        <f>L443</f>
        <v>0</v>
      </c>
      <c r="M437" s="690"/>
      <c r="N437" s="689"/>
      <c r="O437" s="688"/>
    </row>
    <row r="438" spans="1:15" ht="15.75" customHeight="1" thickBot="1" x14ac:dyDescent="0.25">
      <c r="A438" s="687"/>
      <c r="B438" s="3898"/>
      <c r="C438" s="686"/>
      <c r="D438" s="3931"/>
      <c r="E438" s="3932"/>
      <c r="F438" s="3933"/>
      <c r="G438" s="3827"/>
      <c r="H438" s="3901"/>
      <c r="I438" s="3912"/>
      <c r="J438" s="693"/>
      <c r="K438" s="708" t="s">
        <v>144</v>
      </c>
      <c r="L438" s="707">
        <f>L444</f>
        <v>0</v>
      </c>
      <c r="M438" s="680"/>
      <c r="N438" s="679"/>
      <c r="O438" s="678"/>
    </row>
    <row r="439" spans="1:15" ht="11.25" customHeight="1" thickBot="1" x14ac:dyDescent="0.25">
      <c r="A439" s="677"/>
      <c r="B439" s="3899"/>
      <c r="C439" s="676"/>
      <c r="D439" s="3934"/>
      <c r="E439" s="3935"/>
      <c r="F439" s="3936"/>
      <c r="G439" s="3828"/>
      <c r="H439" s="3902"/>
      <c r="I439" s="3913"/>
      <c r="J439" s="706"/>
      <c r="K439" s="672" t="s">
        <v>21</v>
      </c>
      <c r="L439" s="671">
        <f>SUM(L434:L438)</f>
        <v>0</v>
      </c>
      <c r="M439" s="670"/>
      <c r="N439" s="669"/>
      <c r="O439" s="668"/>
    </row>
    <row r="440" spans="1:15" ht="15.75" hidden="1" thickBot="1" x14ac:dyDescent="0.25">
      <c r="A440" s="705" t="s">
        <v>78</v>
      </c>
      <c r="B440" s="3897" t="s">
        <v>25</v>
      </c>
      <c r="C440" s="704" t="s">
        <v>27</v>
      </c>
      <c r="D440" s="703" t="s">
        <v>25</v>
      </c>
      <c r="E440" s="702"/>
      <c r="F440" s="3845" t="s">
        <v>257</v>
      </c>
      <c r="G440" s="3826" t="s">
        <v>256</v>
      </c>
      <c r="H440" s="3900" t="s">
        <v>33</v>
      </c>
      <c r="I440" s="4028" t="s">
        <v>201</v>
      </c>
      <c r="J440" s="436" t="s">
        <v>200</v>
      </c>
      <c r="K440" s="701" t="s">
        <v>108</v>
      </c>
      <c r="L440" s="700"/>
      <c r="M440" s="699" t="s">
        <v>214</v>
      </c>
      <c r="N440" s="698" t="s">
        <v>36</v>
      </c>
      <c r="O440" s="697">
        <v>1</v>
      </c>
    </row>
    <row r="441" spans="1:15" ht="15.75" hidden="1" thickBot="1" x14ac:dyDescent="0.25">
      <c r="A441" s="687"/>
      <c r="B441" s="3898"/>
      <c r="C441" s="686"/>
      <c r="D441" s="685"/>
      <c r="E441" s="684"/>
      <c r="F441" s="3846"/>
      <c r="G441" s="3827"/>
      <c r="H441" s="3901"/>
      <c r="I441" s="3912"/>
      <c r="J441" s="454" t="s">
        <v>255</v>
      </c>
      <c r="K441" s="692" t="s">
        <v>130</v>
      </c>
      <c r="L441" s="691"/>
      <c r="M441" s="696" t="s">
        <v>254</v>
      </c>
      <c r="N441" s="695" t="s">
        <v>211</v>
      </c>
      <c r="O441" s="694">
        <v>1.032</v>
      </c>
    </row>
    <row r="442" spans="1:15" ht="13.5" hidden="1" thickBot="1" x14ac:dyDescent="0.25">
      <c r="A442" s="687"/>
      <c r="B442" s="3898"/>
      <c r="C442" s="686"/>
      <c r="D442" s="685"/>
      <c r="E442" s="684"/>
      <c r="F442" s="3846"/>
      <c r="G442" s="3827"/>
      <c r="H442" s="3901"/>
      <c r="I442" s="3912"/>
      <c r="J442" s="693"/>
      <c r="K442" s="692" t="s">
        <v>199</v>
      </c>
      <c r="L442" s="691"/>
      <c r="M442" s="690"/>
      <c r="N442" s="689"/>
      <c r="O442" s="688"/>
    </row>
    <row r="443" spans="1:15" ht="13.5" hidden="1" thickBot="1" x14ac:dyDescent="0.25">
      <c r="A443" s="687"/>
      <c r="B443" s="3898"/>
      <c r="C443" s="686"/>
      <c r="D443" s="685"/>
      <c r="E443" s="684"/>
      <c r="F443" s="3846"/>
      <c r="G443" s="3827"/>
      <c r="H443" s="3901"/>
      <c r="I443" s="3912"/>
      <c r="J443" s="683"/>
      <c r="K443" s="692" t="s">
        <v>154</v>
      </c>
      <c r="L443" s="691"/>
      <c r="M443" s="690"/>
      <c r="N443" s="689"/>
      <c r="O443" s="688"/>
    </row>
    <row r="444" spans="1:15" ht="13.5" hidden="1" thickBot="1" x14ac:dyDescent="0.25">
      <c r="A444" s="687"/>
      <c r="B444" s="3898"/>
      <c r="C444" s="686"/>
      <c r="D444" s="685"/>
      <c r="E444" s="684"/>
      <c r="F444" s="3846"/>
      <c r="G444" s="3827"/>
      <c r="H444" s="3901"/>
      <c r="I444" s="3912"/>
      <c r="J444" s="683"/>
      <c r="K444" s="682" t="s">
        <v>144</v>
      </c>
      <c r="L444" s="681"/>
      <c r="M444" s="680"/>
      <c r="N444" s="679"/>
      <c r="O444" s="678"/>
    </row>
    <row r="445" spans="1:15" ht="13.5" hidden="1" thickBot="1" x14ac:dyDescent="0.25">
      <c r="A445" s="677"/>
      <c r="B445" s="3899"/>
      <c r="C445" s="676"/>
      <c r="D445" s="675"/>
      <c r="E445" s="674"/>
      <c r="F445" s="3847"/>
      <c r="G445" s="3828"/>
      <c r="H445" s="3902"/>
      <c r="I445" s="3913"/>
      <c r="J445" s="673"/>
      <c r="K445" s="672" t="s">
        <v>21</v>
      </c>
      <c r="L445" s="671">
        <f>SUM(L440:L444)</f>
        <v>0</v>
      </c>
      <c r="M445" s="670"/>
      <c r="N445" s="669"/>
      <c r="O445" s="668"/>
    </row>
    <row r="446" spans="1:15" ht="18.75" customHeight="1" thickBot="1" x14ac:dyDescent="0.25">
      <c r="A446" s="667" t="s">
        <v>78</v>
      </c>
      <c r="B446" s="666" t="s">
        <v>25</v>
      </c>
      <c r="C446" s="3895" t="s">
        <v>26</v>
      </c>
      <c r="D446" s="3895"/>
      <c r="E446" s="3895"/>
      <c r="F446" s="3895"/>
      <c r="G446" s="3895"/>
      <c r="H446" s="3895"/>
      <c r="I446" s="3896"/>
      <c r="J446" s="665"/>
      <c r="K446" s="664" t="s">
        <v>21</v>
      </c>
      <c r="L446" s="663">
        <f>L427+L439</f>
        <v>300</v>
      </c>
      <c r="M446" s="402"/>
      <c r="N446" s="402"/>
      <c r="O446" s="401"/>
    </row>
    <row r="447" spans="1:15" ht="19.5" customHeight="1" thickBot="1" x14ac:dyDescent="0.25">
      <c r="A447" s="662" t="s">
        <v>78</v>
      </c>
      <c r="B447" s="661"/>
      <c r="C447" s="3884" t="s">
        <v>24</v>
      </c>
      <c r="D447" s="3884"/>
      <c r="E447" s="3884"/>
      <c r="F447" s="3884"/>
      <c r="G447" s="3884"/>
      <c r="H447" s="3884"/>
      <c r="I447" s="3885"/>
      <c r="J447" s="660"/>
      <c r="K447" s="659" t="s">
        <v>21</v>
      </c>
      <c r="L447" s="658">
        <f>L446*1</f>
        <v>300</v>
      </c>
      <c r="M447" s="397"/>
      <c r="N447" s="397"/>
      <c r="O447" s="396"/>
    </row>
    <row r="448" spans="1:15" ht="26.45" customHeight="1" thickBot="1" x14ac:dyDescent="0.25">
      <c r="A448" s="550" t="s">
        <v>73</v>
      </c>
      <c r="B448" s="657"/>
      <c r="C448" s="656" t="s">
        <v>253</v>
      </c>
      <c r="D448" s="654"/>
      <c r="E448" s="654"/>
      <c r="F448" s="655"/>
      <c r="G448" s="655"/>
      <c r="H448" s="654"/>
      <c r="I448" s="654"/>
      <c r="J448" s="654"/>
      <c r="K448" s="654"/>
      <c r="L448" s="654"/>
      <c r="M448" s="653"/>
      <c r="N448" s="653"/>
      <c r="O448" s="652"/>
    </row>
    <row r="449" spans="1:25" ht="45" customHeight="1" thickBot="1" x14ac:dyDescent="0.25">
      <c r="A449" s="651"/>
      <c r="B449" s="650"/>
      <c r="C449" s="648"/>
      <c r="D449" s="648"/>
      <c r="E449" s="648"/>
      <c r="F449" s="649"/>
      <c r="G449" s="649"/>
      <c r="H449" s="648"/>
      <c r="I449" s="648"/>
      <c r="J449" s="648"/>
      <c r="K449" s="648"/>
      <c r="L449" s="648"/>
      <c r="M449" s="647" t="s">
        <v>252</v>
      </c>
      <c r="N449" s="531" t="s">
        <v>36</v>
      </c>
      <c r="O449" s="530">
        <v>1</v>
      </c>
    </row>
    <row r="450" spans="1:25" ht="34.5" customHeight="1" thickBot="1" x14ac:dyDescent="0.25">
      <c r="A450" s="534" t="s">
        <v>73</v>
      </c>
      <c r="B450" s="646" t="s">
        <v>25</v>
      </c>
      <c r="C450" s="645" t="s">
        <v>251</v>
      </c>
      <c r="D450" s="644"/>
      <c r="E450" s="644"/>
      <c r="F450" s="644"/>
      <c r="G450" s="644"/>
      <c r="H450" s="644"/>
      <c r="I450" s="644"/>
      <c r="J450" s="644"/>
      <c r="K450" s="644"/>
      <c r="L450" s="537"/>
      <c r="M450" s="643"/>
      <c r="N450" s="643"/>
      <c r="O450" s="535"/>
    </row>
    <row r="451" spans="1:25" ht="57" customHeight="1" thickBot="1" x14ac:dyDescent="0.25">
      <c r="A451" s="642"/>
      <c r="B451" s="405"/>
      <c r="C451" s="641"/>
      <c r="D451" s="641"/>
      <c r="E451" s="641"/>
      <c r="F451" s="641"/>
      <c r="G451" s="641"/>
      <c r="H451" s="641"/>
      <c r="I451" s="641"/>
      <c r="J451" s="641"/>
      <c r="K451" s="641"/>
      <c r="L451" s="641"/>
      <c r="M451" s="532" t="s">
        <v>250</v>
      </c>
      <c r="N451" s="531" t="s">
        <v>36</v>
      </c>
      <c r="O451" s="530">
        <v>1</v>
      </c>
    </row>
    <row r="452" spans="1:25" ht="15" customHeight="1" x14ac:dyDescent="0.2">
      <c r="A452" s="600" t="s">
        <v>73</v>
      </c>
      <c r="B452" s="3833" t="s">
        <v>25</v>
      </c>
      <c r="C452" s="598" t="s">
        <v>25</v>
      </c>
      <c r="D452" s="3959" t="s">
        <v>249</v>
      </c>
      <c r="E452" s="3960"/>
      <c r="F452" s="3961"/>
      <c r="G452" s="3826" t="s">
        <v>229</v>
      </c>
      <c r="H452" s="3956" t="s">
        <v>33</v>
      </c>
      <c r="I452" s="3886" t="s">
        <v>32</v>
      </c>
      <c r="J452" s="3831" t="s">
        <v>31</v>
      </c>
      <c r="K452" s="528" t="s">
        <v>108</v>
      </c>
      <c r="L452" s="527">
        <f>L459+L466+L472+L478+L484+L490</f>
        <v>1.6</v>
      </c>
      <c r="M452" s="433" t="s">
        <v>221</v>
      </c>
      <c r="N452" s="432" t="s">
        <v>36</v>
      </c>
      <c r="O452" s="511">
        <v>1</v>
      </c>
    </row>
    <row r="453" spans="1:25" ht="14.25" x14ac:dyDescent="0.2">
      <c r="A453" s="635"/>
      <c r="B453" s="3834"/>
      <c r="C453" s="639"/>
      <c r="D453" s="3962"/>
      <c r="E453" s="3963"/>
      <c r="F453" s="3964"/>
      <c r="G453" s="3827"/>
      <c r="H453" s="3957"/>
      <c r="I453" s="3887"/>
      <c r="J453" s="3832"/>
      <c r="K453" s="523" t="s">
        <v>130</v>
      </c>
      <c r="L453" s="640">
        <f>L460+L467+L473+L479</f>
        <v>521.70000000000005</v>
      </c>
      <c r="M453" s="457" t="s">
        <v>248</v>
      </c>
      <c r="N453" s="496" t="s">
        <v>36</v>
      </c>
      <c r="O453" s="495">
        <v>1</v>
      </c>
    </row>
    <row r="454" spans="1:25" ht="15" x14ac:dyDescent="0.2">
      <c r="A454" s="635"/>
      <c r="B454" s="3834"/>
      <c r="C454" s="639"/>
      <c r="D454" s="3962"/>
      <c r="E454" s="3963"/>
      <c r="F454" s="3964"/>
      <c r="G454" s="3827"/>
      <c r="H454" s="3957"/>
      <c r="I454" s="3887"/>
      <c r="J454" s="3832"/>
      <c r="K454" s="523" t="s">
        <v>199</v>
      </c>
      <c r="L454" s="524">
        <f>L461+L468+L474+L480</f>
        <v>0</v>
      </c>
      <c r="M454" s="457"/>
      <c r="N454" s="496"/>
      <c r="O454" s="426"/>
    </row>
    <row r="455" spans="1:25" ht="15" x14ac:dyDescent="0.2">
      <c r="A455" s="635"/>
      <c r="B455" s="3834"/>
      <c r="C455" s="639"/>
      <c r="D455" s="3962"/>
      <c r="E455" s="3963"/>
      <c r="F455" s="3964"/>
      <c r="G455" s="3827"/>
      <c r="H455" s="3957"/>
      <c r="I455" s="3887"/>
      <c r="J455" s="420"/>
      <c r="K455" s="523" t="s">
        <v>154</v>
      </c>
      <c r="L455" s="526">
        <f>L462+L469+L475+L481+L487+L493</f>
        <v>1100.3000000000002</v>
      </c>
      <c r="M455" s="457"/>
      <c r="N455" s="496"/>
      <c r="O455" s="426"/>
    </row>
    <row r="456" spans="1:25" ht="15.75" customHeight="1" x14ac:dyDescent="0.2">
      <c r="A456" s="635"/>
      <c r="B456" s="3834"/>
      <c r="C456" s="639"/>
      <c r="D456" s="3962"/>
      <c r="E456" s="3963"/>
      <c r="F456" s="3964"/>
      <c r="G456" s="3827"/>
      <c r="H456" s="3957"/>
      <c r="I456" s="3887"/>
      <c r="J456" s="420"/>
      <c r="K456" s="523" t="s">
        <v>144</v>
      </c>
      <c r="L456" s="522">
        <f>L463+L470+L476+L482</f>
        <v>0</v>
      </c>
      <c r="M456" s="491"/>
      <c r="N456" s="490"/>
      <c r="O456" s="489"/>
    </row>
    <row r="457" spans="1:25" ht="15.75" customHeight="1" thickBot="1" x14ac:dyDescent="0.25">
      <c r="A457" s="635"/>
      <c r="B457" s="3834"/>
      <c r="C457" s="639"/>
      <c r="D457" s="3962"/>
      <c r="E457" s="3963"/>
      <c r="F457" s="3964"/>
      <c r="G457" s="3827"/>
      <c r="H457" s="3957"/>
      <c r="I457" s="3887"/>
      <c r="J457" s="412"/>
      <c r="K457" s="520" t="s">
        <v>209</v>
      </c>
      <c r="L457" s="638">
        <f>L464</f>
        <v>557</v>
      </c>
      <c r="M457" s="417"/>
      <c r="N457" s="416"/>
      <c r="O457" s="506"/>
    </row>
    <row r="458" spans="1:25" ht="15.75" thickBot="1" x14ac:dyDescent="0.25">
      <c r="A458" s="633"/>
      <c r="B458" s="3835"/>
      <c r="C458" s="637"/>
      <c r="D458" s="3965"/>
      <c r="E458" s="3966"/>
      <c r="F458" s="3967"/>
      <c r="G458" s="3828"/>
      <c r="H458" s="3958"/>
      <c r="I458" s="3888"/>
      <c r="J458" s="487"/>
      <c r="K458" s="443" t="s">
        <v>21</v>
      </c>
      <c r="L458" s="636">
        <f>SUM(L452:L457)</f>
        <v>2180.6000000000004</v>
      </c>
      <c r="M458" s="441"/>
      <c r="N458" s="440"/>
      <c r="O458" s="439"/>
    </row>
    <row r="459" spans="1:25" ht="15" x14ac:dyDescent="0.2">
      <c r="A459" s="600" t="s">
        <v>73</v>
      </c>
      <c r="B459" s="599" t="s">
        <v>25</v>
      </c>
      <c r="C459" s="529" t="s">
        <v>25</v>
      </c>
      <c r="D459" s="438" t="s">
        <v>25</v>
      </c>
      <c r="E459" s="437"/>
      <c r="F459" s="3839" t="s">
        <v>247</v>
      </c>
      <c r="G459" s="3826" t="s">
        <v>229</v>
      </c>
      <c r="H459" s="3842" t="s">
        <v>33</v>
      </c>
      <c r="I459" s="3886" t="s">
        <v>216</v>
      </c>
      <c r="J459" s="596" t="s">
        <v>245</v>
      </c>
      <c r="K459" s="435" t="s">
        <v>108</v>
      </c>
      <c r="L459" s="434"/>
      <c r="M459" s="433" t="s">
        <v>214</v>
      </c>
      <c r="N459" s="432" t="s">
        <v>36</v>
      </c>
      <c r="O459" s="431"/>
    </row>
    <row r="460" spans="1:25" ht="15" x14ac:dyDescent="0.2">
      <c r="A460" s="635"/>
      <c r="B460" s="634"/>
      <c r="C460" s="521"/>
      <c r="D460" s="422"/>
      <c r="E460" s="421"/>
      <c r="F460" s="3840"/>
      <c r="G460" s="3827"/>
      <c r="H460" s="3843"/>
      <c r="I460" s="3887"/>
      <c r="J460" s="420"/>
      <c r="K460" s="430" t="s">
        <v>130</v>
      </c>
      <c r="L460" s="497">
        <v>521.70000000000005</v>
      </c>
      <c r="M460" s="428"/>
      <c r="N460" s="427"/>
      <c r="O460" s="426"/>
      <c r="Y460" s="363"/>
    </row>
    <row r="461" spans="1:25" ht="15" x14ac:dyDescent="0.2">
      <c r="A461" s="635"/>
      <c r="B461" s="634"/>
      <c r="C461" s="521"/>
      <c r="D461" s="422"/>
      <c r="E461" s="421"/>
      <c r="F461" s="3840"/>
      <c r="G461" s="3827"/>
      <c r="H461" s="3843"/>
      <c r="I461" s="3887"/>
      <c r="J461" s="420"/>
      <c r="K461" s="430" t="s">
        <v>199</v>
      </c>
      <c r="L461" s="453"/>
      <c r="M461" s="457"/>
      <c r="N461" s="496"/>
      <c r="O461" s="455"/>
    </row>
    <row r="462" spans="1:25" ht="15" x14ac:dyDescent="0.2">
      <c r="A462" s="635"/>
      <c r="B462" s="634"/>
      <c r="C462" s="521"/>
      <c r="D462" s="422"/>
      <c r="E462" s="421"/>
      <c r="F462" s="3840"/>
      <c r="G462" s="3827"/>
      <c r="H462" s="3843"/>
      <c r="I462" s="3887"/>
      <c r="J462" s="420"/>
      <c r="K462" s="430" t="s">
        <v>154</v>
      </c>
      <c r="L462" s="453"/>
      <c r="M462" s="457"/>
      <c r="N462" s="496"/>
      <c r="O462" s="426"/>
    </row>
    <row r="463" spans="1:25" ht="15" x14ac:dyDescent="0.2">
      <c r="A463" s="635"/>
      <c r="B463" s="634"/>
      <c r="C463" s="521"/>
      <c r="D463" s="422"/>
      <c r="E463" s="421"/>
      <c r="F463" s="3840"/>
      <c r="G463" s="3827"/>
      <c r="H463" s="3843"/>
      <c r="I463" s="3887"/>
      <c r="J463" s="420"/>
      <c r="K463" s="430" t="s">
        <v>144</v>
      </c>
      <c r="L463" s="510"/>
      <c r="M463" s="491"/>
      <c r="N463" s="490"/>
      <c r="O463" s="489"/>
    </row>
    <row r="464" spans="1:25" ht="15" customHeight="1" thickBot="1" x14ac:dyDescent="0.25">
      <c r="A464" s="635"/>
      <c r="B464" s="634"/>
      <c r="C464" s="521"/>
      <c r="D464" s="422"/>
      <c r="E464" s="421"/>
      <c r="F464" s="3840"/>
      <c r="G464" s="3827"/>
      <c r="H464" s="3843"/>
      <c r="I464" s="3887"/>
      <c r="J464" s="412"/>
      <c r="K464" s="450" t="s">
        <v>209</v>
      </c>
      <c r="L464" s="449">
        <v>557</v>
      </c>
      <c r="M464" s="417"/>
      <c r="N464" s="416"/>
      <c r="O464" s="506"/>
    </row>
    <row r="465" spans="1:26" ht="27.75" customHeight="1" thickBot="1" x14ac:dyDescent="0.25">
      <c r="A465" s="633"/>
      <c r="B465" s="632"/>
      <c r="C465" s="631"/>
      <c r="D465" s="447"/>
      <c r="E465" s="446"/>
      <c r="F465" s="3841"/>
      <c r="G465" s="3828"/>
      <c r="H465" s="3844"/>
      <c r="I465" s="3888"/>
      <c r="J465" s="487"/>
      <c r="K465" s="443" t="s">
        <v>21</v>
      </c>
      <c r="L465" s="442">
        <f>SUM(L459:L464)</f>
        <v>1078.7</v>
      </c>
      <c r="M465" s="441"/>
      <c r="N465" s="440"/>
      <c r="O465" s="439"/>
    </row>
    <row r="466" spans="1:26" ht="15" hidden="1" customHeight="1" x14ac:dyDescent="0.2">
      <c r="A466" s="600" t="s">
        <v>73</v>
      </c>
      <c r="B466" s="630" t="s">
        <v>25</v>
      </c>
      <c r="C466" s="629" t="s">
        <v>25</v>
      </c>
      <c r="D466" s="628" t="s">
        <v>27</v>
      </c>
      <c r="E466" s="627"/>
      <c r="F466" s="4053" t="s">
        <v>246</v>
      </c>
      <c r="G466" s="626"/>
      <c r="H466" s="4119" t="s">
        <v>33</v>
      </c>
      <c r="I466" s="4122" t="s">
        <v>216</v>
      </c>
      <c r="J466" s="625" t="s">
        <v>245</v>
      </c>
      <c r="K466" s="624" t="s">
        <v>108</v>
      </c>
      <c r="L466" s="434"/>
      <c r="M466" s="607" t="s">
        <v>214</v>
      </c>
      <c r="N466" s="606" t="s">
        <v>36</v>
      </c>
      <c r="O466" s="605">
        <v>1</v>
      </c>
      <c r="Y466" s="356" t="s">
        <v>244</v>
      </c>
    </row>
    <row r="467" spans="1:26" ht="15.75" hidden="1" thickBot="1" x14ac:dyDescent="0.25">
      <c r="A467" s="592"/>
      <c r="B467" s="591"/>
      <c r="C467" s="621"/>
      <c r="D467" s="620"/>
      <c r="E467" s="619"/>
      <c r="F467" s="4092"/>
      <c r="G467" s="618"/>
      <c r="H467" s="4120"/>
      <c r="I467" s="4117"/>
      <c r="J467" s="483" t="s">
        <v>243</v>
      </c>
      <c r="K467" s="622" t="s">
        <v>130</v>
      </c>
      <c r="L467" s="453"/>
      <c r="M467" s="604" t="s">
        <v>242</v>
      </c>
      <c r="N467" s="603" t="s">
        <v>36</v>
      </c>
      <c r="O467" s="426">
        <v>1</v>
      </c>
      <c r="Y467" s="356" t="s">
        <v>241</v>
      </c>
    </row>
    <row r="468" spans="1:26" ht="33" hidden="1" thickBot="1" x14ac:dyDescent="0.25">
      <c r="A468" s="592"/>
      <c r="B468" s="591"/>
      <c r="C468" s="621"/>
      <c r="D468" s="620"/>
      <c r="E468" s="619"/>
      <c r="F468" s="4092"/>
      <c r="G468" s="618" t="s">
        <v>229</v>
      </c>
      <c r="H468" s="4120"/>
      <c r="I468" s="623"/>
      <c r="J468" s="623"/>
      <c r="K468" s="622" t="s">
        <v>199</v>
      </c>
      <c r="L468" s="453"/>
      <c r="M468" s="525"/>
      <c r="N468" s="602"/>
      <c r="O468" s="426"/>
      <c r="Y468" s="354"/>
    </row>
    <row r="469" spans="1:26" ht="15.75" hidden="1" thickBot="1" x14ac:dyDescent="0.25">
      <c r="A469" s="592"/>
      <c r="B469" s="591"/>
      <c r="C469" s="621"/>
      <c r="D469" s="620"/>
      <c r="E469" s="619"/>
      <c r="F469" s="4092"/>
      <c r="G469" s="618"/>
      <c r="H469" s="4120"/>
      <c r="I469" s="623"/>
      <c r="J469" s="623"/>
      <c r="K469" s="622" t="s">
        <v>154</v>
      </c>
      <c r="L469" s="453"/>
      <c r="M469" s="525"/>
      <c r="N469" s="602"/>
      <c r="O469" s="426"/>
    </row>
    <row r="470" spans="1:26" ht="15.75" hidden="1" thickBot="1" x14ac:dyDescent="0.25">
      <c r="A470" s="592"/>
      <c r="B470" s="591"/>
      <c r="C470" s="621"/>
      <c r="D470" s="620"/>
      <c r="E470" s="619"/>
      <c r="F470" s="4092"/>
      <c r="G470" s="618"/>
      <c r="H470" s="4120"/>
      <c r="I470" s="4117"/>
      <c r="J470" s="484"/>
      <c r="K470" s="617" t="s">
        <v>144</v>
      </c>
      <c r="L470" s="512"/>
      <c r="M470" s="616"/>
      <c r="N470" s="615"/>
      <c r="O470" s="614"/>
    </row>
    <row r="471" spans="1:26" ht="43.5" hidden="1" customHeight="1" thickBot="1" x14ac:dyDescent="0.25">
      <c r="A471" s="588"/>
      <c r="B471" s="587"/>
      <c r="C471" s="613"/>
      <c r="D471" s="612"/>
      <c r="E471" s="611"/>
      <c r="F471" s="4093"/>
      <c r="G471" s="610"/>
      <c r="H471" s="4121"/>
      <c r="I471" s="4118"/>
      <c r="J471" s="609"/>
      <c r="K471" s="608" t="s">
        <v>21</v>
      </c>
      <c r="L471" s="442">
        <f>SUM(L466:L470)</f>
        <v>0</v>
      </c>
      <c r="M471" s="441"/>
      <c r="N471" s="440"/>
      <c r="O471" s="439"/>
    </row>
    <row r="472" spans="1:26" ht="36.75" customHeight="1" x14ac:dyDescent="0.2">
      <c r="A472" s="600" t="s">
        <v>73</v>
      </c>
      <c r="B472" s="599" t="s">
        <v>25</v>
      </c>
      <c r="C472" s="529" t="s">
        <v>25</v>
      </c>
      <c r="D472" s="438" t="s">
        <v>93</v>
      </c>
      <c r="E472" s="437"/>
      <c r="F472" s="3839" t="s">
        <v>240</v>
      </c>
      <c r="G472" s="3860" t="s">
        <v>229</v>
      </c>
      <c r="H472" s="3842" t="s">
        <v>33</v>
      </c>
      <c r="I472" s="3886" t="s">
        <v>216</v>
      </c>
      <c r="J472" s="436" t="s">
        <v>239</v>
      </c>
      <c r="K472" s="435" t="s">
        <v>108</v>
      </c>
      <c r="L472" s="434"/>
      <c r="M472" s="607"/>
      <c r="N472" s="606"/>
      <c r="O472" s="605"/>
      <c r="Y472" s="423" t="s">
        <v>238</v>
      </c>
      <c r="Z472" s="423"/>
    </row>
    <row r="473" spans="1:26" ht="15.75" customHeight="1" x14ac:dyDescent="0.2">
      <c r="A473" s="592"/>
      <c r="B473" s="591"/>
      <c r="C473" s="464"/>
      <c r="D473" s="422"/>
      <c r="E473" s="421"/>
      <c r="F473" s="3840"/>
      <c r="G473" s="3861"/>
      <c r="H473" s="3843"/>
      <c r="I473" s="3887"/>
      <c r="J473" s="454" t="s">
        <v>213</v>
      </c>
      <c r="K473" s="430" t="s">
        <v>130</v>
      </c>
      <c r="L473" s="453"/>
      <c r="M473" s="604"/>
      <c r="N473" s="603"/>
      <c r="O473" s="426"/>
      <c r="Y473" s="423">
        <v>2022</v>
      </c>
      <c r="Z473" s="423"/>
    </row>
    <row r="474" spans="1:26" ht="12.75" customHeight="1" x14ac:dyDescent="0.2">
      <c r="A474" s="592"/>
      <c r="B474" s="591"/>
      <c r="C474" s="464"/>
      <c r="D474" s="422"/>
      <c r="E474" s="421"/>
      <c r="F474" s="3840"/>
      <c r="G474" s="3861"/>
      <c r="H474" s="3843"/>
      <c r="I474" s="3887"/>
      <c r="J474" s="420"/>
      <c r="K474" s="430" t="s">
        <v>199</v>
      </c>
      <c r="L474" s="453"/>
      <c r="M474" s="525"/>
      <c r="N474" s="602"/>
      <c r="O474" s="426"/>
      <c r="Y474" s="352" t="s">
        <v>237</v>
      </c>
    </row>
    <row r="475" spans="1:26" ht="15.75" customHeight="1" x14ac:dyDescent="0.2">
      <c r="A475" s="592"/>
      <c r="B475" s="591"/>
      <c r="C475" s="464"/>
      <c r="D475" s="422"/>
      <c r="E475" s="421"/>
      <c r="F475" s="3840"/>
      <c r="G475" s="3861"/>
      <c r="H475" s="3843"/>
      <c r="I475" s="3887"/>
      <c r="J475" s="420"/>
      <c r="K475" s="430" t="s">
        <v>154</v>
      </c>
      <c r="L475" s="453">
        <v>6.1</v>
      </c>
      <c r="M475" s="457"/>
      <c r="N475" s="496"/>
      <c r="O475" s="426"/>
    </row>
    <row r="476" spans="1:26" ht="20.25" customHeight="1" thickBot="1" x14ac:dyDescent="0.25">
      <c r="A476" s="592"/>
      <c r="B476" s="591"/>
      <c r="C476" s="464"/>
      <c r="D476" s="422"/>
      <c r="E476" s="421"/>
      <c r="F476" s="3840"/>
      <c r="G476" s="3861"/>
      <c r="H476" s="3843"/>
      <c r="I476" s="3887"/>
      <c r="J476" s="420"/>
      <c r="K476" s="419" t="s">
        <v>144</v>
      </c>
      <c r="L476" s="512"/>
      <c r="M476" s="491"/>
      <c r="N476" s="490"/>
      <c r="O476" s="489"/>
    </row>
    <row r="477" spans="1:26" ht="17.25" customHeight="1" thickBot="1" x14ac:dyDescent="0.25">
      <c r="A477" s="588"/>
      <c r="B477" s="587"/>
      <c r="C477" s="601"/>
      <c r="D477" s="447"/>
      <c r="E477" s="446"/>
      <c r="F477" s="3841"/>
      <c r="G477" s="3865"/>
      <c r="H477" s="3844"/>
      <c r="I477" s="3888"/>
      <c r="J477" s="487"/>
      <c r="K477" s="443" t="s">
        <v>21</v>
      </c>
      <c r="L477" s="442">
        <f>SUM(L472:L476)</f>
        <v>6.1</v>
      </c>
      <c r="M477" s="441"/>
      <c r="N477" s="440"/>
      <c r="O477" s="439"/>
    </row>
    <row r="478" spans="1:26" ht="18" customHeight="1" x14ac:dyDescent="0.2">
      <c r="A478" s="600" t="s">
        <v>73</v>
      </c>
      <c r="B478" s="599" t="s">
        <v>25</v>
      </c>
      <c r="C478" s="598" t="s">
        <v>25</v>
      </c>
      <c r="D478" s="597" t="s">
        <v>91</v>
      </c>
      <c r="E478" s="437"/>
      <c r="F478" s="3839" t="s">
        <v>236</v>
      </c>
      <c r="G478" s="3860" t="s">
        <v>229</v>
      </c>
      <c r="H478" s="3842" t="s">
        <v>33</v>
      </c>
      <c r="I478" s="3886" t="s">
        <v>235</v>
      </c>
      <c r="J478" s="596" t="s">
        <v>234</v>
      </c>
      <c r="K478" s="435" t="s">
        <v>108</v>
      </c>
      <c r="L478" s="595">
        <v>1.6</v>
      </c>
      <c r="M478" s="433" t="s">
        <v>214</v>
      </c>
      <c r="N478" s="432" t="s">
        <v>36</v>
      </c>
      <c r="O478" s="511">
        <v>1</v>
      </c>
    </row>
    <row r="479" spans="1:26" ht="15" customHeight="1" x14ac:dyDescent="0.2">
      <c r="A479" s="592"/>
      <c r="B479" s="591"/>
      <c r="C479" s="590"/>
      <c r="D479" s="589"/>
      <c r="E479" s="421"/>
      <c r="F479" s="3840"/>
      <c r="G479" s="3861"/>
      <c r="H479" s="3843"/>
      <c r="I479" s="3887"/>
      <c r="J479" s="454" t="s">
        <v>233</v>
      </c>
      <c r="K479" s="430" t="s">
        <v>130</v>
      </c>
      <c r="L479" s="594"/>
      <c r="M479" s="4135" t="s">
        <v>232</v>
      </c>
      <c r="N479" s="427" t="s">
        <v>36</v>
      </c>
      <c r="O479" s="593">
        <v>1</v>
      </c>
    </row>
    <row r="480" spans="1:26" ht="15" x14ac:dyDescent="0.2">
      <c r="A480" s="592"/>
      <c r="B480" s="591"/>
      <c r="C480" s="590"/>
      <c r="D480" s="589"/>
      <c r="E480" s="421"/>
      <c r="F480" s="3840"/>
      <c r="G480" s="3861"/>
      <c r="H480" s="3843"/>
      <c r="I480" s="3887"/>
      <c r="J480" s="420"/>
      <c r="K480" s="430" t="s">
        <v>199</v>
      </c>
      <c r="L480" s="453"/>
      <c r="M480" s="3993"/>
      <c r="N480" s="496"/>
      <c r="O480" s="426"/>
    </row>
    <row r="481" spans="1:17" ht="15" x14ac:dyDescent="0.2">
      <c r="A481" s="592"/>
      <c r="B481" s="591"/>
      <c r="C481" s="590"/>
      <c r="D481" s="589"/>
      <c r="E481" s="421"/>
      <c r="F481" s="3840"/>
      <c r="G481" s="3861"/>
      <c r="H481" s="3843"/>
      <c r="I481" s="3887"/>
      <c r="J481" s="420"/>
      <c r="K481" s="430" t="s">
        <v>154</v>
      </c>
      <c r="L481" s="453">
        <v>101</v>
      </c>
      <c r="M481" s="457"/>
      <c r="N481" s="496"/>
      <c r="O481" s="426"/>
      <c r="Q481" s="356"/>
    </row>
    <row r="482" spans="1:17" ht="15.75" thickBot="1" x14ac:dyDescent="0.25">
      <c r="A482" s="592"/>
      <c r="B482" s="591"/>
      <c r="C482" s="590"/>
      <c r="D482" s="589"/>
      <c r="E482" s="421"/>
      <c r="F482" s="3840"/>
      <c r="G482" s="3861"/>
      <c r="H482" s="3843"/>
      <c r="I482" s="3887"/>
      <c r="J482" s="420"/>
      <c r="K482" s="419" t="s">
        <v>144</v>
      </c>
      <c r="L482" s="512"/>
      <c r="M482" s="491"/>
      <c r="N482" s="490"/>
      <c r="O482" s="489"/>
    </row>
    <row r="483" spans="1:17" ht="18" customHeight="1" thickBot="1" x14ac:dyDescent="0.25">
      <c r="A483" s="588"/>
      <c r="B483" s="587"/>
      <c r="C483" s="586"/>
      <c r="D483" s="585"/>
      <c r="E483" s="446"/>
      <c r="F483" s="3841"/>
      <c r="G483" s="3865"/>
      <c r="H483" s="3844"/>
      <c r="I483" s="3888"/>
      <c r="J483" s="412"/>
      <c r="K483" s="443" t="s">
        <v>21</v>
      </c>
      <c r="L483" s="442">
        <f>SUM(L478:L482)</f>
        <v>102.6</v>
      </c>
      <c r="M483" s="584"/>
      <c r="N483" s="440"/>
      <c r="O483" s="439"/>
    </row>
    <row r="484" spans="1:17" ht="18" customHeight="1" x14ac:dyDescent="0.2">
      <c r="A484" s="3829" t="s">
        <v>73</v>
      </c>
      <c r="B484" s="3850" t="s">
        <v>25</v>
      </c>
      <c r="C484" s="3848" t="s">
        <v>25</v>
      </c>
      <c r="D484" s="3858" t="s">
        <v>87</v>
      </c>
      <c r="E484" s="3856"/>
      <c r="F484" s="3854" t="s">
        <v>231</v>
      </c>
      <c r="G484" s="3860" t="s">
        <v>229</v>
      </c>
      <c r="H484" s="3842" t="s">
        <v>33</v>
      </c>
      <c r="I484" s="3852" t="s">
        <v>228</v>
      </c>
      <c r="J484" s="579" t="s">
        <v>31</v>
      </c>
      <c r="K484" s="578" t="s">
        <v>108</v>
      </c>
      <c r="L484" s="481"/>
      <c r="M484" s="575"/>
      <c r="N484" s="570"/>
      <c r="O484" s="570"/>
    </row>
    <row r="485" spans="1:17" ht="18" customHeight="1" x14ac:dyDescent="0.2">
      <c r="A485" s="3830"/>
      <c r="B485" s="3851"/>
      <c r="C485" s="3849"/>
      <c r="D485" s="3859"/>
      <c r="E485" s="3857"/>
      <c r="F485" s="3855"/>
      <c r="G485" s="3861"/>
      <c r="H485" s="3843"/>
      <c r="I485" s="3853"/>
      <c r="J485" s="484"/>
      <c r="K485" s="573" t="s">
        <v>130</v>
      </c>
      <c r="L485" s="475"/>
      <c r="M485" s="571"/>
      <c r="N485" s="570"/>
      <c r="O485" s="570"/>
    </row>
    <row r="486" spans="1:17" ht="18" customHeight="1" x14ac:dyDescent="0.2">
      <c r="A486" s="3830"/>
      <c r="B486" s="3851"/>
      <c r="C486" s="3849"/>
      <c r="D486" s="3859"/>
      <c r="E486" s="3857"/>
      <c r="F486" s="3855"/>
      <c r="G486" s="3861"/>
      <c r="H486" s="3843"/>
      <c r="I486" s="3853"/>
      <c r="J486" s="483" t="s">
        <v>227</v>
      </c>
      <c r="K486" s="573" t="s">
        <v>199</v>
      </c>
      <c r="L486" s="475"/>
      <c r="M486" s="571"/>
      <c r="N486" s="570"/>
      <c r="O486" s="570"/>
    </row>
    <row r="487" spans="1:17" ht="18" customHeight="1" x14ac:dyDescent="0.2">
      <c r="A487" s="3830"/>
      <c r="B487" s="3851"/>
      <c r="C487" s="3849"/>
      <c r="D487" s="3859"/>
      <c r="E487" s="3857"/>
      <c r="F487" s="3855"/>
      <c r="G487" s="3861"/>
      <c r="H487" s="3843"/>
      <c r="I487" s="3853"/>
      <c r="J487" s="484"/>
      <c r="K487" s="573" t="s">
        <v>154</v>
      </c>
      <c r="L487" s="572">
        <v>210</v>
      </c>
      <c r="M487" s="571"/>
      <c r="N487" s="570"/>
      <c r="O487" s="570"/>
    </row>
    <row r="488" spans="1:17" ht="18" customHeight="1" thickBot="1" x14ac:dyDescent="0.25">
      <c r="A488" s="3830"/>
      <c r="B488" s="3851"/>
      <c r="C488" s="3849"/>
      <c r="D488" s="3859"/>
      <c r="E488" s="3857"/>
      <c r="F488" s="3855"/>
      <c r="G488" s="3861"/>
      <c r="H488" s="3843"/>
      <c r="I488" s="3853"/>
      <c r="J488" s="484"/>
      <c r="K488" s="569" t="s">
        <v>144</v>
      </c>
      <c r="L488" s="470"/>
      <c r="M488" s="567"/>
      <c r="N488" s="566"/>
      <c r="O488" s="566"/>
    </row>
    <row r="489" spans="1:17" ht="18" customHeight="1" thickBot="1" x14ac:dyDescent="0.25">
      <c r="A489" s="3830"/>
      <c r="B489" s="3851"/>
      <c r="C489" s="3849"/>
      <c r="D489" s="3859"/>
      <c r="E489" s="3857"/>
      <c r="F489" s="3855"/>
      <c r="G489" s="3861"/>
      <c r="H489" s="3843"/>
      <c r="I489" s="3853"/>
      <c r="J489" s="484"/>
      <c r="K489" s="443" t="s">
        <v>21</v>
      </c>
      <c r="L489" s="583">
        <f>SUM(L484:L488)</f>
        <v>210</v>
      </c>
      <c r="M489" s="582"/>
      <c r="N489" s="581"/>
      <c r="O489" s="580"/>
    </row>
    <row r="490" spans="1:17" ht="18" customHeight="1" x14ac:dyDescent="0.2">
      <c r="A490" s="3829" t="s">
        <v>73</v>
      </c>
      <c r="B490" s="3850" t="s">
        <v>25</v>
      </c>
      <c r="C490" s="3848" t="s">
        <v>25</v>
      </c>
      <c r="D490" s="3858" t="s">
        <v>81</v>
      </c>
      <c r="E490" s="3868"/>
      <c r="F490" s="3854" t="s">
        <v>230</v>
      </c>
      <c r="G490" s="3860" t="s">
        <v>229</v>
      </c>
      <c r="H490" s="3842" t="s">
        <v>33</v>
      </c>
      <c r="I490" s="3852" t="s">
        <v>228</v>
      </c>
      <c r="J490" s="579" t="s">
        <v>31</v>
      </c>
      <c r="K490" s="578" t="s">
        <v>108</v>
      </c>
      <c r="L490" s="481"/>
      <c r="M490" s="575"/>
      <c r="N490" s="577"/>
      <c r="O490" s="576"/>
    </row>
    <row r="491" spans="1:17" ht="18" customHeight="1" x14ac:dyDescent="0.2">
      <c r="A491" s="3830"/>
      <c r="B491" s="3851"/>
      <c r="C491" s="3849"/>
      <c r="D491" s="3859"/>
      <c r="E491" s="3869"/>
      <c r="F491" s="3855"/>
      <c r="G491" s="3861"/>
      <c r="H491" s="3843"/>
      <c r="I491" s="3853"/>
      <c r="J491" s="484"/>
      <c r="K491" s="573" t="s">
        <v>130</v>
      </c>
      <c r="L491" s="475"/>
      <c r="M491" s="575"/>
      <c r="N491" s="574"/>
      <c r="O491" s="574"/>
    </row>
    <row r="492" spans="1:17" ht="18" customHeight="1" x14ac:dyDescent="0.2">
      <c r="A492" s="3830"/>
      <c r="B492" s="3851"/>
      <c r="C492" s="3849"/>
      <c r="D492" s="3859"/>
      <c r="E492" s="3869"/>
      <c r="F492" s="3855"/>
      <c r="G492" s="3861"/>
      <c r="H492" s="3843"/>
      <c r="I492" s="3853"/>
      <c r="J492" s="483" t="s">
        <v>227</v>
      </c>
      <c r="K492" s="573" t="s">
        <v>199</v>
      </c>
      <c r="L492" s="475"/>
      <c r="M492" s="571"/>
      <c r="N492" s="570"/>
      <c r="O492" s="570"/>
    </row>
    <row r="493" spans="1:17" ht="18" customHeight="1" x14ac:dyDescent="0.2">
      <c r="A493" s="3830"/>
      <c r="B493" s="3851"/>
      <c r="C493" s="3849"/>
      <c r="D493" s="3859"/>
      <c r="E493" s="3869"/>
      <c r="F493" s="3855"/>
      <c r="G493" s="3861"/>
      <c r="H493" s="3843"/>
      <c r="I493" s="3853"/>
      <c r="J493" s="484"/>
      <c r="K493" s="573" t="s">
        <v>154</v>
      </c>
      <c r="L493" s="572">
        <v>783.2</v>
      </c>
      <c r="M493" s="571"/>
      <c r="N493" s="570"/>
      <c r="O493" s="570"/>
    </row>
    <row r="494" spans="1:17" ht="18" customHeight="1" thickBot="1" x14ac:dyDescent="0.25">
      <c r="A494" s="3830"/>
      <c r="B494" s="3851"/>
      <c r="C494" s="3849"/>
      <c r="D494" s="3859"/>
      <c r="E494" s="3869"/>
      <c r="F494" s="3855"/>
      <c r="G494" s="3861"/>
      <c r="H494" s="3843"/>
      <c r="I494" s="3853"/>
      <c r="J494" s="484"/>
      <c r="K494" s="569" t="s">
        <v>144</v>
      </c>
      <c r="L494" s="568"/>
      <c r="M494" s="567"/>
      <c r="N494" s="566"/>
      <c r="O494" s="566"/>
    </row>
    <row r="495" spans="1:17" ht="24" customHeight="1" thickBot="1" x14ac:dyDescent="0.25">
      <c r="A495" s="3830"/>
      <c r="B495" s="3851"/>
      <c r="C495" s="3849"/>
      <c r="D495" s="3859"/>
      <c r="E495" s="3869"/>
      <c r="F495" s="3855"/>
      <c r="G495" s="3861"/>
      <c r="H495" s="3843"/>
      <c r="I495" s="3853"/>
      <c r="J495" s="484"/>
      <c r="K495" s="443" t="s">
        <v>21</v>
      </c>
      <c r="L495" s="565">
        <f>SUM(L490:L494)</f>
        <v>783.2</v>
      </c>
      <c r="M495" s="564"/>
      <c r="N495" s="563"/>
      <c r="O495" s="562"/>
    </row>
    <row r="496" spans="1:17" ht="15" thickBot="1" x14ac:dyDescent="0.25">
      <c r="A496" s="406" t="s">
        <v>73</v>
      </c>
      <c r="B496" s="405" t="s">
        <v>25</v>
      </c>
      <c r="C496" s="3947" t="s">
        <v>26</v>
      </c>
      <c r="D496" s="3947"/>
      <c r="E496" s="3947"/>
      <c r="F496" s="3947"/>
      <c r="G496" s="3947"/>
      <c r="H496" s="3947"/>
      <c r="I496" s="3948"/>
      <c r="J496" s="561"/>
      <c r="K496" s="560" t="s">
        <v>21</v>
      </c>
      <c r="L496" s="559">
        <f>L458*1</f>
        <v>2180.6000000000004</v>
      </c>
      <c r="M496" s="558"/>
      <c r="N496" s="558"/>
      <c r="O496" s="557"/>
    </row>
    <row r="497" spans="1:15" ht="23.25" customHeight="1" thickBot="1" x14ac:dyDescent="0.25">
      <c r="A497" s="556" t="s">
        <v>73</v>
      </c>
      <c r="B497" s="556"/>
      <c r="C497" s="4090" t="s">
        <v>24</v>
      </c>
      <c r="D497" s="4090"/>
      <c r="E497" s="4090"/>
      <c r="F497" s="4090"/>
      <c r="G497" s="4090"/>
      <c r="H497" s="4090"/>
      <c r="I497" s="4091"/>
      <c r="J497" s="555"/>
      <c r="K497" s="554" t="s">
        <v>21</v>
      </c>
      <c r="L497" s="553">
        <f>L496*1</f>
        <v>2180.6000000000004</v>
      </c>
      <c r="M497" s="552"/>
      <c r="N497" s="552"/>
      <c r="O497" s="551"/>
    </row>
    <row r="498" spans="1:15" ht="31.5" customHeight="1" thickBot="1" x14ac:dyDescent="0.25">
      <c r="A498" s="550" t="s">
        <v>70</v>
      </c>
      <c r="B498" s="549"/>
      <c r="C498" s="547" t="s">
        <v>226</v>
      </c>
      <c r="D498" s="547"/>
      <c r="E498" s="547"/>
      <c r="F498" s="548"/>
      <c r="G498" s="548"/>
      <c r="H498" s="547"/>
      <c r="I498" s="547"/>
      <c r="J498" s="547"/>
      <c r="K498" s="547"/>
      <c r="L498" s="547"/>
      <c r="M498" s="546"/>
      <c r="N498" s="546"/>
      <c r="O498" s="545"/>
    </row>
    <row r="499" spans="1:15" ht="49.5" customHeight="1" thickBot="1" x14ac:dyDescent="0.25">
      <c r="A499" s="544"/>
      <c r="B499" s="543"/>
      <c r="C499" s="541"/>
      <c r="D499" s="541"/>
      <c r="E499" s="541"/>
      <c r="F499" s="542"/>
      <c r="G499" s="542"/>
      <c r="H499" s="541"/>
      <c r="I499" s="541"/>
      <c r="J499" s="541"/>
      <c r="K499" s="541"/>
      <c r="L499" s="540"/>
      <c r="M499" s="539" t="s">
        <v>225</v>
      </c>
      <c r="N499" s="531" t="s">
        <v>36</v>
      </c>
      <c r="O499" s="530">
        <v>2</v>
      </c>
    </row>
    <row r="500" spans="1:15" ht="24.6" customHeight="1" thickBot="1" x14ac:dyDescent="0.25">
      <c r="A500" s="534" t="s">
        <v>70</v>
      </c>
      <c r="B500" s="405" t="s">
        <v>25</v>
      </c>
      <c r="C500" s="538" t="s">
        <v>224</v>
      </c>
      <c r="D500" s="537"/>
      <c r="E500" s="537"/>
      <c r="F500" s="537"/>
      <c r="G500" s="537"/>
      <c r="H500" s="537"/>
      <c r="I500" s="537"/>
      <c r="J500" s="537"/>
      <c r="K500" s="537"/>
      <c r="L500" s="537"/>
      <c r="M500" s="536"/>
      <c r="N500" s="536"/>
      <c r="O500" s="535"/>
    </row>
    <row r="501" spans="1:15" ht="48.75" customHeight="1" thickBot="1" x14ac:dyDescent="0.25">
      <c r="A501" s="534"/>
      <c r="B501" s="405"/>
      <c r="C501" s="533"/>
      <c r="D501" s="533"/>
      <c r="E501" s="533"/>
      <c r="F501" s="533"/>
      <c r="G501" s="533"/>
      <c r="H501" s="533"/>
      <c r="I501" s="533"/>
      <c r="J501" s="533"/>
      <c r="K501" s="533"/>
      <c r="L501" s="533"/>
      <c r="M501" s="532" t="s">
        <v>223</v>
      </c>
      <c r="N501" s="531" t="s">
        <v>36</v>
      </c>
      <c r="O501" s="530">
        <v>2</v>
      </c>
    </row>
    <row r="502" spans="1:15" ht="15" customHeight="1" x14ac:dyDescent="0.2">
      <c r="A502" s="3862" t="s">
        <v>70</v>
      </c>
      <c r="B502" s="3833" t="s">
        <v>25</v>
      </c>
      <c r="C502" s="529" t="s">
        <v>25</v>
      </c>
      <c r="D502" s="3959" t="s">
        <v>222</v>
      </c>
      <c r="E502" s="3960"/>
      <c r="F502" s="3961"/>
      <c r="G502" s="3826" t="s">
        <v>202</v>
      </c>
      <c r="H502" s="3944" t="s">
        <v>33</v>
      </c>
      <c r="I502" s="3886" t="s">
        <v>32</v>
      </c>
      <c r="J502" s="3831" t="s">
        <v>31</v>
      </c>
      <c r="K502" s="528" t="s">
        <v>108</v>
      </c>
      <c r="L502" s="527">
        <f>L510+L516+L524+L533+L537</f>
        <v>56.199999999999996</v>
      </c>
      <c r="M502" s="433" t="s">
        <v>221</v>
      </c>
      <c r="N502" s="432" t="s">
        <v>36</v>
      </c>
      <c r="O502" s="511">
        <v>2</v>
      </c>
    </row>
    <row r="503" spans="1:15" ht="14.25" x14ac:dyDescent="0.2">
      <c r="A503" s="3863"/>
      <c r="B503" s="3834"/>
      <c r="C503" s="521"/>
      <c r="D503" s="3962"/>
      <c r="E503" s="3963"/>
      <c r="F503" s="3964"/>
      <c r="G503" s="3827"/>
      <c r="H503" s="3843"/>
      <c r="I503" s="3887"/>
      <c r="J503" s="3832"/>
      <c r="K503" s="523" t="s">
        <v>130</v>
      </c>
      <c r="L503" s="526">
        <f>L511+L517+L525+L534+L538</f>
        <v>429.8</v>
      </c>
      <c r="M503" s="525"/>
      <c r="N503" s="496"/>
      <c r="O503" s="495"/>
    </row>
    <row r="504" spans="1:15" ht="15" x14ac:dyDescent="0.2">
      <c r="A504" s="3863"/>
      <c r="B504" s="3834"/>
      <c r="C504" s="521"/>
      <c r="D504" s="3962"/>
      <c r="E504" s="3963"/>
      <c r="F504" s="3964"/>
      <c r="G504" s="3827"/>
      <c r="H504" s="3843"/>
      <c r="I504" s="3887"/>
      <c r="J504" s="420"/>
      <c r="K504" s="523" t="s">
        <v>199</v>
      </c>
      <c r="L504" s="524">
        <f>L512+L518+L526+L535+L539</f>
        <v>797.9</v>
      </c>
      <c r="M504" s="457"/>
      <c r="N504" s="496"/>
      <c r="O504" s="495"/>
    </row>
    <row r="505" spans="1:15" ht="15" x14ac:dyDescent="0.2">
      <c r="A505" s="3863"/>
      <c r="B505" s="3834"/>
      <c r="C505" s="521"/>
      <c r="D505" s="3962"/>
      <c r="E505" s="3963"/>
      <c r="F505" s="3964"/>
      <c r="G505" s="3827"/>
      <c r="H505" s="3843"/>
      <c r="I505" s="3887"/>
      <c r="J505" s="420"/>
      <c r="K505" s="523" t="s">
        <v>154</v>
      </c>
      <c r="L505" s="524">
        <f>L513+L519</f>
        <v>471.6</v>
      </c>
      <c r="M505" s="457"/>
      <c r="N505" s="496"/>
      <c r="O505" s="495"/>
    </row>
    <row r="506" spans="1:15" ht="15" x14ac:dyDescent="0.2">
      <c r="A506" s="3863"/>
      <c r="B506" s="3834"/>
      <c r="C506" s="521"/>
      <c r="D506" s="3962"/>
      <c r="E506" s="3963"/>
      <c r="F506" s="3964"/>
      <c r="G506" s="3827"/>
      <c r="H506" s="3843"/>
      <c r="I506" s="3887"/>
      <c r="J506" s="420"/>
      <c r="K506" s="523" t="s">
        <v>209</v>
      </c>
      <c r="L506" s="524">
        <f>L521</f>
        <v>0</v>
      </c>
      <c r="M506" s="457"/>
      <c r="N506" s="496"/>
      <c r="O506" s="495"/>
    </row>
    <row r="507" spans="1:15" ht="15" x14ac:dyDescent="0.2">
      <c r="A507" s="3863"/>
      <c r="B507" s="3834"/>
      <c r="C507" s="521"/>
      <c r="D507" s="3962"/>
      <c r="E507" s="3963"/>
      <c r="F507" s="3964"/>
      <c r="G507" s="3827"/>
      <c r="H507" s="3843"/>
      <c r="I507" s="3887"/>
      <c r="J507" s="420"/>
      <c r="K507" s="523" t="s">
        <v>144</v>
      </c>
      <c r="L507" s="522">
        <f>L514+L520</f>
        <v>0</v>
      </c>
      <c r="M507" s="509"/>
      <c r="N507" s="508"/>
      <c r="O507" s="507"/>
    </row>
    <row r="508" spans="1:15" ht="15.75" thickBot="1" x14ac:dyDescent="0.25">
      <c r="A508" s="3863"/>
      <c r="B508" s="3834"/>
      <c r="C508" s="521"/>
      <c r="D508" s="3962"/>
      <c r="E508" s="3963"/>
      <c r="F508" s="3964"/>
      <c r="G508" s="3827"/>
      <c r="H508" s="3843"/>
      <c r="I508" s="3887"/>
      <c r="J508" s="412"/>
      <c r="K508" s="520" t="s">
        <v>208</v>
      </c>
      <c r="L508" s="519">
        <f>L522</f>
        <v>0</v>
      </c>
      <c r="M508" s="417"/>
      <c r="N508" s="416"/>
      <c r="O508" s="506"/>
    </row>
    <row r="509" spans="1:15" ht="16.5" customHeight="1" thickBot="1" x14ac:dyDescent="0.25">
      <c r="A509" s="3864"/>
      <c r="B509" s="3835"/>
      <c r="C509" s="518"/>
      <c r="D509" s="3965"/>
      <c r="E509" s="3966"/>
      <c r="F509" s="3967"/>
      <c r="G509" s="3828"/>
      <c r="H509" s="3945"/>
      <c r="I509" s="3888"/>
      <c r="J509" s="487"/>
      <c r="K509" s="517" t="s">
        <v>21</v>
      </c>
      <c r="L509" s="516">
        <f>SUM(L502:L508)</f>
        <v>1755.5</v>
      </c>
      <c r="M509" s="515"/>
      <c r="N509" s="514"/>
      <c r="O509" s="513"/>
    </row>
    <row r="510" spans="1:15" ht="15" x14ac:dyDescent="0.2">
      <c r="A510" s="3862" t="s">
        <v>70</v>
      </c>
      <c r="B510" s="3833" t="s">
        <v>25</v>
      </c>
      <c r="C510" s="3877" t="s">
        <v>25</v>
      </c>
      <c r="D510" s="438" t="s">
        <v>25</v>
      </c>
      <c r="E510" s="437"/>
      <c r="F510" s="3920" t="s">
        <v>220</v>
      </c>
      <c r="G510" s="3826" t="s">
        <v>202</v>
      </c>
      <c r="H510" s="3944" t="s">
        <v>33</v>
      </c>
      <c r="I510" s="3886" t="s">
        <v>201</v>
      </c>
      <c r="J510" s="436" t="s">
        <v>200</v>
      </c>
      <c r="K510" s="435" t="s">
        <v>108</v>
      </c>
      <c r="L510" s="434">
        <v>0.3</v>
      </c>
      <c r="M510" s="433" t="s">
        <v>214</v>
      </c>
      <c r="N510" s="432" t="s">
        <v>36</v>
      </c>
      <c r="O510" s="511">
        <v>1</v>
      </c>
    </row>
    <row r="511" spans="1:15" ht="15" x14ac:dyDescent="0.2">
      <c r="A511" s="3863"/>
      <c r="B511" s="3834"/>
      <c r="C511" s="3878"/>
      <c r="D511" s="422"/>
      <c r="E511" s="421"/>
      <c r="F511" s="3921"/>
      <c r="G511" s="3827"/>
      <c r="H511" s="3843"/>
      <c r="I511" s="3887"/>
      <c r="J511" s="454" t="s">
        <v>219</v>
      </c>
      <c r="K511" s="430" t="s">
        <v>130</v>
      </c>
      <c r="L511" s="453">
        <v>399.8</v>
      </c>
      <c r="M511" s="428" t="s">
        <v>218</v>
      </c>
      <c r="N511" s="427" t="s">
        <v>36</v>
      </c>
      <c r="O511" s="495">
        <v>1</v>
      </c>
    </row>
    <row r="512" spans="1:15" ht="15" x14ac:dyDescent="0.2">
      <c r="A512" s="3863"/>
      <c r="B512" s="3834"/>
      <c r="C512" s="3878"/>
      <c r="D512" s="422"/>
      <c r="E512" s="421"/>
      <c r="F512" s="3921"/>
      <c r="G512" s="3827"/>
      <c r="H512" s="3843"/>
      <c r="I512" s="3887"/>
      <c r="J512" s="420"/>
      <c r="K512" s="430" t="s">
        <v>199</v>
      </c>
      <c r="L512" s="453"/>
      <c r="M512" s="457"/>
      <c r="N512" s="496"/>
      <c r="O512" s="495"/>
    </row>
    <row r="513" spans="1:18" ht="15" x14ac:dyDescent="0.2">
      <c r="A513" s="3863"/>
      <c r="B513" s="3834"/>
      <c r="C513" s="3878"/>
      <c r="D513" s="422"/>
      <c r="E513" s="421"/>
      <c r="F513" s="3921"/>
      <c r="G513" s="3827"/>
      <c r="H513" s="3843"/>
      <c r="I513" s="3887"/>
      <c r="J513" s="420"/>
      <c r="K513" s="430" t="s">
        <v>154</v>
      </c>
      <c r="L513" s="453">
        <v>471.6</v>
      </c>
      <c r="M513" s="457"/>
      <c r="N513" s="496"/>
      <c r="O513" s="495"/>
    </row>
    <row r="514" spans="1:18" ht="15.75" thickBot="1" x14ac:dyDescent="0.25">
      <c r="A514" s="3863"/>
      <c r="B514" s="3834"/>
      <c r="C514" s="3878"/>
      <c r="D514" s="422"/>
      <c r="E514" s="421"/>
      <c r="F514" s="3921"/>
      <c r="G514" s="3827"/>
      <c r="H514" s="3843"/>
      <c r="I514" s="3887"/>
      <c r="J514" s="420"/>
      <c r="K514" s="419" t="s">
        <v>144</v>
      </c>
      <c r="L514" s="512"/>
      <c r="M514" s="491"/>
      <c r="N514" s="490"/>
      <c r="O514" s="489"/>
    </row>
    <row r="515" spans="1:18" ht="13.5" customHeight="1" thickBot="1" x14ac:dyDescent="0.25">
      <c r="A515" s="3864"/>
      <c r="B515" s="3835"/>
      <c r="C515" s="3879"/>
      <c r="D515" s="447"/>
      <c r="E515" s="446"/>
      <c r="F515" s="3922"/>
      <c r="G515" s="3828"/>
      <c r="H515" s="3945"/>
      <c r="I515" s="3888"/>
      <c r="J515" s="487"/>
      <c r="K515" s="443" t="s">
        <v>21</v>
      </c>
      <c r="L515" s="442">
        <f>SUM(L510:L514)</f>
        <v>871.7</v>
      </c>
      <c r="M515" s="441"/>
      <c r="N515" s="460"/>
      <c r="O515" s="459"/>
    </row>
    <row r="516" spans="1:18" ht="15" x14ac:dyDescent="0.2">
      <c r="A516" s="3862" t="s">
        <v>70</v>
      </c>
      <c r="B516" s="3833" t="s">
        <v>25</v>
      </c>
      <c r="C516" s="3877" t="s">
        <v>25</v>
      </c>
      <c r="D516" s="438" t="s">
        <v>27</v>
      </c>
      <c r="E516" s="437"/>
      <c r="F516" s="3920" t="s">
        <v>217</v>
      </c>
      <c r="G516" s="3826" t="s">
        <v>202</v>
      </c>
      <c r="H516" s="3923" t="s">
        <v>33</v>
      </c>
      <c r="I516" s="3917" t="s">
        <v>216</v>
      </c>
      <c r="J516" s="436" t="s">
        <v>215</v>
      </c>
      <c r="K516" s="435" t="s">
        <v>108</v>
      </c>
      <c r="L516" s="434"/>
      <c r="M516" s="433" t="s">
        <v>214</v>
      </c>
      <c r="N516" s="432" t="s">
        <v>36</v>
      </c>
      <c r="O516" s="511">
        <v>1</v>
      </c>
      <c r="P516" s="505"/>
      <c r="R516" s="356"/>
    </row>
    <row r="517" spans="1:18" ht="15" x14ac:dyDescent="0.2">
      <c r="A517" s="3863"/>
      <c r="B517" s="3834"/>
      <c r="C517" s="3878"/>
      <c r="D517" s="422"/>
      <c r="E517" s="421"/>
      <c r="F517" s="3921"/>
      <c r="G517" s="3827"/>
      <c r="H517" s="3872"/>
      <c r="I517" s="3918"/>
      <c r="J517" s="454" t="s">
        <v>213</v>
      </c>
      <c r="K517" s="430" t="s">
        <v>130</v>
      </c>
      <c r="L517" s="453"/>
      <c r="M517" s="428" t="s">
        <v>212</v>
      </c>
      <c r="N517" s="427" t="s">
        <v>211</v>
      </c>
      <c r="O517" s="495">
        <v>2.8490000000000002</v>
      </c>
    </row>
    <row r="518" spans="1:18" ht="15" x14ac:dyDescent="0.2">
      <c r="A518" s="3863"/>
      <c r="B518" s="3834"/>
      <c r="C518" s="3878"/>
      <c r="D518" s="422"/>
      <c r="E518" s="421"/>
      <c r="F518" s="3921"/>
      <c r="G518" s="3827"/>
      <c r="H518" s="3872"/>
      <c r="I518" s="3918"/>
      <c r="J518" s="420"/>
      <c r="K518" s="430" t="s">
        <v>199</v>
      </c>
      <c r="L518" s="453">
        <v>797.9</v>
      </c>
      <c r="M518" s="457" t="s">
        <v>210</v>
      </c>
      <c r="N518" s="496" t="s">
        <v>36</v>
      </c>
      <c r="O518" s="495">
        <v>2</v>
      </c>
    </row>
    <row r="519" spans="1:18" ht="15" x14ac:dyDescent="0.2">
      <c r="A519" s="3863"/>
      <c r="B519" s="3834"/>
      <c r="C519" s="3878"/>
      <c r="D519" s="422"/>
      <c r="E519" s="421"/>
      <c r="F519" s="3921"/>
      <c r="G519" s="3827"/>
      <c r="H519" s="3872"/>
      <c r="I519" s="3918"/>
      <c r="J519" s="420"/>
      <c r="K519" s="430" t="s">
        <v>154</v>
      </c>
      <c r="L519" s="453"/>
      <c r="M519" s="457"/>
      <c r="N519" s="496"/>
      <c r="O519" s="495"/>
    </row>
    <row r="520" spans="1:18" ht="15" x14ac:dyDescent="0.2">
      <c r="A520" s="3863"/>
      <c r="B520" s="3834"/>
      <c r="C520" s="3878"/>
      <c r="D520" s="422"/>
      <c r="E520" s="421"/>
      <c r="F520" s="3921"/>
      <c r="G520" s="3827"/>
      <c r="H520" s="3872"/>
      <c r="I520" s="3918"/>
      <c r="J520" s="420"/>
      <c r="K520" s="430" t="s">
        <v>144</v>
      </c>
      <c r="L520" s="453"/>
      <c r="M520" s="457"/>
      <c r="N520" s="496"/>
      <c r="O520" s="495"/>
    </row>
    <row r="521" spans="1:18" ht="15" x14ac:dyDescent="0.2">
      <c r="A521" s="3863"/>
      <c r="B521" s="3834"/>
      <c r="C521" s="3878"/>
      <c r="D521" s="422"/>
      <c r="E521" s="421"/>
      <c r="F521" s="3921"/>
      <c r="G521" s="3827"/>
      <c r="H521" s="3872"/>
      <c r="I521" s="3918"/>
      <c r="J521" s="420"/>
      <c r="K521" s="430" t="s">
        <v>209</v>
      </c>
      <c r="L521" s="510"/>
      <c r="M521" s="509"/>
      <c r="N521" s="508"/>
      <c r="O521" s="507"/>
    </row>
    <row r="522" spans="1:18" ht="15.75" thickBot="1" x14ac:dyDescent="0.25">
      <c r="A522" s="3863"/>
      <c r="B522" s="3834"/>
      <c r="C522" s="3878"/>
      <c r="D522" s="422"/>
      <c r="E522" s="421"/>
      <c r="F522" s="3921"/>
      <c r="G522" s="3827"/>
      <c r="H522" s="3872"/>
      <c r="I522" s="3918"/>
      <c r="J522" s="412"/>
      <c r="K522" s="450" t="s">
        <v>208</v>
      </c>
      <c r="L522" s="449"/>
      <c r="M522" s="417"/>
      <c r="N522" s="416"/>
      <c r="O522" s="506"/>
      <c r="P522" s="505"/>
      <c r="R522" s="356"/>
    </row>
    <row r="523" spans="1:18" ht="15" customHeight="1" thickBot="1" x14ac:dyDescent="0.25">
      <c r="A523" s="3864"/>
      <c r="B523" s="3835"/>
      <c r="C523" s="3879"/>
      <c r="D523" s="447"/>
      <c r="E523" s="446"/>
      <c r="F523" s="3922"/>
      <c r="G523" s="3828"/>
      <c r="H523" s="3924"/>
      <c r="I523" s="3919"/>
      <c r="J523" s="487"/>
      <c r="K523" s="443" t="s">
        <v>21</v>
      </c>
      <c r="L523" s="442">
        <f>SUM(L516:L522)</f>
        <v>797.9</v>
      </c>
      <c r="M523" s="441"/>
      <c r="N523" s="460"/>
      <c r="O523" s="459"/>
    </row>
    <row r="524" spans="1:18" ht="15" customHeight="1" x14ac:dyDescent="0.2">
      <c r="A524" s="3862" t="s">
        <v>70</v>
      </c>
      <c r="B524" s="3833" t="s">
        <v>25</v>
      </c>
      <c r="C524" s="3877" t="s">
        <v>25</v>
      </c>
      <c r="D524" s="504" t="s">
        <v>93</v>
      </c>
      <c r="E524" s="3925"/>
      <c r="F524" s="3920" t="s">
        <v>207</v>
      </c>
      <c r="G524" s="3860" t="s">
        <v>202</v>
      </c>
      <c r="H524" s="3871" t="s">
        <v>33</v>
      </c>
      <c r="I524" s="3886" t="s">
        <v>206</v>
      </c>
      <c r="J524" s="436" t="s">
        <v>200</v>
      </c>
      <c r="K524" s="503" t="s">
        <v>108</v>
      </c>
      <c r="L524" s="502">
        <v>35</v>
      </c>
      <c r="M524" s="501" t="s">
        <v>205</v>
      </c>
      <c r="N524" s="500" t="s">
        <v>36</v>
      </c>
      <c r="O524" s="499">
        <v>5</v>
      </c>
      <c r="P524" s="353"/>
      <c r="Q524" s="353"/>
      <c r="R524" s="353"/>
    </row>
    <row r="525" spans="1:18" ht="15" x14ac:dyDescent="0.2">
      <c r="A525" s="3863"/>
      <c r="B525" s="3834"/>
      <c r="C525" s="3878"/>
      <c r="D525" s="494"/>
      <c r="E525" s="3926"/>
      <c r="F525" s="3921"/>
      <c r="G525" s="3861"/>
      <c r="H525" s="3872"/>
      <c r="I525" s="3887"/>
      <c r="J525" s="353"/>
      <c r="K525" s="498" t="s">
        <v>130</v>
      </c>
      <c r="L525" s="497"/>
      <c r="M525" s="428"/>
      <c r="N525" s="427"/>
      <c r="O525" s="495"/>
      <c r="P525" s="353"/>
      <c r="Q525" s="353"/>
      <c r="R525" s="353"/>
    </row>
    <row r="526" spans="1:18" ht="15" x14ac:dyDescent="0.2">
      <c r="A526" s="3863"/>
      <c r="B526" s="3834"/>
      <c r="C526" s="3878"/>
      <c r="D526" s="494"/>
      <c r="E526" s="3926"/>
      <c r="F526" s="3921"/>
      <c r="G526" s="3861"/>
      <c r="H526" s="3872"/>
      <c r="I526" s="3887"/>
      <c r="J526" s="420"/>
      <c r="K526" s="498" t="s">
        <v>199</v>
      </c>
      <c r="L526" s="497"/>
      <c r="M526" s="457"/>
      <c r="N526" s="496"/>
      <c r="O526" s="495"/>
      <c r="P526" s="353"/>
      <c r="Q526" s="353"/>
      <c r="R526" s="353"/>
    </row>
    <row r="527" spans="1:18" ht="15.75" thickBot="1" x14ac:dyDescent="0.25">
      <c r="A527" s="3863"/>
      <c r="B527" s="3834"/>
      <c r="C527" s="3878"/>
      <c r="D527" s="494"/>
      <c r="E527" s="3926"/>
      <c r="F527" s="3921"/>
      <c r="G527" s="3861"/>
      <c r="H527" s="3872"/>
      <c r="I527" s="3887"/>
      <c r="J527" s="420"/>
      <c r="K527" s="493"/>
      <c r="L527" s="492"/>
      <c r="M527" s="491"/>
      <c r="N527" s="490"/>
      <c r="O527" s="489"/>
      <c r="P527" s="353"/>
      <c r="Q527" s="353"/>
      <c r="R527" s="353"/>
    </row>
    <row r="528" spans="1:18" ht="18.75" customHeight="1" thickBot="1" x14ac:dyDescent="0.25">
      <c r="A528" s="3864"/>
      <c r="B528" s="3835"/>
      <c r="C528" s="3879"/>
      <c r="D528" s="488"/>
      <c r="E528" s="3927"/>
      <c r="F528" s="3922"/>
      <c r="G528" s="3861"/>
      <c r="H528" s="3872"/>
      <c r="I528" s="3888"/>
      <c r="J528" s="487"/>
      <c r="K528" s="443" t="s">
        <v>21</v>
      </c>
      <c r="L528" s="442">
        <f>SUM(L524:L527)</f>
        <v>35</v>
      </c>
      <c r="M528" s="461"/>
      <c r="N528" s="460"/>
      <c r="O528" s="459"/>
      <c r="P528" s="353"/>
      <c r="Q528" s="353"/>
      <c r="R528" s="353"/>
    </row>
    <row r="529" spans="1:31" ht="25.9" hidden="1" customHeight="1" x14ac:dyDescent="0.2">
      <c r="A529" s="466" t="s">
        <v>70</v>
      </c>
      <c r="B529" s="465" t="s">
        <v>25</v>
      </c>
      <c r="C529" s="464" t="s">
        <v>25</v>
      </c>
      <c r="D529" s="486" t="s">
        <v>93</v>
      </c>
      <c r="E529" s="3824" t="s">
        <v>25</v>
      </c>
      <c r="F529" s="485"/>
      <c r="G529" s="3861"/>
      <c r="H529" s="3872"/>
      <c r="I529" s="484"/>
      <c r="J529" s="483"/>
      <c r="K529" s="482" t="s">
        <v>108</v>
      </c>
      <c r="L529" s="481"/>
      <c r="M529" s="480"/>
      <c r="N529" s="479"/>
      <c r="O529" s="478"/>
      <c r="P529" s="353"/>
      <c r="Q529" s="353"/>
      <c r="R529" s="353"/>
      <c r="Y529" s="356"/>
      <c r="Z529" s="356"/>
    </row>
    <row r="530" spans="1:31" ht="18" hidden="1" customHeight="1" x14ac:dyDescent="0.2">
      <c r="A530" s="466"/>
      <c r="B530" s="465"/>
      <c r="C530" s="464"/>
      <c r="D530" s="463"/>
      <c r="E530" s="3824"/>
      <c r="F530" s="462"/>
      <c r="G530" s="3861"/>
      <c r="H530" s="3872"/>
      <c r="I530" s="420"/>
      <c r="J530" s="477"/>
      <c r="K530" s="476" t="s">
        <v>130</v>
      </c>
      <c r="L530" s="475"/>
      <c r="M530" s="474"/>
      <c r="N530" s="473"/>
      <c r="O530" s="472"/>
      <c r="P530" s="353"/>
      <c r="Q530" s="353"/>
      <c r="R530" s="353"/>
      <c r="Y530" s="356"/>
      <c r="Z530" s="356"/>
    </row>
    <row r="531" spans="1:31" ht="15.75" hidden="1" customHeight="1" thickBot="1" x14ac:dyDescent="0.25">
      <c r="A531" s="466"/>
      <c r="B531" s="465"/>
      <c r="C531" s="464"/>
      <c r="D531" s="463"/>
      <c r="E531" s="3824"/>
      <c r="F531" s="462"/>
      <c r="G531" s="3861"/>
      <c r="H531" s="3872"/>
      <c r="I531" s="420"/>
      <c r="J531" s="412"/>
      <c r="K531" s="471" t="s">
        <v>199</v>
      </c>
      <c r="L531" s="470"/>
      <c r="M531" s="469"/>
      <c r="N531" s="468"/>
      <c r="O531" s="467"/>
      <c r="P531" s="353"/>
      <c r="Q531" s="353"/>
      <c r="R531" s="353"/>
    </row>
    <row r="532" spans="1:31" ht="16.5" hidden="1" customHeight="1" thickBot="1" x14ac:dyDescent="0.25">
      <c r="A532" s="466"/>
      <c r="B532" s="465"/>
      <c r="C532" s="464"/>
      <c r="D532" s="463"/>
      <c r="E532" s="3825"/>
      <c r="F532" s="462"/>
      <c r="G532" s="3865"/>
      <c r="H532" s="3873"/>
      <c r="I532" s="420"/>
      <c r="J532" s="412"/>
      <c r="K532" s="443" t="s">
        <v>21</v>
      </c>
      <c r="L532" s="442">
        <f>SUM(L529:L531)</f>
        <v>0</v>
      </c>
      <c r="M532" s="461"/>
      <c r="N532" s="460"/>
      <c r="O532" s="459"/>
      <c r="P532" s="353"/>
      <c r="Q532" s="353"/>
      <c r="R532" s="353"/>
    </row>
    <row r="533" spans="1:31" ht="15" customHeight="1" x14ac:dyDescent="0.2">
      <c r="A533" s="3862" t="s">
        <v>70</v>
      </c>
      <c r="B533" s="3833" t="s">
        <v>25</v>
      </c>
      <c r="C533" s="3877" t="s">
        <v>25</v>
      </c>
      <c r="D533" s="438" t="s">
        <v>91</v>
      </c>
      <c r="E533" s="437"/>
      <c r="F533" s="3942" t="s">
        <v>204</v>
      </c>
      <c r="G533" s="3826" t="s">
        <v>202</v>
      </c>
      <c r="H533" s="3944" t="s">
        <v>33</v>
      </c>
      <c r="I533" s="3886" t="s">
        <v>201</v>
      </c>
      <c r="J533" s="436" t="s">
        <v>200</v>
      </c>
      <c r="K533" s="435" t="s">
        <v>108</v>
      </c>
      <c r="L533" s="458">
        <v>20.9</v>
      </c>
      <c r="M533" s="457"/>
      <c r="N533" s="456"/>
      <c r="O533" s="455"/>
      <c r="AA533" s="356"/>
      <c r="AB533" s="356"/>
      <c r="AC533" s="356"/>
      <c r="AD533" s="356"/>
      <c r="AE533" s="356"/>
    </row>
    <row r="534" spans="1:31" ht="15" x14ac:dyDescent="0.2">
      <c r="A534" s="3863"/>
      <c r="B534" s="3834"/>
      <c r="C534" s="3878"/>
      <c r="D534" s="422"/>
      <c r="E534" s="421"/>
      <c r="F534" s="3943"/>
      <c r="G534" s="3827"/>
      <c r="H534" s="3843"/>
      <c r="I534" s="3887"/>
      <c r="J534" s="454"/>
      <c r="K534" s="430" t="s">
        <v>130</v>
      </c>
      <c r="L534" s="453"/>
      <c r="M534" s="428"/>
      <c r="N534" s="427"/>
      <c r="O534" s="426"/>
      <c r="AA534" s="356"/>
      <c r="AB534" s="356"/>
      <c r="AC534" s="356"/>
      <c r="AD534" s="356"/>
      <c r="AE534" s="356"/>
    </row>
    <row r="535" spans="1:31" ht="15.75" thickBot="1" x14ac:dyDescent="0.25">
      <c r="A535" s="3863"/>
      <c r="B535" s="3834"/>
      <c r="C535" s="3878"/>
      <c r="D535" s="422"/>
      <c r="E535" s="421"/>
      <c r="F535" s="452"/>
      <c r="G535" s="3827"/>
      <c r="H535" s="3843"/>
      <c r="I535" s="3887"/>
      <c r="J535" s="451"/>
      <c r="K535" s="450" t="s">
        <v>199</v>
      </c>
      <c r="L535" s="449"/>
      <c r="M535" s="448"/>
      <c r="N535" s="416"/>
      <c r="O535" s="415"/>
      <c r="AA535" s="356"/>
      <c r="AB535" s="356"/>
      <c r="AC535" s="356"/>
      <c r="AD535" s="356"/>
      <c r="AE535" s="356"/>
    </row>
    <row r="536" spans="1:31" ht="16.5" customHeight="1" thickBot="1" x14ac:dyDescent="0.25">
      <c r="A536" s="3864"/>
      <c r="B536" s="3835"/>
      <c r="C536" s="3879"/>
      <c r="D536" s="447"/>
      <c r="E536" s="446"/>
      <c r="F536" s="445"/>
      <c r="G536" s="3828"/>
      <c r="H536" s="3945"/>
      <c r="I536" s="3888"/>
      <c r="J536" s="444"/>
      <c r="K536" s="443" t="s">
        <v>21</v>
      </c>
      <c r="L536" s="442">
        <f>SUM(L533:L535)</f>
        <v>20.9</v>
      </c>
      <c r="M536" s="441"/>
      <c r="N536" s="440"/>
      <c r="O536" s="439"/>
      <c r="AA536" s="356"/>
      <c r="AB536" s="356"/>
      <c r="AC536" s="356"/>
      <c r="AD536" s="356"/>
      <c r="AE536" s="356"/>
    </row>
    <row r="537" spans="1:31" ht="15" x14ac:dyDescent="0.2">
      <c r="A537" s="3862" t="s">
        <v>70</v>
      </c>
      <c r="B537" s="3833" t="s">
        <v>25</v>
      </c>
      <c r="C537" s="3877" t="s">
        <v>25</v>
      </c>
      <c r="D537" s="438" t="s">
        <v>87</v>
      </c>
      <c r="E537" s="437"/>
      <c r="F537" s="3942" t="s">
        <v>203</v>
      </c>
      <c r="G537" s="3827" t="s">
        <v>202</v>
      </c>
      <c r="H537" s="3944" t="s">
        <v>33</v>
      </c>
      <c r="I537" s="3886" t="s">
        <v>201</v>
      </c>
      <c r="J537" s="436" t="s">
        <v>200</v>
      </c>
      <c r="K537" s="435" t="s">
        <v>108</v>
      </c>
      <c r="L537" s="434"/>
      <c r="M537" s="433"/>
      <c r="N537" s="432"/>
      <c r="O537" s="431"/>
      <c r="AA537" s="356"/>
      <c r="AB537" s="356"/>
      <c r="AC537" s="356"/>
      <c r="AD537" s="356"/>
      <c r="AE537" s="356"/>
    </row>
    <row r="538" spans="1:31" ht="15" x14ac:dyDescent="0.2">
      <c r="A538" s="3863"/>
      <c r="B538" s="3834"/>
      <c r="C538" s="3878"/>
      <c r="D538" s="422"/>
      <c r="E538" s="421"/>
      <c r="F538" s="3943"/>
      <c r="G538" s="3827"/>
      <c r="H538" s="3843"/>
      <c r="I538" s="3887"/>
      <c r="J538" s="420"/>
      <c r="K538" s="430" t="s">
        <v>130</v>
      </c>
      <c r="L538" s="429">
        <v>30</v>
      </c>
      <c r="M538" s="428"/>
      <c r="N538" s="427"/>
      <c r="O538" s="426"/>
      <c r="Q538" s="425"/>
      <c r="T538" s="424"/>
      <c r="U538" s="423">
        <v>0</v>
      </c>
      <c r="AA538" s="363"/>
      <c r="AB538" s="356"/>
      <c r="AC538" s="356"/>
      <c r="AD538" s="356"/>
      <c r="AE538" s="356"/>
    </row>
    <row r="539" spans="1:31" ht="15.75" thickBot="1" x14ac:dyDescent="0.25">
      <c r="A539" s="3863"/>
      <c r="B539" s="3834"/>
      <c r="C539" s="3878"/>
      <c r="D539" s="422"/>
      <c r="E539" s="421"/>
      <c r="F539" s="3943"/>
      <c r="G539" s="3827"/>
      <c r="H539" s="3843"/>
      <c r="I539" s="3887"/>
      <c r="J539" s="420"/>
      <c r="K539" s="419" t="s">
        <v>199</v>
      </c>
      <c r="L539" s="418">
        <v>0</v>
      </c>
      <c r="M539" s="417"/>
      <c r="N539" s="416"/>
      <c r="O539" s="415"/>
    </row>
    <row r="540" spans="1:31" ht="18" customHeight="1" thickBot="1" x14ac:dyDescent="0.25">
      <c r="A540" s="3863"/>
      <c r="B540" s="3834"/>
      <c r="C540" s="3878"/>
      <c r="D540" s="414"/>
      <c r="E540" s="413"/>
      <c r="F540" s="3943"/>
      <c r="G540" s="3827"/>
      <c r="H540" s="3955"/>
      <c r="I540" s="3887"/>
      <c r="J540" s="412"/>
      <c r="K540" s="411" t="s">
        <v>21</v>
      </c>
      <c r="L540" s="410">
        <f>SUM(L537:L539)</f>
        <v>30</v>
      </c>
      <c r="M540" s="409"/>
      <c r="N540" s="408"/>
      <c r="O540" s="407"/>
    </row>
    <row r="541" spans="1:31" ht="17.25" customHeight="1" thickBot="1" x14ac:dyDescent="0.25">
      <c r="A541" s="406" t="s">
        <v>70</v>
      </c>
      <c r="B541" s="405" t="s">
        <v>25</v>
      </c>
      <c r="C541" s="3946" t="s">
        <v>26</v>
      </c>
      <c r="D541" s="3947"/>
      <c r="E541" s="3947"/>
      <c r="F541" s="3947"/>
      <c r="G541" s="3947"/>
      <c r="H541" s="3947"/>
      <c r="I541" s="3947"/>
      <c r="J541" s="3948"/>
      <c r="K541" s="404" t="s">
        <v>21</v>
      </c>
      <c r="L541" s="403">
        <f>L509*1</f>
        <v>1755.5</v>
      </c>
      <c r="M541" s="402"/>
      <c r="N541" s="402"/>
      <c r="O541" s="401"/>
    </row>
    <row r="542" spans="1:31" ht="20.45" customHeight="1" thickBot="1" x14ac:dyDescent="0.25">
      <c r="A542" s="400" t="s">
        <v>70</v>
      </c>
      <c r="B542" s="400"/>
      <c r="C542" s="3949" t="s">
        <v>24</v>
      </c>
      <c r="D542" s="3950"/>
      <c r="E542" s="3950"/>
      <c r="F542" s="3950"/>
      <c r="G542" s="3950"/>
      <c r="H542" s="3950"/>
      <c r="I542" s="3950"/>
      <c r="J542" s="3951"/>
      <c r="K542" s="399" t="s">
        <v>21</v>
      </c>
      <c r="L542" s="398">
        <f>L541*1</f>
        <v>1755.5</v>
      </c>
      <c r="M542" s="397"/>
      <c r="N542" s="397"/>
      <c r="O542" s="396"/>
    </row>
    <row r="543" spans="1:31" ht="18" hidden="1" customHeight="1" thickBot="1" x14ac:dyDescent="0.25">
      <c r="A543" s="395"/>
      <c r="B543" s="395"/>
      <c r="C543" s="4123" t="s">
        <v>23</v>
      </c>
      <c r="D543" s="4123"/>
      <c r="E543" s="4123"/>
      <c r="F543" s="4123"/>
      <c r="G543" s="4123"/>
      <c r="H543" s="4123"/>
      <c r="I543" s="4124"/>
      <c r="J543" s="394"/>
      <c r="K543" s="393" t="s">
        <v>21</v>
      </c>
      <c r="L543" s="392" t="e">
        <f>L544-#REF!</f>
        <v>#REF!</v>
      </c>
      <c r="M543" s="391"/>
      <c r="N543" s="391"/>
      <c r="O543" s="390"/>
    </row>
    <row r="544" spans="1:31" ht="15.75" customHeight="1" thickBot="1" x14ac:dyDescent="0.25">
      <c r="A544" s="4125" t="s">
        <v>198</v>
      </c>
      <c r="B544" s="4126"/>
      <c r="C544" s="4126"/>
      <c r="D544" s="4126"/>
      <c r="E544" s="4126"/>
      <c r="F544" s="4126"/>
      <c r="G544" s="4126"/>
      <c r="H544" s="4126"/>
      <c r="I544" s="4126"/>
      <c r="J544" s="4127"/>
      <c r="K544" s="389" t="s">
        <v>21</v>
      </c>
      <c r="L544" s="388">
        <f>L63+L124+L181+L259+L307+L417+L447+L497+L542</f>
        <v>26608.1</v>
      </c>
      <c r="M544" s="387"/>
      <c r="N544" s="387"/>
      <c r="O544" s="386"/>
    </row>
    <row r="545" spans="1:26" ht="205.5" customHeight="1" x14ac:dyDescent="0.2">
      <c r="A545" s="35" t="s">
        <v>20</v>
      </c>
      <c r="B545" s="35"/>
      <c r="C545" s="35"/>
      <c r="D545" s="35"/>
      <c r="E545" s="35"/>
      <c r="F545" s="35"/>
      <c r="G545" s="35"/>
      <c r="H545" s="35"/>
      <c r="I545" s="35"/>
      <c r="J545" s="35"/>
      <c r="K545" s="35"/>
      <c r="L545" s="35"/>
    </row>
    <row r="546" spans="1:26" ht="15" x14ac:dyDescent="0.25">
      <c r="A546" s="384"/>
      <c r="B546" s="384"/>
      <c r="C546" s="384"/>
      <c r="D546" s="385"/>
      <c r="E546" s="385"/>
      <c r="F546" s="4097" t="s">
        <v>197</v>
      </c>
      <c r="G546" s="4097"/>
      <c r="H546" s="4097"/>
      <c r="I546" s="4097"/>
      <c r="J546" s="4097"/>
      <c r="K546" s="4097"/>
      <c r="L546" s="4097"/>
      <c r="M546" s="380"/>
    </row>
    <row r="547" spans="1:26" ht="15.75" thickBot="1" x14ac:dyDescent="0.3">
      <c r="A547" s="384"/>
      <c r="B547" s="384"/>
      <c r="C547" s="384"/>
      <c r="D547" s="384"/>
      <c r="E547" s="384"/>
      <c r="F547" s="384"/>
      <c r="G547" s="384"/>
      <c r="H547" s="384"/>
      <c r="I547" s="384"/>
      <c r="J547" s="384"/>
      <c r="K547" s="384"/>
      <c r="L547" s="371"/>
    </row>
    <row r="548" spans="1:26" ht="33.75" customHeight="1" thickBot="1" x14ac:dyDescent="0.25">
      <c r="F548" s="383"/>
      <c r="G548" s="382"/>
      <c r="H548" s="382"/>
      <c r="I548" s="382"/>
      <c r="J548" s="382"/>
      <c r="K548" s="381"/>
      <c r="L548" s="23" t="s">
        <v>17</v>
      </c>
      <c r="M548" s="380"/>
      <c r="N548" s="365"/>
      <c r="O548" s="365"/>
      <c r="Y548" s="379"/>
    </row>
    <row r="549" spans="1:26" ht="15.75" thickBot="1" x14ac:dyDescent="0.25">
      <c r="F549" s="4098" t="s">
        <v>16</v>
      </c>
      <c r="G549" s="4099"/>
      <c r="H549" s="4099"/>
      <c r="I549" s="4099"/>
      <c r="J549" s="4099"/>
      <c r="K549" s="4100"/>
      <c r="L549" s="378">
        <f>SUM(L550:L560)</f>
        <v>26608.1</v>
      </c>
      <c r="M549" s="377"/>
      <c r="N549" s="363"/>
      <c r="O549" s="363"/>
    </row>
    <row r="550" spans="1:26" ht="15" x14ac:dyDescent="0.2">
      <c r="F550" s="3952" t="s">
        <v>196</v>
      </c>
      <c r="G550" s="3953"/>
      <c r="H550" s="3953"/>
      <c r="I550" s="3953"/>
      <c r="J550" s="3953"/>
      <c r="K550" s="3954"/>
      <c r="L550" s="376">
        <f>L13+L44+L69+L93+L129+L147+L168+L186+L264+L279+L294+L312+L329+L344+L422+L434+L452+L502</f>
        <v>77.899999999999991</v>
      </c>
      <c r="N550" s="363"/>
      <c r="O550" s="365"/>
    </row>
    <row r="551" spans="1:26" ht="15" x14ac:dyDescent="0.2">
      <c r="F551" s="3952" t="s">
        <v>195</v>
      </c>
      <c r="G551" s="3953"/>
      <c r="H551" s="3953"/>
      <c r="I551" s="3953"/>
      <c r="J551" s="3953"/>
      <c r="K551" s="3954"/>
      <c r="L551" s="369"/>
      <c r="N551" s="365"/>
      <c r="O551" s="365"/>
    </row>
    <row r="552" spans="1:26" ht="15" x14ac:dyDescent="0.2">
      <c r="F552" s="3952" t="s">
        <v>194</v>
      </c>
      <c r="G552" s="3953"/>
      <c r="H552" s="3953"/>
      <c r="I552" s="3953"/>
      <c r="J552" s="3953"/>
      <c r="K552" s="3954"/>
      <c r="L552" s="375">
        <f>L18+L48+L73+L133+L151+L172+L190+L268+L283+L298+L317+L333+L348+L426+L438+L456+L507</f>
        <v>0</v>
      </c>
      <c r="N552" s="365"/>
      <c r="O552" s="365"/>
    </row>
    <row r="553" spans="1:26" ht="28.9" customHeight="1" x14ac:dyDescent="0.2">
      <c r="F553" s="3952" t="s">
        <v>193</v>
      </c>
      <c r="G553" s="3953"/>
      <c r="H553" s="3953"/>
      <c r="I553" s="3953"/>
      <c r="J553" s="3953"/>
      <c r="K553" s="3954"/>
      <c r="L553" s="369">
        <f>L522+L316</f>
        <v>0</v>
      </c>
      <c r="N553" s="365"/>
      <c r="O553" s="363"/>
    </row>
    <row r="554" spans="1:26" ht="15" x14ac:dyDescent="0.2">
      <c r="F554" s="4114" t="s">
        <v>192</v>
      </c>
      <c r="G554" s="4115"/>
      <c r="H554" s="4115"/>
      <c r="I554" s="4115"/>
      <c r="J554" s="4115"/>
      <c r="K554" s="4116"/>
      <c r="L554" s="374">
        <f>L457+L97+L17+L521</f>
        <v>6716</v>
      </c>
      <c r="N554" s="365"/>
      <c r="O554" s="365"/>
    </row>
    <row r="555" spans="1:26" ht="15" x14ac:dyDescent="0.25">
      <c r="F555" s="373" t="s">
        <v>191</v>
      </c>
      <c r="G555" s="372"/>
      <c r="H555" s="371"/>
      <c r="I555" s="371"/>
      <c r="J555" s="371"/>
      <c r="K555" s="370"/>
      <c r="L555" s="369"/>
      <c r="N555" s="365"/>
      <c r="O555" s="365"/>
    </row>
    <row r="556" spans="1:26" ht="15" x14ac:dyDescent="0.2">
      <c r="F556" s="3952" t="s">
        <v>190</v>
      </c>
      <c r="G556" s="3953"/>
      <c r="H556" s="3953"/>
      <c r="I556" s="3953"/>
      <c r="J556" s="3953"/>
      <c r="K556" s="3954"/>
      <c r="L556" s="369"/>
      <c r="N556" s="365"/>
      <c r="O556" s="365"/>
    </row>
    <row r="557" spans="1:26" ht="15" x14ac:dyDescent="0.2">
      <c r="F557" s="3952" t="s">
        <v>189</v>
      </c>
      <c r="G557" s="3953"/>
      <c r="H557" s="3953"/>
      <c r="I557" s="3953"/>
      <c r="J557" s="3953"/>
      <c r="K557" s="3954"/>
      <c r="L557" s="368"/>
      <c r="N557" s="365"/>
      <c r="O557" s="365"/>
      <c r="Y557" s="354"/>
      <c r="Z557" s="354"/>
    </row>
    <row r="558" spans="1:26" ht="15" x14ac:dyDescent="0.2">
      <c r="F558" s="3952" t="s">
        <v>188</v>
      </c>
      <c r="G558" s="3953"/>
      <c r="H558" s="3953"/>
      <c r="I558" s="3953"/>
      <c r="J558" s="3953"/>
      <c r="K558" s="3954"/>
      <c r="L558" s="367">
        <f>L15+L46+L71+L95+L131+L149+L170+L188+L266+L281+L296+L314+L331+L346+L424+L436+L454+L504</f>
        <v>5665.7999999999993</v>
      </c>
      <c r="N558" s="365"/>
      <c r="O558" s="365"/>
      <c r="Y558" s="354"/>
      <c r="Z558" s="354"/>
    </row>
    <row r="559" spans="1:26" ht="15" x14ac:dyDescent="0.2">
      <c r="F559" s="3952" t="s">
        <v>187</v>
      </c>
      <c r="G559" s="3953"/>
      <c r="H559" s="3953"/>
      <c r="I559" s="3953"/>
      <c r="J559" s="3953"/>
      <c r="K559" s="3954"/>
      <c r="L559" s="366">
        <f>L16+L47+L72+L96+L132+L150+L171+L189+L267+L282+L297+L315+L332+L347+L425+L437+L455+L505</f>
        <v>6776.4000000000005</v>
      </c>
      <c r="N559" s="363"/>
      <c r="O559" s="365"/>
      <c r="Y559" s="354"/>
      <c r="Z559" s="354"/>
    </row>
    <row r="560" spans="1:26" ht="15.75" thickBot="1" x14ac:dyDescent="0.25">
      <c r="F560" s="4109" t="s">
        <v>186</v>
      </c>
      <c r="G560" s="4110"/>
      <c r="H560" s="4110"/>
      <c r="I560" s="4110"/>
      <c r="J560" s="4110"/>
      <c r="K560" s="4111"/>
      <c r="L560" s="364">
        <f>L14+L45+L70+L94+L130+L148+L169+L187+L265+L280+L295+L313+L330+L345+L423+L435+L453+L503</f>
        <v>7372</v>
      </c>
      <c r="M560" s="354"/>
      <c r="N560" s="363"/>
      <c r="O560" s="362"/>
      <c r="Y560" s="354"/>
      <c r="Z560" s="354"/>
    </row>
    <row r="561" spans="6:26" ht="15.75" thickBot="1" x14ac:dyDescent="0.25">
      <c r="F561" s="4112" t="s">
        <v>2</v>
      </c>
      <c r="G561" s="4113"/>
      <c r="H561" s="4113"/>
      <c r="I561" s="4113"/>
      <c r="J561" s="4113"/>
      <c r="K561" s="4113"/>
      <c r="L561" s="361">
        <f>L562</f>
        <v>0</v>
      </c>
      <c r="Q561" s="353"/>
      <c r="Y561" s="354"/>
      <c r="Z561" s="354"/>
    </row>
    <row r="562" spans="6:26" ht="15.75" thickBot="1" x14ac:dyDescent="0.25">
      <c r="F562" s="4094" t="s">
        <v>185</v>
      </c>
      <c r="G562" s="4095"/>
      <c r="H562" s="4095"/>
      <c r="I562" s="4095"/>
      <c r="J562" s="4095"/>
      <c r="K562" s="4096"/>
      <c r="L562" s="360">
        <v>0</v>
      </c>
      <c r="Y562" s="354"/>
    </row>
    <row r="563" spans="6:26" ht="13.5" customHeight="1" thickBot="1" x14ac:dyDescent="0.25">
      <c r="F563" s="359"/>
      <c r="G563" s="358"/>
      <c r="H563" s="358"/>
      <c r="I563" s="358"/>
      <c r="J563" s="3940" t="s">
        <v>0</v>
      </c>
      <c r="K563" s="3941"/>
      <c r="L563" s="357">
        <f>L549+L561</f>
        <v>26608.1</v>
      </c>
      <c r="M563" s="356"/>
      <c r="Q563" s="353"/>
    </row>
    <row r="564" spans="6:26" x14ac:dyDescent="0.2">
      <c r="L564" s="355"/>
    </row>
    <row r="566" spans="6:26" x14ac:dyDescent="0.2">
      <c r="M566" s="354"/>
    </row>
  </sheetData>
  <mergeCells count="516">
    <mergeCell ref="F50:F55"/>
    <mergeCell ref="H50:H55"/>
    <mergeCell ref="I50:I55"/>
    <mergeCell ref="G44:G49"/>
    <mergeCell ref="G50:G55"/>
    <mergeCell ref="B50:B55"/>
    <mergeCell ref="B93:B98"/>
    <mergeCell ref="F93:F98"/>
    <mergeCell ref="H93:H98"/>
    <mergeCell ref="I93:I98"/>
    <mergeCell ref="J32:J33"/>
    <mergeCell ref="B75:B80"/>
    <mergeCell ref="B81:B86"/>
    <mergeCell ref="B87:B92"/>
    <mergeCell ref="E87:E92"/>
    <mergeCell ref="C62:I62"/>
    <mergeCell ref="C63:I63"/>
    <mergeCell ref="B69:B74"/>
    <mergeCell ref="C67:L68"/>
    <mergeCell ref="B67:B68"/>
    <mergeCell ref="B56:B61"/>
    <mergeCell ref="E50:E55"/>
    <mergeCell ref="M1:O1"/>
    <mergeCell ref="F99:F103"/>
    <mergeCell ref="H99:H104"/>
    <mergeCell ref="I99:I104"/>
    <mergeCell ref="G93:G98"/>
    <mergeCell ref="G99:G104"/>
    <mergeCell ref="B99:B104"/>
    <mergeCell ref="M479:M480"/>
    <mergeCell ref="J69:J70"/>
    <mergeCell ref="J344:J345"/>
    <mergeCell ref="J422:J423"/>
    <mergeCell ref="J111:J116"/>
    <mergeCell ref="J252:J257"/>
    <mergeCell ref="F252:F257"/>
    <mergeCell ref="G252:G257"/>
    <mergeCell ref="H252:H256"/>
    <mergeCell ref="I252:I257"/>
    <mergeCell ref="I105:I110"/>
    <mergeCell ref="J129:J130"/>
    <mergeCell ref="H111:H116"/>
    <mergeCell ref="G111:G116"/>
    <mergeCell ref="J186:J187"/>
    <mergeCell ref="J147:J152"/>
    <mergeCell ref="J168:J169"/>
    <mergeCell ref="J329:J330"/>
    <mergeCell ref="N313:N314"/>
    <mergeCell ref="O313:O314"/>
    <mergeCell ref="C326:I326"/>
    <mergeCell ref="C259:I259"/>
    <mergeCell ref="G264:G269"/>
    <mergeCell ref="J210:J211"/>
    <mergeCell ref="H216:H221"/>
    <mergeCell ref="I216:I221"/>
    <mergeCell ref="H222:H227"/>
    <mergeCell ref="I222:I227"/>
    <mergeCell ref="J312:J314"/>
    <mergeCell ref="J294:J295"/>
    <mergeCell ref="G228:G233"/>
    <mergeCell ref="H228:H233"/>
    <mergeCell ref="I228:I233"/>
    <mergeCell ref="C258:I258"/>
    <mergeCell ref="F246:F251"/>
    <mergeCell ref="G246:G251"/>
    <mergeCell ref="H246:H250"/>
    <mergeCell ref="I246:I251"/>
    <mergeCell ref="F222:F227"/>
    <mergeCell ref="F240:F245"/>
    <mergeCell ref="G222:G227"/>
    <mergeCell ref="M337:M338"/>
    <mergeCell ref="M313:M314"/>
    <mergeCell ref="C123:I123"/>
    <mergeCell ref="G210:G215"/>
    <mergeCell ref="G216:G221"/>
    <mergeCell ref="H141:H146"/>
    <mergeCell ref="I141:I146"/>
    <mergeCell ref="F428:F433"/>
    <mergeCell ref="F300:F305"/>
    <mergeCell ref="H300:H305"/>
    <mergeCell ref="I300:I305"/>
    <mergeCell ref="C306:I306"/>
    <mergeCell ref="C307:I307"/>
    <mergeCell ref="E252:E257"/>
    <mergeCell ref="D252:D257"/>
    <mergeCell ref="C252:C257"/>
    <mergeCell ref="H147:H152"/>
    <mergeCell ref="I147:I152"/>
    <mergeCell ref="H153:H158"/>
    <mergeCell ref="I153:I158"/>
    <mergeCell ref="F129:F134"/>
    <mergeCell ref="H129:H134"/>
    <mergeCell ref="C447:I447"/>
    <mergeCell ref="I440:I445"/>
    <mergeCell ref="J434:J436"/>
    <mergeCell ref="F404:F406"/>
    <mergeCell ref="H404:H409"/>
    <mergeCell ref="J410:J415"/>
    <mergeCell ref="I312:I318"/>
    <mergeCell ref="I319:I325"/>
    <mergeCell ref="I380:I385"/>
    <mergeCell ref="G380:G385"/>
    <mergeCell ref="I362:I367"/>
    <mergeCell ref="G362:G367"/>
    <mergeCell ref="I344:I349"/>
    <mergeCell ref="D344:F349"/>
    <mergeCell ref="G344:G349"/>
    <mergeCell ref="I422:I427"/>
    <mergeCell ref="G428:G433"/>
    <mergeCell ref="C543:I543"/>
    <mergeCell ref="A544:J544"/>
    <mergeCell ref="C341:I341"/>
    <mergeCell ref="I472:I477"/>
    <mergeCell ref="G472:G477"/>
    <mergeCell ref="A537:A540"/>
    <mergeCell ref="B537:B540"/>
    <mergeCell ref="J452:J454"/>
    <mergeCell ref="G434:G439"/>
    <mergeCell ref="G440:G445"/>
    <mergeCell ref="A533:A536"/>
    <mergeCell ref="A524:A528"/>
    <mergeCell ref="B524:B528"/>
    <mergeCell ref="C524:C528"/>
    <mergeCell ref="B510:B515"/>
    <mergeCell ref="C510:C515"/>
    <mergeCell ref="H510:H515"/>
    <mergeCell ref="D502:F509"/>
    <mergeCell ref="I410:I415"/>
    <mergeCell ref="I402:I403"/>
    <mergeCell ref="G398:G403"/>
    <mergeCell ref="B380:B385"/>
    <mergeCell ref="F380:F382"/>
    <mergeCell ref="H380:H385"/>
    <mergeCell ref="F557:K557"/>
    <mergeCell ref="F558:K558"/>
    <mergeCell ref="F559:K559"/>
    <mergeCell ref="F560:K560"/>
    <mergeCell ref="F561:K561"/>
    <mergeCell ref="F553:K553"/>
    <mergeCell ref="F554:K554"/>
    <mergeCell ref="F556:K556"/>
    <mergeCell ref="E410:E415"/>
    <mergeCell ref="I502:I509"/>
    <mergeCell ref="I510:I515"/>
    <mergeCell ref="G516:G523"/>
    <mergeCell ref="I470:I471"/>
    <mergeCell ref="F472:F477"/>
    <mergeCell ref="H472:H477"/>
    <mergeCell ref="F478:F483"/>
    <mergeCell ref="H478:H483"/>
    <mergeCell ref="I537:I540"/>
    <mergeCell ref="G537:G540"/>
    <mergeCell ref="H466:H471"/>
    <mergeCell ref="I466:I467"/>
    <mergeCell ref="G533:G536"/>
    <mergeCell ref="G478:G483"/>
    <mergeCell ref="F510:F515"/>
    <mergeCell ref="F562:K562"/>
    <mergeCell ref="F546:L546"/>
    <mergeCell ref="F549:K549"/>
    <mergeCell ref="F550:K550"/>
    <mergeCell ref="F551:K551"/>
    <mergeCell ref="J502:J503"/>
    <mergeCell ref="F141:F146"/>
    <mergeCell ref="G234:G239"/>
    <mergeCell ref="G135:G140"/>
    <mergeCell ref="F410:F415"/>
    <mergeCell ref="G410:G415"/>
    <mergeCell ref="H410:H415"/>
    <mergeCell ref="H270:H275"/>
    <mergeCell ref="C276:I276"/>
    <mergeCell ref="G174:G179"/>
    <mergeCell ref="I404:I409"/>
    <mergeCell ref="G404:G409"/>
    <mergeCell ref="C416:I416"/>
    <mergeCell ref="C417:I417"/>
    <mergeCell ref="G270:G275"/>
    <mergeCell ref="D279:F284"/>
    <mergeCell ref="G279:G284"/>
    <mergeCell ref="I294:I299"/>
    <mergeCell ref="F270:F275"/>
    <mergeCell ref="B404:B409"/>
    <mergeCell ref="B422:B427"/>
    <mergeCell ref="H422:H427"/>
    <mergeCell ref="D422:F427"/>
    <mergeCell ref="C496:I496"/>
    <mergeCell ref="A67:A68"/>
    <mergeCell ref="A516:A523"/>
    <mergeCell ref="A252:A257"/>
    <mergeCell ref="A502:A509"/>
    <mergeCell ref="B502:B509"/>
    <mergeCell ref="H502:H509"/>
    <mergeCell ref="G502:G509"/>
    <mergeCell ref="G510:G515"/>
    <mergeCell ref="A510:A515"/>
    <mergeCell ref="I386:I391"/>
    <mergeCell ref="G386:G391"/>
    <mergeCell ref="B392:B397"/>
    <mergeCell ref="I478:I483"/>
    <mergeCell ref="G452:G458"/>
    <mergeCell ref="G459:G465"/>
    <mergeCell ref="G422:G427"/>
    <mergeCell ref="I392:I397"/>
    <mergeCell ref="G392:G397"/>
    <mergeCell ref="C446:I446"/>
    <mergeCell ref="B386:B391"/>
    <mergeCell ref="F386:F388"/>
    <mergeCell ref="H386:H391"/>
    <mergeCell ref="C497:I497"/>
    <mergeCell ref="F466:F471"/>
    <mergeCell ref="B374:B379"/>
    <mergeCell ref="F374:F379"/>
    <mergeCell ref="H374:H379"/>
    <mergeCell ref="I374:I379"/>
    <mergeCell ref="G374:G379"/>
    <mergeCell ref="B398:B403"/>
    <mergeCell ref="F398:F400"/>
    <mergeCell ref="H398:H403"/>
    <mergeCell ref="F392:F394"/>
    <mergeCell ref="H392:H397"/>
    <mergeCell ref="B452:B458"/>
    <mergeCell ref="F490:F495"/>
    <mergeCell ref="I434:I439"/>
    <mergeCell ref="B428:B433"/>
    <mergeCell ref="D490:D495"/>
    <mergeCell ref="E490:E495"/>
    <mergeCell ref="C490:C495"/>
    <mergeCell ref="B490:B495"/>
    <mergeCell ref="G490:G495"/>
    <mergeCell ref="B368:B373"/>
    <mergeCell ref="F368:F373"/>
    <mergeCell ref="H368:H373"/>
    <mergeCell ref="I368:I373"/>
    <mergeCell ref="G368:G373"/>
    <mergeCell ref="B356:B361"/>
    <mergeCell ref="F356:F358"/>
    <mergeCell ref="H356:H361"/>
    <mergeCell ref="I356:I361"/>
    <mergeCell ref="G356:G361"/>
    <mergeCell ref="B362:B367"/>
    <mergeCell ref="F362:F364"/>
    <mergeCell ref="H362:H367"/>
    <mergeCell ref="B350:B355"/>
    <mergeCell ref="F350:F355"/>
    <mergeCell ref="H350:H355"/>
    <mergeCell ref="I350:I355"/>
    <mergeCell ref="G350:G355"/>
    <mergeCell ref="A335:A340"/>
    <mergeCell ref="B335:B340"/>
    <mergeCell ref="C335:C340"/>
    <mergeCell ref="F335:F340"/>
    <mergeCell ref="H335:H340"/>
    <mergeCell ref="I335:I340"/>
    <mergeCell ref="G335:G340"/>
    <mergeCell ref="H186:H191"/>
    <mergeCell ref="I186:I191"/>
    <mergeCell ref="G186:G191"/>
    <mergeCell ref="G192:G197"/>
    <mergeCell ref="G240:G245"/>
    <mergeCell ref="I270:I275"/>
    <mergeCell ref="A312:A318"/>
    <mergeCell ref="B312:B318"/>
    <mergeCell ref="C312:C318"/>
    <mergeCell ref="H312:H318"/>
    <mergeCell ref="D312:F318"/>
    <mergeCell ref="G312:G318"/>
    <mergeCell ref="B300:B305"/>
    <mergeCell ref="B252:B257"/>
    <mergeCell ref="H240:H245"/>
    <mergeCell ref="I240:I245"/>
    <mergeCell ref="I194:I197"/>
    <mergeCell ref="I202:I203"/>
    <mergeCell ref="F285:F290"/>
    <mergeCell ref="I285:I290"/>
    <mergeCell ref="H285:H290"/>
    <mergeCell ref="A329:A334"/>
    <mergeCell ref="B329:B334"/>
    <mergeCell ref="C329:C334"/>
    <mergeCell ref="H329:H334"/>
    <mergeCell ref="I329:I334"/>
    <mergeCell ref="D329:F334"/>
    <mergeCell ref="G329:G334"/>
    <mergeCell ref="G319:G325"/>
    <mergeCell ref="A319:A325"/>
    <mergeCell ref="B319:B325"/>
    <mergeCell ref="C319:C325"/>
    <mergeCell ref="F319:F325"/>
    <mergeCell ref="H319:H325"/>
    <mergeCell ref="C291:I291"/>
    <mergeCell ref="B285:B290"/>
    <mergeCell ref="D294:F299"/>
    <mergeCell ref="G285:G290"/>
    <mergeCell ref="B294:B299"/>
    <mergeCell ref="F32:F37"/>
    <mergeCell ref="H32:H37"/>
    <mergeCell ref="I32:I37"/>
    <mergeCell ref="F38:F43"/>
    <mergeCell ref="H56:H61"/>
    <mergeCell ref="I56:I61"/>
    <mergeCell ref="E56:E61"/>
    <mergeCell ref="G56:G61"/>
    <mergeCell ref="B44:B49"/>
    <mergeCell ref="F44:F49"/>
    <mergeCell ref="H44:H49"/>
    <mergeCell ref="I44:I49"/>
    <mergeCell ref="G32:G37"/>
    <mergeCell ref="E32:E37"/>
    <mergeCell ref="E38:E43"/>
    <mergeCell ref="H38:H43"/>
    <mergeCell ref="F56:F61"/>
    <mergeCell ref="E20:E25"/>
    <mergeCell ref="E26:E31"/>
    <mergeCell ref="J20:J21"/>
    <mergeCell ref="J26:J27"/>
    <mergeCell ref="G198:G203"/>
    <mergeCell ref="G204:G209"/>
    <mergeCell ref="I38:I43"/>
    <mergeCell ref="G38:G43"/>
    <mergeCell ref="F111:F116"/>
    <mergeCell ref="C165:I165"/>
    <mergeCell ref="F20:F25"/>
    <mergeCell ref="H20:H25"/>
    <mergeCell ref="I20:I25"/>
    <mergeCell ref="F26:F31"/>
    <mergeCell ref="H26:H31"/>
    <mergeCell ref="I26:I31"/>
    <mergeCell ref="G20:G25"/>
    <mergeCell ref="G26:G31"/>
    <mergeCell ref="J117:J122"/>
    <mergeCell ref="I204:I209"/>
    <mergeCell ref="F117:F122"/>
    <mergeCell ref="F69:F74"/>
    <mergeCell ref="H69:H74"/>
    <mergeCell ref="I69:I74"/>
    <mergeCell ref="B13:B19"/>
    <mergeCell ref="F13:F19"/>
    <mergeCell ref="H13:H19"/>
    <mergeCell ref="I13:I19"/>
    <mergeCell ref="M14:M15"/>
    <mergeCell ref="G13:G19"/>
    <mergeCell ref="O7:O8"/>
    <mergeCell ref="I6:I8"/>
    <mergeCell ref="K6:K8"/>
    <mergeCell ref="L6:L8"/>
    <mergeCell ref="J6:J8"/>
    <mergeCell ref="M7:M8"/>
    <mergeCell ref="N7:N8"/>
    <mergeCell ref="M6:O6"/>
    <mergeCell ref="A3:O3"/>
    <mergeCell ref="A4:O4"/>
    <mergeCell ref="A2:Q2"/>
    <mergeCell ref="A6:A8"/>
    <mergeCell ref="B6:B8"/>
    <mergeCell ref="C6:C8"/>
    <mergeCell ref="D6:D8"/>
    <mergeCell ref="F6:F8"/>
    <mergeCell ref="H6:H8"/>
    <mergeCell ref="G6:G8"/>
    <mergeCell ref="E6:E8"/>
    <mergeCell ref="N5:O5"/>
    <mergeCell ref="F75:F80"/>
    <mergeCell ref="H75:H80"/>
    <mergeCell ref="I75:I80"/>
    <mergeCell ref="F81:F86"/>
    <mergeCell ref="J563:K563"/>
    <mergeCell ref="F533:F534"/>
    <mergeCell ref="H533:H536"/>
    <mergeCell ref="I533:I536"/>
    <mergeCell ref="C541:J541"/>
    <mergeCell ref="C542:J542"/>
    <mergeCell ref="F552:K552"/>
    <mergeCell ref="C537:C540"/>
    <mergeCell ref="F537:F540"/>
    <mergeCell ref="H537:H540"/>
    <mergeCell ref="I91:I92"/>
    <mergeCell ref="E75:E80"/>
    <mergeCell ref="H452:H458"/>
    <mergeCell ref="I452:I458"/>
    <mergeCell ref="F459:F465"/>
    <mergeCell ref="H459:H465"/>
    <mergeCell ref="I459:I465"/>
    <mergeCell ref="D452:F458"/>
    <mergeCell ref="H490:H495"/>
    <mergeCell ref="I490:I495"/>
    <mergeCell ref="G69:G74"/>
    <mergeCell ref="G75:G80"/>
    <mergeCell ref="G81:G86"/>
    <mergeCell ref="G87:G92"/>
    <mergeCell ref="H81:H86"/>
    <mergeCell ref="I81:I86"/>
    <mergeCell ref="B440:B445"/>
    <mergeCell ref="D434:F439"/>
    <mergeCell ref="F440:F445"/>
    <mergeCell ref="H440:H445"/>
    <mergeCell ref="F87:F92"/>
    <mergeCell ref="H87:H92"/>
    <mergeCell ref="F264:F269"/>
    <mergeCell ref="H264:H269"/>
    <mergeCell ref="G294:G299"/>
    <mergeCell ref="F153:F158"/>
    <mergeCell ref="H294:H299"/>
    <mergeCell ref="H428:H432"/>
    <mergeCell ref="I428:I433"/>
    <mergeCell ref="B344:B349"/>
    <mergeCell ref="H344:H349"/>
    <mergeCell ref="G300:G305"/>
    <mergeCell ref="B434:B439"/>
    <mergeCell ref="H434:H439"/>
    <mergeCell ref="I516:I523"/>
    <mergeCell ref="B516:B523"/>
    <mergeCell ref="C516:C523"/>
    <mergeCell ref="F516:F523"/>
    <mergeCell ref="H516:H523"/>
    <mergeCell ref="B533:B536"/>
    <mergeCell ref="C533:C536"/>
    <mergeCell ref="I524:I528"/>
    <mergeCell ref="F524:F528"/>
    <mergeCell ref="E524:E528"/>
    <mergeCell ref="E529:E532"/>
    <mergeCell ref="G524:G532"/>
    <mergeCell ref="H524:H532"/>
    <mergeCell ref="B279:B284"/>
    <mergeCell ref="H279:H284"/>
    <mergeCell ref="I279:I284"/>
    <mergeCell ref="I264:I269"/>
    <mergeCell ref="B129:B134"/>
    <mergeCell ref="B168:B173"/>
    <mergeCell ref="F168:F173"/>
    <mergeCell ref="H168:H173"/>
    <mergeCell ref="I168:I173"/>
    <mergeCell ref="I210:I215"/>
    <mergeCell ref="B192:B197"/>
    <mergeCell ref="B198:B203"/>
    <mergeCell ref="B204:B209"/>
    <mergeCell ref="B210:B215"/>
    <mergeCell ref="B264:B269"/>
    <mergeCell ref="B246:B251"/>
    <mergeCell ref="B270:B275"/>
    <mergeCell ref="B174:B179"/>
    <mergeCell ref="F174:F179"/>
    <mergeCell ref="H174:H179"/>
    <mergeCell ref="I174:I179"/>
    <mergeCell ref="G168:G173"/>
    <mergeCell ref="H234:H239"/>
    <mergeCell ref="I234:I239"/>
    <mergeCell ref="C117:C122"/>
    <mergeCell ref="B117:B122"/>
    <mergeCell ref="H105:H110"/>
    <mergeCell ref="I117:I122"/>
    <mergeCell ref="B124:I124"/>
    <mergeCell ref="G105:G110"/>
    <mergeCell ref="B216:B221"/>
    <mergeCell ref="B105:B110"/>
    <mergeCell ref="F105:F110"/>
    <mergeCell ref="I111:I116"/>
    <mergeCell ref="E111:E116"/>
    <mergeCell ref="D111:D116"/>
    <mergeCell ref="B111:B116"/>
    <mergeCell ref="C111:C116"/>
    <mergeCell ref="I159:I164"/>
    <mergeCell ref="I129:I134"/>
    <mergeCell ref="F135:F140"/>
    <mergeCell ref="H135:H140"/>
    <mergeCell ref="I135:I140"/>
    <mergeCell ref="F147:F152"/>
    <mergeCell ref="C180:I180"/>
    <mergeCell ref="C181:I181"/>
    <mergeCell ref="B186:B191"/>
    <mergeCell ref="F186:F191"/>
    <mergeCell ref="G484:G489"/>
    <mergeCell ref="A117:A122"/>
    <mergeCell ref="G117:G122"/>
    <mergeCell ref="H117:H122"/>
    <mergeCell ref="B147:B152"/>
    <mergeCell ref="B141:B146"/>
    <mergeCell ref="B153:B158"/>
    <mergeCell ref="G147:G152"/>
    <mergeCell ref="B234:B239"/>
    <mergeCell ref="B240:B245"/>
    <mergeCell ref="B135:B140"/>
    <mergeCell ref="G129:G134"/>
    <mergeCell ref="B222:B227"/>
    <mergeCell ref="B228:B233"/>
    <mergeCell ref="B159:B164"/>
    <mergeCell ref="F159:F164"/>
    <mergeCell ref="H159:H164"/>
    <mergeCell ref="G159:G164"/>
    <mergeCell ref="E159:E164"/>
    <mergeCell ref="H198:H203"/>
    <mergeCell ref="F204:F209"/>
    <mergeCell ref="H204:H208"/>
    <mergeCell ref="H210:H215"/>
    <mergeCell ref="D117:D122"/>
    <mergeCell ref="E81:E86"/>
    <mergeCell ref="E99:E104"/>
    <mergeCell ref="E105:E110"/>
    <mergeCell ref="G141:G146"/>
    <mergeCell ref="G153:G158"/>
    <mergeCell ref="E117:E122"/>
    <mergeCell ref="A490:A495"/>
    <mergeCell ref="J279:J281"/>
    <mergeCell ref="B410:B415"/>
    <mergeCell ref="D410:D415"/>
    <mergeCell ref="F192:F197"/>
    <mergeCell ref="H192:H197"/>
    <mergeCell ref="F210:F215"/>
    <mergeCell ref="F216:F221"/>
    <mergeCell ref="F198:F203"/>
    <mergeCell ref="A484:A489"/>
    <mergeCell ref="C484:C489"/>
    <mergeCell ref="B484:B489"/>
    <mergeCell ref="H484:H489"/>
    <mergeCell ref="I484:I489"/>
    <mergeCell ref="F484:F489"/>
    <mergeCell ref="E484:E489"/>
    <mergeCell ref="D484:D489"/>
  </mergeCells>
  <pageMargins left="0.70866141732283472" right="0.70866141732283472" top="0.74803149606299213" bottom="0.74803149606299213" header="0.31496062992125984" footer="0.31496062992125984"/>
  <pageSetup paperSize="9" scale="60" firstPageNumber="7" fitToHeight="0" orientation="landscape" useFirstPageNumber="1" verticalDpi="4294967294" r:id="rId1"/>
  <headerFooter>
    <oddHeader>&amp;C&amp;P</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172"/>
  <sheetViews>
    <sheetView topLeftCell="A118" zoomScale="90" zoomScaleNormal="90" workbookViewId="0">
      <selection activeCell="V11" sqref="V11"/>
    </sheetView>
  </sheetViews>
  <sheetFormatPr defaultRowHeight="12.75" x14ac:dyDescent="0.2"/>
  <cols>
    <col min="1" max="1" width="3.5703125" style="1034" customWidth="1"/>
    <col min="2" max="2" width="3.140625" style="1034" customWidth="1"/>
    <col min="3" max="4" width="3.7109375" style="1034" customWidth="1"/>
    <col min="5" max="5" width="2.5703125" style="1034" customWidth="1"/>
    <col min="6" max="6" width="42.28515625" style="1034" customWidth="1"/>
    <col min="7" max="7" width="5.5703125" style="1034" customWidth="1"/>
    <col min="8" max="8" width="5.85546875" style="1034" customWidth="1"/>
    <col min="9" max="9" width="4.42578125" style="1034" customWidth="1"/>
    <col min="10" max="10" width="27.28515625" style="1034" customWidth="1"/>
    <col min="11" max="11" width="7.28515625" style="1034" customWidth="1"/>
    <col min="12" max="12" width="11.42578125" style="1034" customWidth="1"/>
    <col min="13" max="13" width="41.28515625" style="1034" customWidth="1"/>
    <col min="14" max="14" width="9.140625" style="1034" customWidth="1"/>
    <col min="15" max="15" width="16.85546875" style="1034" customWidth="1"/>
    <col min="16" max="16384" width="9.140625" style="1034"/>
  </cols>
  <sheetData>
    <row r="1" spans="1:19" ht="66" customHeight="1" x14ac:dyDescent="0.2">
      <c r="A1" s="1287"/>
      <c r="B1" s="1287"/>
      <c r="C1" s="1287"/>
      <c r="D1" s="1287"/>
      <c r="E1" s="1287"/>
      <c r="F1" s="1287"/>
      <c r="G1" s="1287"/>
      <c r="H1" s="1287"/>
      <c r="I1" s="1287"/>
      <c r="J1" s="1287"/>
      <c r="K1" s="1287"/>
      <c r="L1" s="1287"/>
      <c r="M1" s="4316" t="s">
        <v>1216</v>
      </c>
      <c r="N1" s="4316"/>
      <c r="O1" s="4316"/>
      <c r="R1" s="3567"/>
      <c r="S1" s="3567"/>
    </row>
    <row r="2" spans="1:19" ht="15.75" customHeight="1" x14ac:dyDescent="0.2">
      <c r="A2" s="4317" t="s">
        <v>526</v>
      </c>
      <c r="B2" s="4317"/>
      <c r="C2" s="4317"/>
      <c r="D2" s="4317"/>
      <c r="E2" s="4317"/>
      <c r="F2" s="4317"/>
      <c r="G2" s="4317"/>
      <c r="H2" s="4317"/>
      <c r="I2" s="4317"/>
      <c r="J2" s="4317"/>
      <c r="K2" s="4317"/>
      <c r="L2" s="4317"/>
      <c r="M2" s="4317"/>
      <c r="N2" s="4317"/>
      <c r="O2" s="4317"/>
      <c r="R2" s="3567"/>
      <c r="S2" s="3567"/>
    </row>
    <row r="3" spans="1:19" ht="13.9" customHeight="1" x14ac:dyDescent="0.2">
      <c r="A3" s="4279" t="s">
        <v>525</v>
      </c>
      <c r="B3" s="4279"/>
      <c r="C3" s="4279"/>
      <c r="D3" s="4279"/>
      <c r="E3" s="4279"/>
      <c r="F3" s="4279"/>
      <c r="G3" s="4279"/>
      <c r="H3" s="4279"/>
      <c r="I3" s="4279"/>
      <c r="J3" s="4279"/>
      <c r="K3" s="4279"/>
      <c r="L3" s="4279"/>
      <c r="M3" s="4279"/>
      <c r="N3" s="4279"/>
      <c r="O3" s="4279"/>
      <c r="R3" s="3567"/>
      <c r="S3" s="3567"/>
    </row>
    <row r="4" spans="1:19" ht="14.25" x14ac:dyDescent="0.2">
      <c r="A4" s="4318" t="s">
        <v>524</v>
      </c>
      <c r="B4" s="4318"/>
      <c r="C4" s="4318"/>
      <c r="D4" s="4318"/>
      <c r="E4" s="4318"/>
      <c r="F4" s="4318"/>
      <c r="G4" s="4318"/>
      <c r="H4" s="4318"/>
      <c r="I4" s="4318"/>
      <c r="J4" s="4318"/>
      <c r="K4" s="4318"/>
      <c r="L4" s="4318"/>
      <c r="M4" s="4318"/>
      <c r="N4" s="4318"/>
      <c r="O4" s="4318"/>
    </row>
    <row r="5" spans="1:19" ht="24.75" customHeight="1" thickBot="1" x14ac:dyDescent="0.25">
      <c r="A5" s="1285"/>
      <c r="B5" s="1285"/>
      <c r="C5" s="1285"/>
      <c r="D5" s="1285"/>
      <c r="E5" s="1285"/>
      <c r="F5" s="1285"/>
      <c r="G5" s="1285"/>
      <c r="H5" s="1285"/>
      <c r="I5" s="1285"/>
      <c r="J5" s="1285"/>
      <c r="K5" s="1285"/>
      <c r="L5" s="1285"/>
      <c r="M5" s="1286"/>
      <c r="N5" s="1285"/>
      <c r="O5" s="1284" t="s">
        <v>148</v>
      </c>
    </row>
    <row r="6" spans="1:19" ht="26.25" customHeight="1" thickBot="1" x14ac:dyDescent="0.25">
      <c r="A6" s="4280" t="s">
        <v>181</v>
      </c>
      <c r="B6" s="4283" t="s">
        <v>180</v>
      </c>
      <c r="C6" s="4286" t="s">
        <v>176</v>
      </c>
      <c r="D6" s="4274" t="s">
        <v>178</v>
      </c>
      <c r="E6" s="4289"/>
      <c r="F6" s="4292" t="s">
        <v>177</v>
      </c>
      <c r="G6" s="4300" t="s">
        <v>176</v>
      </c>
      <c r="H6" s="4267" t="s">
        <v>175</v>
      </c>
      <c r="I6" s="4308" t="s">
        <v>174</v>
      </c>
      <c r="J6" s="3797" t="s">
        <v>173</v>
      </c>
      <c r="K6" s="4267" t="s">
        <v>172</v>
      </c>
      <c r="L6" s="3651" t="s">
        <v>171</v>
      </c>
      <c r="M6" s="4006" t="s">
        <v>170</v>
      </c>
      <c r="N6" s="4007"/>
      <c r="O6" s="4008"/>
    </row>
    <row r="7" spans="1:19" ht="13.15" customHeight="1" x14ac:dyDescent="0.2">
      <c r="A7" s="4281"/>
      <c r="B7" s="4284"/>
      <c r="C7" s="4287"/>
      <c r="D7" s="4275"/>
      <c r="E7" s="4290"/>
      <c r="F7" s="4293"/>
      <c r="G7" s="4301"/>
      <c r="H7" s="4268"/>
      <c r="I7" s="4309"/>
      <c r="J7" s="3798"/>
      <c r="K7" s="4268"/>
      <c r="L7" s="3652"/>
      <c r="M7" s="4270" t="s">
        <v>169</v>
      </c>
      <c r="N7" s="4272" t="s">
        <v>168</v>
      </c>
      <c r="O7" s="4277" t="s">
        <v>167</v>
      </c>
    </row>
    <row r="8" spans="1:19" ht="122.25" customHeight="1" thickBot="1" x14ac:dyDescent="0.25">
      <c r="A8" s="4282"/>
      <c r="B8" s="4285"/>
      <c r="C8" s="4288"/>
      <c r="D8" s="4276"/>
      <c r="E8" s="4291"/>
      <c r="F8" s="4294"/>
      <c r="G8" s="4302"/>
      <c r="H8" s="4269"/>
      <c r="I8" s="4310"/>
      <c r="J8" s="3798"/>
      <c r="K8" s="4269"/>
      <c r="L8" s="3653"/>
      <c r="M8" s="4271"/>
      <c r="N8" s="4273"/>
      <c r="O8" s="4278"/>
    </row>
    <row r="9" spans="1:19" ht="15" thickBot="1" x14ac:dyDescent="0.25">
      <c r="A9" s="1283" t="s">
        <v>25</v>
      </c>
      <c r="B9" s="4319" t="s">
        <v>318</v>
      </c>
      <c r="C9" s="4320"/>
      <c r="D9" s="4320"/>
      <c r="E9" s="4320"/>
      <c r="F9" s="4320"/>
      <c r="G9" s="4320"/>
      <c r="H9" s="4320"/>
      <c r="I9" s="4320"/>
      <c r="J9" s="4320"/>
      <c r="K9" s="4320"/>
      <c r="L9" s="4320"/>
      <c r="M9" s="4320"/>
      <c r="N9" s="4320"/>
      <c r="O9" s="4321"/>
    </row>
    <row r="10" spans="1:19" ht="13.5" thickBot="1" x14ac:dyDescent="0.25">
      <c r="A10" s="1282"/>
      <c r="B10" s="1281"/>
      <c r="C10" s="1280"/>
      <c r="D10" s="1280"/>
      <c r="E10" s="1280"/>
      <c r="F10" s="1280"/>
      <c r="G10" s="1280"/>
      <c r="H10" s="1280"/>
      <c r="I10" s="1280"/>
      <c r="J10" s="1280"/>
      <c r="K10" s="1280"/>
      <c r="L10" s="1280"/>
      <c r="M10" s="1279" t="s">
        <v>523</v>
      </c>
      <c r="N10" s="1278" t="s">
        <v>52</v>
      </c>
      <c r="O10" s="1277">
        <v>76.25</v>
      </c>
    </row>
    <row r="11" spans="1:19" ht="15" thickBot="1" x14ac:dyDescent="0.25">
      <c r="A11" s="1276" t="s">
        <v>25</v>
      </c>
      <c r="B11" s="1275" t="s">
        <v>25</v>
      </c>
      <c r="C11" s="4179" t="s">
        <v>522</v>
      </c>
      <c r="D11" s="4180"/>
      <c r="E11" s="4180"/>
      <c r="F11" s="4180"/>
      <c r="G11" s="4180"/>
      <c r="H11" s="4180"/>
      <c r="I11" s="4180"/>
      <c r="J11" s="4180"/>
      <c r="K11" s="4180"/>
      <c r="L11" s="4180"/>
      <c r="M11" s="4180"/>
      <c r="N11" s="4180"/>
      <c r="O11" s="4181"/>
    </row>
    <row r="12" spans="1:19" ht="26.25" thickBot="1" x14ac:dyDescent="0.25">
      <c r="A12" s="1274"/>
      <c r="B12" s="1273"/>
      <c r="C12" s="1272"/>
      <c r="D12" s="1271"/>
      <c r="E12" s="1271"/>
      <c r="F12" s="1271"/>
      <c r="G12" s="1271"/>
      <c r="H12" s="1271"/>
      <c r="I12" s="1271"/>
      <c r="J12" s="1271"/>
      <c r="K12" s="1271"/>
      <c r="L12" s="1270"/>
      <c r="M12" s="1269" t="s">
        <v>521</v>
      </c>
      <c r="N12" s="1268" t="s">
        <v>52</v>
      </c>
      <c r="O12" s="1267">
        <v>35</v>
      </c>
    </row>
    <row r="13" spans="1:19" x14ac:dyDescent="0.2">
      <c r="A13" s="1195" t="s">
        <v>25</v>
      </c>
      <c r="B13" s="1194" t="s">
        <v>25</v>
      </c>
      <c r="C13" s="1206" t="s">
        <v>25</v>
      </c>
      <c r="D13" s="4306" t="s">
        <v>520</v>
      </c>
      <c r="E13" s="4183"/>
      <c r="F13" s="4184"/>
      <c r="G13" s="3827" t="s">
        <v>156</v>
      </c>
      <c r="H13" s="4314" t="s">
        <v>33</v>
      </c>
      <c r="I13" s="1266" t="s">
        <v>468</v>
      </c>
      <c r="J13" s="1265" t="s">
        <v>245</v>
      </c>
      <c r="K13" s="1264" t="s">
        <v>467</v>
      </c>
      <c r="L13" s="1263">
        <f>L18+L23+L28+L33+L38+L43+L48</f>
        <v>44.7</v>
      </c>
      <c r="M13" s="4348"/>
      <c r="N13" s="4334"/>
      <c r="O13" s="4337"/>
    </row>
    <row r="14" spans="1:19" x14ac:dyDescent="0.2">
      <c r="A14" s="1190"/>
      <c r="B14" s="1189"/>
      <c r="C14" s="1206"/>
      <c r="D14" s="4307"/>
      <c r="E14" s="4186"/>
      <c r="F14" s="4187"/>
      <c r="G14" s="3827"/>
      <c r="H14" s="4314"/>
      <c r="I14" s="1260"/>
      <c r="J14" s="1261"/>
      <c r="K14" s="1214" t="s">
        <v>144</v>
      </c>
      <c r="L14" s="1262">
        <f>L19+L24+L29+L34+L39+L44+L49</f>
        <v>36.799999999999997</v>
      </c>
      <c r="M14" s="4349"/>
      <c r="N14" s="4335"/>
      <c r="O14" s="4338"/>
    </row>
    <row r="15" spans="1:19" x14ac:dyDescent="0.2">
      <c r="A15" s="1190"/>
      <c r="B15" s="1189"/>
      <c r="C15" s="1206"/>
      <c r="D15" s="4307"/>
      <c r="E15" s="4186"/>
      <c r="F15" s="4187"/>
      <c r="G15" s="3827"/>
      <c r="H15" s="4314"/>
      <c r="I15" s="1260"/>
      <c r="J15" s="1261"/>
      <c r="K15" s="1212" t="s">
        <v>465</v>
      </c>
      <c r="L15" s="1257">
        <f>SUM(L20,L25,L30,L35,L40,L45,L50)</f>
        <v>118.4</v>
      </c>
      <c r="M15" s="4349"/>
      <c r="N15" s="4335"/>
      <c r="O15" s="4338"/>
    </row>
    <row r="16" spans="1:19" ht="13.5" thickBot="1" x14ac:dyDescent="0.25">
      <c r="A16" s="1190"/>
      <c r="B16" s="1189"/>
      <c r="C16" s="1206"/>
      <c r="D16" s="4307"/>
      <c r="E16" s="4186"/>
      <c r="F16" s="4187"/>
      <c r="G16" s="3827"/>
      <c r="H16" s="4314"/>
      <c r="I16" s="1260"/>
      <c r="J16" s="1259"/>
      <c r="K16" s="1258" t="s">
        <v>130</v>
      </c>
      <c r="L16" s="1257">
        <f>SUM(L21,L26,L31,L36,L41,L46,L51)</f>
        <v>11.700000000000001</v>
      </c>
      <c r="M16" s="4349"/>
      <c r="N16" s="4335"/>
      <c r="O16" s="4338"/>
    </row>
    <row r="17" spans="1:18" ht="13.5" thickBot="1" x14ac:dyDescent="0.25">
      <c r="A17" s="1223"/>
      <c r="B17" s="1222"/>
      <c r="C17" s="1221"/>
      <c r="D17" s="4307"/>
      <c r="E17" s="4186"/>
      <c r="F17" s="4187"/>
      <c r="G17" s="3828"/>
      <c r="H17" s="4315"/>
      <c r="I17" s="1256"/>
      <c r="J17" s="1255"/>
      <c r="K17" s="1208" t="s">
        <v>21</v>
      </c>
      <c r="L17" s="1254">
        <f>SUM(L13:L16)</f>
        <v>211.6</v>
      </c>
      <c r="M17" s="4350"/>
      <c r="N17" s="4336"/>
      <c r="O17" s="4339"/>
      <c r="P17" s="1038"/>
    </row>
    <row r="18" spans="1:18" x14ac:dyDescent="0.2">
      <c r="A18" s="1195" t="s">
        <v>25</v>
      </c>
      <c r="B18" s="1194" t="s">
        <v>25</v>
      </c>
      <c r="C18" s="1193" t="s">
        <v>25</v>
      </c>
      <c r="D18" s="4259" t="s">
        <v>25</v>
      </c>
      <c r="E18" s="4251"/>
      <c r="F18" s="4262" t="s">
        <v>519</v>
      </c>
      <c r="G18" s="3826" t="s">
        <v>156</v>
      </c>
      <c r="H18" s="4222" t="s">
        <v>33</v>
      </c>
      <c r="I18" s="4225" t="s">
        <v>468</v>
      </c>
      <c r="J18" s="4298" t="s">
        <v>245</v>
      </c>
      <c r="K18" s="1162" t="s">
        <v>467</v>
      </c>
      <c r="L18" s="1234">
        <v>0</v>
      </c>
      <c r="M18" s="4340" t="s">
        <v>518</v>
      </c>
      <c r="N18" s="4334" t="s">
        <v>509</v>
      </c>
      <c r="O18" s="4337">
        <v>90</v>
      </c>
    </row>
    <row r="19" spans="1:18" x14ac:dyDescent="0.2">
      <c r="A19" s="1190"/>
      <c r="B19" s="1189"/>
      <c r="C19" s="1206"/>
      <c r="D19" s="4260"/>
      <c r="E19" s="4252"/>
      <c r="F19" s="4263"/>
      <c r="G19" s="3827"/>
      <c r="H19" s="4223"/>
      <c r="I19" s="4226"/>
      <c r="J19" s="4296"/>
      <c r="K19" s="1252" t="s">
        <v>144</v>
      </c>
      <c r="L19" s="1247">
        <v>0</v>
      </c>
      <c r="M19" s="4341"/>
      <c r="N19" s="4335"/>
      <c r="O19" s="4338"/>
    </row>
    <row r="20" spans="1:18" x14ac:dyDescent="0.2">
      <c r="A20" s="1190"/>
      <c r="B20" s="1189"/>
      <c r="C20" s="1206"/>
      <c r="D20" s="4260"/>
      <c r="E20" s="4252"/>
      <c r="F20" s="4263"/>
      <c r="G20" s="3827"/>
      <c r="H20" s="4223"/>
      <c r="I20" s="4226"/>
      <c r="J20" s="4296"/>
      <c r="K20" s="1251" t="s">
        <v>465</v>
      </c>
      <c r="L20" s="1250">
        <v>62.2</v>
      </c>
      <c r="M20" s="4341"/>
      <c r="N20" s="4335"/>
      <c r="O20" s="4338"/>
    </row>
    <row r="21" spans="1:18" ht="13.5" thickBot="1" x14ac:dyDescent="0.25">
      <c r="A21" s="1190"/>
      <c r="B21" s="1189"/>
      <c r="C21" s="1206"/>
      <c r="D21" s="4260"/>
      <c r="E21" s="4252"/>
      <c r="F21" s="4263"/>
      <c r="G21" s="3827"/>
      <c r="H21" s="4223"/>
      <c r="I21" s="4226"/>
      <c r="J21" s="4296"/>
      <c r="K21" s="1164" t="s">
        <v>130</v>
      </c>
      <c r="L21" s="1250">
        <v>0</v>
      </c>
      <c r="M21" s="4341"/>
      <c r="N21" s="4335"/>
      <c r="O21" s="4338"/>
    </row>
    <row r="22" spans="1:18" ht="13.5" thickBot="1" x14ac:dyDescent="0.25">
      <c r="A22" s="1190"/>
      <c r="B22" s="1189"/>
      <c r="C22" s="1206"/>
      <c r="D22" s="4261"/>
      <c r="E22" s="4253"/>
      <c r="F22" s="4264"/>
      <c r="G22" s="3828"/>
      <c r="H22" s="4224"/>
      <c r="I22" s="4226"/>
      <c r="J22" s="4297"/>
      <c r="K22" s="1156" t="s">
        <v>21</v>
      </c>
      <c r="L22" s="1180">
        <f>SUM(L18:L21)</f>
        <v>62.2</v>
      </c>
      <c r="M22" s="4342"/>
      <c r="N22" s="4343"/>
      <c r="O22" s="4344"/>
    </row>
    <row r="23" spans="1:18" x14ac:dyDescent="0.2">
      <c r="A23" s="1195" t="s">
        <v>25</v>
      </c>
      <c r="B23" s="1194" t="s">
        <v>25</v>
      </c>
      <c r="C23" s="1193" t="s">
        <v>25</v>
      </c>
      <c r="D23" s="4259" t="s">
        <v>27</v>
      </c>
      <c r="E23" s="4251"/>
      <c r="F23" s="4265" t="s">
        <v>517</v>
      </c>
      <c r="G23" s="3826" t="s">
        <v>156</v>
      </c>
      <c r="H23" s="4222" t="s">
        <v>33</v>
      </c>
      <c r="I23" s="4225" t="s">
        <v>468</v>
      </c>
      <c r="J23" s="4295" t="s">
        <v>245</v>
      </c>
      <c r="K23" s="1162" t="s">
        <v>467</v>
      </c>
      <c r="L23" s="1247">
        <v>13.7</v>
      </c>
      <c r="M23" s="4345" t="s">
        <v>516</v>
      </c>
      <c r="N23" s="4347" t="s">
        <v>509</v>
      </c>
      <c r="O23" s="1253">
        <v>80</v>
      </c>
      <c r="R23" s="1038"/>
    </row>
    <row r="24" spans="1:18" x14ac:dyDescent="0.2">
      <c r="A24" s="1190"/>
      <c r="B24" s="1189"/>
      <c r="C24" s="1206"/>
      <c r="D24" s="4260"/>
      <c r="E24" s="4252"/>
      <c r="F24" s="4266"/>
      <c r="G24" s="3827"/>
      <c r="H24" s="4223"/>
      <c r="I24" s="4226"/>
      <c r="J24" s="4296"/>
      <c r="K24" s="1252" t="s">
        <v>144</v>
      </c>
      <c r="L24" s="1231">
        <v>0</v>
      </c>
      <c r="M24" s="4332"/>
      <c r="N24" s="4335"/>
      <c r="O24" s="1229"/>
    </row>
    <row r="25" spans="1:18" x14ac:dyDescent="0.2">
      <c r="A25" s="1190"/>
      <c r="B25" s="1189"/>
      <c r="C25" s="1206"/>
      <c r="D25" s="4260"/>
      <c r="E25" s="4252"/>
      <c r="F25" s="4266"/>
      <c r="G25" s="3827"/>
      <c r="H25" s="4223"/>
      <c r="I25" s="4226"/>
      <c r="J25" s="4296"/>
      <c r="K25" s="1251" t="s">
        <v>465</v>
      </c>
      <c r="L25" s="1250">
        <v>41.2</v>
      </c>
      <c r="M25" s="4332"/>
      <c r="N25" s="4335"/>
      <c r="O25" s="1229"/>
    </row>
    <row r="26" spans="1:18" ht="13.5" thickBot="1" x14ac:dyDescent="0.25">
      <c r="A26" s="1190"/>
      <c r="B26" s="1189"/>
      <c r="C26" s="1206"/>
      <c r="D26" s="4260"/>
      <c r="E26" s="4252"/>
      <c r="F26" s="4266"/>
      <c r="G26" s="3827"/>
      <c r="H26" s="4223"/>
      <c r="I26" s="4226"/>
      <c r="J26" s="4296"/>
      <c r="K26" s="1164" t="s">
        <v>130</v>
      </c>
      <c r="L26" s="1250">
        <v>0</v>
      </c>
      <c r="M26" s="4332"/>
      <c r="N26" s="4335"/>
      <c r="O26" s="1229"/>
    </row>
    <row r="27" spans="1:18" ht="13.5" thickBot="1" x14ac:dyDescent="0.25">
      <c r="A27" s="1190"/>
      <c r="B27" s="1189"/>
      <c r="C27" s="1206"/>
      <c r="D27" s="4261"/>
      <c r="E27" s="4253"/>
      <c r="F27" s="1249"/>
      <c r="G27" s="3828"/>
      <c r="H27" s="4224"/>
      <c r="I27" s="4226"/>
      <c r="J27" s="4297"/>
      <c r="K27" s="1156" t="s">
        <v>21</v>
      </c>
      <c r="L27" s="1180">
        <f>SUM(L23:L26)</f>
        <v>54.900000000000006</v>
      </c>
      <c r="M27" s="4346"/>
      <c r="N27" s="4343"/>
      <c r="O27" s="1248"/>
    </row>
    <row r="28" spans="1:18" x14ac:dyDescent="0.2">
      <c r="A28" s="1195" t="s">
        <v>25</v>
      </c>
      <c r="B28" s="1194" t="s">
        <v>25</v>
      </c>
      <c r="C28" s="1193" t="s">
        <v>25</v>
      </c>
      <c r="D28" s="4259" t="s">
        <v>93</v>
      </c>
      <c r="E28" s="4251"/>
      <c r="F28" s="4173" t="s">
        <v>515</v>
      </c>
      <c r="G28" s="3826" t="s">
        <v>156</v>
      </c>
      <c r="H28" s="4222" t="s">
        <v>33</v>
      </c>
      <c r="I28" s="4225" t="s">
        <v>468</v>
      </c>
      <c r="J28" s="4295" t="s">
        <v>245</v>
      </c>
      <c r="K28" s="1162" t="s">
        <v>467</v>
      </c>
      <c r="L28" s="1247">
        <v>15</v>
      </c>
      <c r="M28" s="4345" t="s">
        <v>514</v>
      </c>
      <c r="N28" s="4347" t="s">
        <v>509</v>
      </c>
      <c r="O28" s="4351">
        <v>20</v>
      </c>
    </row>
    <row r="29" spans="1:18" x14ac:dyDescent="0.2">
      <c r="A29" s="1190"/>
      <c r="B29" s="1189"/>
      <c r="C29" s="1206"/>
      <c r="D29" s="4260"/>
      <c r="E29" s="4252"/>
      <c r="F29" s="4174"/>
      <c r="G29" s="3827"/>
      <c r="H29" s="4223"/>
      <c r="I29" s="4226"/>
      <c r="J29" s="4296"/>
      <c r="K29" s="1100" t="s">
        <v>144</v>
      </c>
      <c r="L29" s="1231">
        <v>8.9</v>
      </c>
      <c r="M29" s="4332"/>
      <c r="N29" s="4335"/>
      <c r="O29" s="4352"/>
    </row>
    <row r="30" spans="1:18" x14ac:dyDescent="0.2">
      <c r="A30" s="1190"/>
      <c r="B30" s="1189"/>
      <c r="C30" s="1206"/>
      <c r="D30" s="4260"/>
      <c r="E30" s="4252"/>
      <c r="F30" s="1246"/>
      <c r="G30" s="3827"/>
      <c r="H30" s="4223"/>
      <c r="I30" s="4226"/>
      <c r="J30" s="4296"/>
      <c r="K30" s="1099" t="s">
        <v>465</v>
      </c>
      <c r="L30" s="1228">
        <v>4</v>
      </c>
      <c r="M30" s="4332"/>
      <c r="N30" s="4335"/>
      <c r="O30" s="4352"/>
    </row>
    <row r="31" spans="1:18" ht="13.5" thickBot="1" x14ac:dyDescent="0.25">
      <c r="A31" s="1190"/>
      <c r="B31" s="1189"/>
      <c r="C31" s="1206"/>
      <c r="D31" s="4260"/>
      <c r="E31" s="4252"/>
      <c r="F31" s="1246"/>
      <c r="G31" s="3827"/>
      <c r="H31" s="4223"/>
      <c r="I31" s="4226"/>
      <c r="J31" s="4296"/>
      <c r="K31" s="1158" t="s">
        <v>130</v>
      </c>
      <c r="L31" s="1227">
        <v>0.4</v>
      </c>
      <c r="M31" s="4332"/>
      <c r="N31" s="4335"/>
      <c r="O31" s="4352"/>
    </row>
    <row r="32" spans="1:18" ht="13.5" thickBot="1" x14ac:dyDescent="0.25">
      <c r="A32" s="1190"/>
      <c r="B32" s="1189"/>
      <c r="C32" s="1206"/>
      <c r="D32" s="4260"/>
      <c r="E32" s="4252"/>
      <c r="F32" s="1245"/>
      <c r="G32" s="3827"/>
      <c r="H32" s="4223"/>
      <c r="I32" s="4226"/>
      <c r="J32" s="4296"/>
      <c r="K32" s="1244" t="s">
        <v>21</v>
      </c>
      <c r="L32" s="1243">
        <f>SUM(L28:L31)</f>
        <v>28.299999999999997</v>
      </c>
      <c r="M32" s="4332"/>
      <c r="N32" s="4335"/>
      <c r="O32" s="4352"/>
    </row>
    <row r="33" spans="1:15" x14ac:dyDescent="0.2">
      <c r="A33" s="1195" t="s">
        <v>25</v>
      </c>
      <c r="B33" s="1194" t="s">
        <v>25</v>
      </c>
      <c r="C33" s="1193" t="s">
        <v>25</v>
      </c>
      <c r="D33" s="4311" t="s">
        <v>91</v>
      </c>
      <c r="E33" s="4251"/>
      <c r="F33" s="4254" t="s">
        <v>513</v>
      </c>
      <c r="G33" s="3826" t="s">
        <v>156</v>
      </c>
      <c r="H33" s="4222" t="s">
        <v>33</v>
      </c>
      <c r="I33" s="4225" t="s">
        <v>468</v>
      </c>
      <c r="J33" s="4298" t="s">
        <v>245</v>
      </c>
      <c r="K33" s="1095" t="s">
        <v>467</v>
      </c>
      <c r="L33" s="1241">
        <v>0</v>
      </c>
      <c r="M33" s="4331" t="s">
        <v>512</v>
      </c>
      <c r="N33" s="4334" t="s">
        <v>36</v>
      </c>
      <c r="O33" s="4337">
        <v>200</v>
      </c>
    </row>
    <row r="34" spans="1:15" x14ac:dyDescent="0.2">
      <c r="A34" s="1190"/>
      <c r="B34" s="1189"/>
      <c r="C34" s="1206"/>
      <c r="D34" s="4312"/>
      <c r="E34" s="4252"/>
      <c r="F34" s="4255"/>
      <c r="G34" s="3827"/>
      <c r="H34" s="4223"/>
      <c r="I34" s="4226"/>
      <c r="J34" s="4296"/>
      <c r="K34" s="1093" t="s">
        <v>144</v>
      </c>
      <c r="L34" s="1240">
        <v>0</v>
      </c>
      <c r="M34" s="4332"/>
      <c r="N34" s="4335"/>
      <c r="O34" s="4338"/>
    </row>
    <row r="35" spans="1:15" x14ac:dyDescent="0.2">
      <c r="A35" s="1190"/>
      <c r="B35" s="1189"/>
      <c r="C35" s="1206"/>
      <c r="D35" s="4312"/>
      <c r="E35" s="4252"/>
      <c r="F35" s="4255"/>
      <c r="G35" s="3827"/>
      <c r="H35" s="4223"/>
      <c r="I35" s="4226"/>
      <c r="J35" s="4296"/>
      <c r="K35" s="1239" t="s">
        <v>465</v>
      </c>
      <c r="L35" s="1238">
        <v>4</v>
      </c>
      <c r="M35" s="4332"/>
      <c r="N35" s="4335"/>
      <c r="O35" s="4338"/>
    </row>
    <row r="36" spans="1:15" ht="13.5" thickBot="1" x14ac:dyDescent="0.25">
      <c r="A36" s="1190"/>
      <c r="B36" s="1189"/>
      <c r="C36" s="1206"/>
      <c r="D36" s="4312"/>
      <c r="E36" s="4252"/>
      <c r="F36" s="4255"/>
      <c r="G36" s="3827"/>
      <c r="H36" s="4223"/>
      <c r="I36" s="4226"/>
      <c r="J36" s="4296"/>
      <c r="K36" s="1237" t="s">
        <v>130</v>
      </c>
      <c r="L36" s="1238">
        <v>0</v>
      </c>
      <c r="M36" s="4332"/>
      <c r="N36" s="4335"/>
      <c r="O36" s="4338"/>
    </row>
    <row r="37" spans="1:15" ht="20.25" customHeight="1" thickBot="1" x14ac:dyDescent="0.25">
      <c r="A37" s="1223"/>
      <c r="B37" s="1222"/>
      <c r="C37" s="1221"/>
      <c r="D37" s="4313"/>
      <c r="E37" s="4253"/>
      <c r="F37" s="1242"/>
      <c r="G37" s="3828"/>
      <c r="H37" s="4224"/>
      <c r="I37" s="4227"/>
      <c r="J37" s="4299"/>
      <c r="K37" s="1235" t="s">
        <v>21</v>
      </c>
      <c r="L37" s="1080">
        <f>SUM(L33:L36)</f>
        <v>4</v>
      </c>
      <c r="M37" s="4333"/>
      <c r="N37" s="4336"/>
      <c r="O37" s="4339"/>
    </row>
    <row r="38" spans="1:15" x14ac:dyDescent="0.2">
      <c r="A38" s="1195" t="s">
        <v>25</v>
      </c>
      <c r="B38" s="1194" t="s">
        <v>25</v>
      </c>
      <c r="C38" s="1193" t="s">
        <v>25</v>
      </c>
      <c r="D38" s="4323" t="s">
        <v>87</v>
      </c>
      <c r="E38" s="4251"/>
      <c r="F38" s="4173" t="s">
        <v>511</v>
      </c>
      <c r="G38" s="3826" t="s">
        <v>156</v>
      </c>
      <c r="H38" s="4222" t="s">
        <v>33</v>
      </c>
      <c r="I38" s="4225" t="s">
        <v>468</v>
      </c>
      <c r="J38" s="4298" t="s">
        <v>245</v>
      </c>
      <c r="K38" s="1095" t="s">
        <v>467</v>
      </c>
      <c r="L38" s="1241">
        <v>0</v>
      </c>
      <c r="M38" s="4331" t="s">
        <v>510</v>
      </c>
      <c r="N38" s="4334" t="s">
        <v>509</v>
      </c>
      <c r="O38" s="4337">
        <v>180</v>
      </c>
    </row>
    <row r="39" spans="1:15" x14ac:dyDescent="0.2">
      <c r="A39" s="1190"/>
      <c r="B39" s="1189"/>
      <c r="C39" s="1206"/>
      <c r="D39" s="4260"/>
      <c r="E39" s="4252"/>
      <c r="F39" s="4174"/>
      <c r="G39" s="3827"/>
      <c r="H39" s="4223"/>
      <c r="I39" s="4226"/>
      <c r="J39" s="4296"/>
      <c r="K39" s="1093" t="s">
        <v>144</v>
      </c>
      <c r="L39" s="1240">
        <v>27.9</v>
      </c>
      <c r="M39" s="4332"/>
      <c r="N39" s="4335"/>
      <c r="O39" s="4338"/>
    </row>
    <row r="40" spans="1:15" x14ac:dyDescent="0.2">
      <c r="A40" s="1190"/>
      <c r="B40" s="1189"/>
      <c r="C40" s="1206"/>
      <c r="D40" s="4260"/>
      <c r="E40" s="4252"/>
      <c r="F40" s="4174"/>
      <c r="G40" s="3827"/>
      <c r="H40" s="4223"/>
      <c r="I40" s="4226"/>
      <c r="J40" s="4296"/>
      <c r="K40" s="1239" t="s">
        <v>465</v>
      </c>
      <c r="L40" s="1238">
        <v>0</v>
      </c>
      <c r="M40" s="4332"/>
      <c r="N40" s="4335"/>
      <c r="O40" s="4338"/>
    </row>
    <row r="41" spans="1:15" ht="13.5" thickBot="1" x14ac:dyDescent="0.25">
      <c r="A41" s="1190"/>
      <c r="B41" s="1189"/>
      <c r="C41" s="1206"/>
      <c r="D41" s="4260"/>
      <c r="E41" s="4252"/>
      <c r="F41" s="4174"/>
      <c r="G41" s="3827"/>
      <c r="H41" s="4223"/>
      <c r="I41" s="4226"/>
      <c r="J41" s="4296"/>
      <c r="K41" s="1237" t="s">
        <v>130</v>
      </c>
      <c r="L41" s="1236">
        <v>11.3</v>
      </c>
      <c r="M41" s="4332"/>
      <c r="N41" s="4335"/>
      <c r="O41" s="4338"/>
    </row>
    <row r="42" spans="1:15" ht="26.25" customHeight="1" thickBot="1" x14ac:dyDescent="0.25">
      <c r="A42" s="1223"/>
      <c r="B42" s="1222"/>
      <c r="C42" s="1221"/>
      <c r="D42" s="4324"/>
      <c r="E42" s="4253"/>
      <c r="F42" s="4175"/>
      <c r="G42" s="3828"/>
      <c r="H42" s="4224"/>
      <c r="I42" s="4227"/>
      <c r="J42" s="4299"/>
      <c r="K42" s="1235" t="s">
        <v>21</v>
      </c>
      <c r="L42" s="1080">
        <f>SUM(L38:L41)</f>
        <v>39.200000000000003</v>
      </c>
      <c r="M42" s="4333"/>
      <c r="N42" s="4336"/>
      <c r="O42" s="4339"/>
    </row>
    <row r="43" spans="1:15" ht="21.75" customHeight="1" x14ac:dyDescent="0.2">
      <c r="A43" s="1195" t="s">
        <v>25</v>
      </c>
      <c r="B43" s="1194" t="s">
        <v>25</v>
      </c>
      <c r="C43" s="1193" t="s">
        <v>25</v>
      </c>
      <c r="D43" s="4323" t="s">
        <v>81</v>
      </c>
      <c r="E43" s="4251"/>
      <c r="F43" s="4173" t="s">
        <v>508</v>
      </c>
      <c r="G43" s="3826" t="s">
        <v>156</v>
      </c>
      <c r="H43" s="4222" t="s">
        <v>33</v>
      </c>
      <c r="I43" s="4225" t="s">
        <v>468</v>
      </c>
      <c r="J43" s="4298" t="s">
        <v>245</v>
      </c>
      <c r="K43" s="1162" t="s">
        <v>467</v>
      </c>
      <c r="L43" s="1234">
        <v>1</v>
      </c>
      <c r="M43" s="4331" t="s">
        <v>507</v>
      </c>
      <c r="N43" s="4334"/>
      <c r="O43" s="4337" t="s">
        <v>355</v>
      </c>
    </row>
    <row r="44" spans="1:15" x14ac:dyDescent="0.2">
      <c r="A44" s="1190"/>
      <c r="B44" s="1189"/>
      <c r="C44" s="1206"/>
      <c r="D44" s="4260"/>
      <c r="E44" s="4252"/>
      <c r="F44" s="4174"/>
      <c r="G44" s="3827"/>
      <c r="H44" s="4223"/>
      <c r="I44" s="4226"/>
      <c r="J44" s="4296"/>
      <c r="K44" s="1093" t="s">
        <v>144</v>
      </c>
      <c r="L44" s="1231">
        <v>0</v>
      </c>
      <c r="M44" s="4332"/>
      <c r="N44" s="4335"/>
      <c r="O44" s="4338"/>
    </row>
    <row r="45" spans="1:15" x14ac:dyDescent="0.2">
      <c r="A45" s="1190"/>
      <c r="B45" s="1189"/>
      <c r="C45" s="1206"/>
      <c r="D45" s="4260"/>
      <c r="E45" s="4252"/>
      <c r="F45" s="4174"/>
      <c r="G45" s="3827"/>
      <c r="H45" s="4223"/>
      <c r="I45" s="4226"/>
      <c r="J45" s="4296"/>
      <c r="K45" s="1091" t="s">
        <v>465</v>
      </c>
      <c r="L45" s="1228">
        <v>0</v>
      </c>
      <c r="M45" s="4332"/>
      <c r="N45" s="4335"/>
      <c r="O45" s="4338"/>
    </row>
    <row r="46" spans="1:15" ht="13.5" thickBot="1" x14ac:dyDescent="0.25">
      <c r="A46" s="1190"/>
      <c r="B46" s="1189"/>
      <c r="C46" s="1206"/>
      <c r="D46" s="4260"/>
      <c r="E46" s="4252"/>
      <c r="F46" s="4174"/>
      <c r="G46" s="3827"/>
      <c r="H46" s="4223"/>
      <c r="I46" s="4226"/>
      <c r="J46" s="4296"/>
      <c r="K46" s="1158" t="s">
        <v>130</v>
      </c>
      <c r="L46" s="1227">
        <v>0</v>
      </c>
      <c r="M46" s="4332"/>
      <c r="N46" s="4335"/>
      <c r="O46" s="4338"/>
    </row>
    <row r="47" spans="1:15" ht="13.5" thickBot="1" x14ac:dyDescent="0.25">
      <c r="A47" s="1223"/>
      <c r="B47" s="1222"/>
      <c r="C47" s="1221"/>
      <c r="D47" s="4324"/>
      <c r="E47" s="4253"/>
      <c r="F47" s="4175"/>
      <c r="G47" s="3828"/>
      <c r="H47" s="4224"/>
      <c r="I47" s="4227"/>
      <c r="J47" s="4299"/>
      <c r="K47" s="1156" t="s">
        <v>21</v>
      </c>
      <c r="L47" s="1080">
        <f>SUM(L43:L46)</f>
        <v>1</v>
      </c>
      <c r="M47" s="4333"/>
      <c r="N47" s="4336"/>
      <c r="O47" s="4339"/>
    </row>
    <row r="48" spans="1:15" x14ac:dyDescent="0.2">
      <c r="A48" s="1195" t="s">
        <v>25</v>
      </c>
      <c r="B48" s="1194" t="s">
        <v>25</v>
      </c>
      <c r="C48" s="1193" t="s">
        <v>25</v>
      </c>
      <c r="D48" s="4311" t="s">
        <v>78</v>
      </c>
      <c r="E48" s="4256"/>
      <c r="F48" s="4173" t="s">
        <v>506</v>
      </c>
      <c r="G48" s="4325" t="s">
        <v>156</v>
      </c>
      <c r="H48" s="4222" t="s">
        <v>33</v>
      </c>
      <c r="I48" s="4225" t="s">
        <v>468</v>
      </c>
      <c r="J48" s="4298" t="s">
        <v>245</v>
      </c>
      <c r="K48" s="1162" t="s">
        <v>467</v>
      </c>
      <c r="L48" s="1234">
        <v>15</v>
      </c>
      <c r="M48" s="1233" t="s">
        <v>505</v>
      </c>
      <c r="N48" s="1232" t="s">
        <v>274</v>
      </c>
      <c r="O48" s="1202">
        <v>150</v>
      </c>
    </row>
    <row r="49" spans="1:18" x14ac:dyDescent="0.2">
      <c r="A49" s="1190"/>
      <c r="B49" s="1189"/>
      <c r="C49" s="1206"/>
      <c r="D49" s="4312"/>
      <c r="E49" s="4257"/>
      <c r="F49" s="4174"/>
      <c r="G49" s="4326"/>
      <c r="H49" s="4223"/>
      <c r="I49" s="4226"/>
      <c r="J49" s="4296"/>
      <c r="K49" s="1093" t="s">
        <v>144</v>
      </c>
      <c r="L49" s="1231">
        <v>0</v>
      </c>
      <c r="M49" s="1230" t="s">
        <v>504</v>
      </c>
      <c r="N49" s="1225" t="s">
        <v>274</v>
      </c>
      <c r="O49" s="1229">
        <v>500</v>
      </c>
    </row>
    <row r="50" spans="1:18" x14ac:dyDescent="0.2">
      <c r="A50" s="1190"/>
      <c r="B50" s="1189"/>
      <c r="C50" s="1206"/>
      <c r="D50" s="4312"/>
      <c r="E50" s="4257"/>
      <c r="F50" s="4174"/>
      <c r="G50" s="4326"/>
      <c r="H50" s="4223"/>
      <c r="I50" s="4226"/>
      <c r="J50" s="4296"/>
      <c r="K50" s="1091" t="s">
        <v>465</v>
      </c>
      <c r="L50" s="1228">
        <v>7</v>
      </c>
      <c r="M50" s="1226"/>
      <c r="N50" s="1225"/>
      <c r="O50" s="1224"/>
    </row>
    <row r="51" spans="1:18" ht="13.5" thickBot="1" x14ac:dyDescent="0.25">
      <c r="A51" s="1190"/>
      <c r="B51" s="1189"/>
      <c r="C51" s="1206"/>
      <c r="D51" s="4312"/>
      <c r="E51" s="4257"/>
      <c r="F51" s="4174"/>
      <c r="G51" s="4326"/>
      <c r="H51" s="4223"/>
      <c r="I51" s="4226"/>
      <c r="J51" s="4296"/>
      <c r="K51" s="1158" t="s">
        <v>130</v>
      </c>
      <c r="L51" s="1227">
        <v>0</v>
      </c>
      <c r="M51" s="1226"/>
      <c r="N51" s="1225"/>
      <c r="O51" s="1224"/>
    </row>
    <row r="52" spans="1:18" ht="13.5" thickBot="1" x14ac:dyDescent="0.25">
      <c r="A52" s="1223"/>
      <c r="B52" s="1222"/>
      <c r="C52" s="1221"/>
      <c r="D52" s="4313"/>
      <c r="E52" s="4258"/>
      <c r="F52" s="1220"/>
      <c r="G52" s="4327"/>
      <c r="H52" s="4224"/>
      <c r="I52" s="4227"/>
      <c r="J52" s="4299"/>
      <c r="K52" s="1156" t="s">
        <v>21</v>
      </c>
      <c r="L52" s="1180">
        <f>SUM(L48:L51)</f>
        <v>22</v>
      </c>
      <c r="M52" s="1219"/>
      <c r="N52" s="1218"/>
      <c r="O52" s="1217"/>
    </row>
    <row r="53" spans="1:18" ht="13.15" customHeight="1" x14ac:dyDescent="0.2">
      <c r="A53" s="4164" t="s">
        <v>25</v>
      </c>
      <c r="B53" s="4167" t="s">
        <v>25</v>
      </c>
      <c r="C53" s="4219" t="s">
        <v>27</v>
      </c>
      <c r="D53" s="4182" t="s">
        <v>503</v>
      </c>
      <c r="E53" s="4183"/>
      <c r="F53" s="4184"/>
      <c r="G53" s="3826" t="s">
        <v>137</v>
      </c>
      <c r="H53" s="4222" t="s">
        <v>33</v>
      </c>
      <c r="I53" s="4225" t="s">
        <v>468</v>
      </c>
      <c r="J53" s="4298" t="s">
        <v>245</v>
      </c>
      <c r="K53" s="1216" t="s">
        <v>467</v>
      </c>
      <c r="L53" s="1215">
        <f>L58+L63+L68</f>
        <v>56</v>
      </c>
      <c r="M53" s="4348"/>
      <c r="N53" s="4357"/>
      <c r="O53" s="4337"/>
    </row>
    <row r="54" spans="1:18" ht="13.15" customHeight="1" x14ac:dyDescent="0.2">
      <c r="A54" s="4165"/>
      <c r="B54" s="4168"/>
      <c r="C54" s="4220"/>
      <c r="D54" s="4185"/>
      <c r="E54" s="4186"/>
      <c r="F54" s="4187"/>
      <c r="G54" s="3827"/>
      <c r="H54" s="4223"/>
      <c r="I54" s="4226"/>
      <c r="J54" s="4296"/>
      <c r="K54" s="1214" t="s">
        <v>144</v>
      </c>
      <c r="L54" s="1213">
        <f>L59+L64+L69</f>
        <v>384.40000000000003</v>
      </c>
      <c r="M54" s="4349"/>
      <c r="N54" s="4358"/>
      <c r="O54" s="4338"/>
    </row>
    <row r="55" spans="1:18" ht="13.15" customHeight="1" x14ac:dyDescent="0.2">
      <c r="A55" s="4165"/>
      <c r="B55" s="4168"/>
      <c r="C55" s="4220"/>
      <c r="D55" s="4185"/>
      <c r="E55" s="4186"/>
      <c r="F55" s="4187"/>
      <c r="G55" s="3827"/>
      <c r="H55" s="4223"/>
      <c r="I55" s="4226"/>
      <c r="J55" s="4296"/>
      <c r="K55" s="1212" t="s">
        <v>465</v>
      </c>
      <c r="L55" s="1211">
        <f>SUM(L60,L65,L70)</f>
        <v>23.7</v>
      </c>
      <c r="M55" s="4349"/>
      <c r="N55" s="4358"/>
      <c r="O55" s="4338"/>
    </row>
    <row r="56" spans="1:18" ht="13.5" thickBot="1" x14ac:dyDescent="0.25">
      <c r="A56" s="4165"/>
      <c r="B56" s="4168"/>
      <c r="C56" s="4220"/>
      <c r="D56" s="4185"/>
      <c r="E56" s="4186"/>
      <c r="F56" s="4187"/>
      <c r="G56" s="3827"/>
      <c r="H56" s="4223"/>
      <c r="I56" s="4226"/>
      <c r="J56" s="4296"/>
      <c r="K56" s="1210" t="s">
        <v>130</v>
      </c>
      <c r="L56" s="1209">
        <f>L61+L66+L71</f>
        <v>16.399999999999999</v>
      </c>
      <c r="M56" s="4349"/>
      <c r="N56" s="4358"/>
      <c r="O56" s="4338"/>
    </row>
    <row r="57" spans="1:18" ht="13.5" thickBot="1" x14ac:dyDescent="0.25">
      <c r="A57" s="4166"/>
      <c r="B57" s="4169"/>
      <c r="C57" s="4221"/>
      <c r="D57" s="4188"/>
      <c r="E57" s="4189"/>
      <c r="F57" s="4190"/>
      <c r="G57" s="3828"/>
      <c r="H57" s="4224"/>
      <c r="I57" s="4227"/>
      <c r="J57" s="4297"/>
      <c r="K57" s="1208" t="s">
        <v>21</v>
      </c>
      <c r="L57" s="1207">
        <f>SUM(L53:L56)</f>
        <v>480.5</v>
      </c>
      <c r="M57" s="4356"/>
      <c r="N57" s="4359"/>
      <c r="O57" s="4344"/>
      <c r="P57" s="1038"/>
    </row>
    <row r="58" spans="1:18" x14ac:dyDescent="0.2">
      <c r="A58" s="1195" t="s">
        <v>25</v>
      </c>
      <c r="B58" s="1194" t="s">
        <v>25</v>
      </c>
      <c r="C58" s="1193" t="s">
        <v>27</v>
      </c>
      <c r="D58" s="1204" t="s">
        <v>25</v>
      </c>
      <c r="E58" s="4251"/>
      <c r="F58" s="4173" t="s">
        <v>502</v>
      </c>
      <c r="G58" s="3826" t="s">
        <v>137</v>
      </c>
      <c r="H58" s="4222" t="s">
        <v>33</v>
      </c>
      <c r="I58" s="4225" t="s">
        <v>468</v>
      </c>
      <c r="J58" s="4295" t="s">
        <v>245</v>
      </c>
      <c r="K58" s="1162" t="s">
        <v>467</v>
      </c>
      <c r="L58" s="1161">
        <v>0</v>
      </c>
      <c r="M58" s="1192" t="s">
        <v>501</v>
      </c>
      <c r="N58" s="1178" t="s">
        <v>36</v>
      </c>
      <c r="O58" s="1177">
        <v>1000</v>
      </c>
      <c r="R58" s="1038"/>
    </row>
    <row r="59" spans="1:18" x14ac:dyDescent="0.2">
      <c r="A59" s="1190"/>
      <c r="B59" s="1189"/>
      <c r="C59" s="1206"/>
      <c r="D59" s="1181"/>
      <c r="E59" s="4252"/>
      <c r="F59" s="4174"/>
      <c r="G59" s="3827"/>
      <c r="H59" s="4223"/>
      <c r="I59" s="4226"/>
      <c r="J59" s="4296"/>
      <c r="K59" s="1093" t="s">
        <v>144</v>
      </c>
      <c r="L59" s="1092">
        <v>28.8</v>
      </c>
      <c r="M59" s="1192"/>
      <c r="N59" s="1178"/>
      <c r="O59" s="1177"/>
    </row>
    <row r="60" spans="1:18" x14ac:dyDescent="0.2">
      <c r="A60" s="1190"/>
      <c r="B60" s="1189"/>
      <c r="C60" s="1206"/>
      <c r="D60" s="1181"/>
      <c r="E60" s="4252"/>
      <c r="F60" s="4174"/>
      <c r="G60" s="3827"/>
      <c r="H60" s="4223"/>
      <c r="I60" s="4226"/>
      <c r="J60" s="4296"/>
      <c r="K60" s="1166" t="s">
        <v>465</v>
      </c>
      <c r="L60" s="1159">
        <v>0</v>
      </c>
      <c r="M60" s="1192"/>
      <c r="N60" s="1178"/>
      <c r="O60" s="1177"/>
    </row>
    <row r="61" spans="1:18" ht="13.5" thickBot="1" x14ac:dyDescent="0.25">
      <c r="A61" s="1190"/>
      <c r="B61" s="1189"/>
      <c r="C61" s="1206"/>
      <c r="D61" s="1181"/>
      <c r="E61" s="4252"/>
      <c r="F61" s="4174"/>
      <c r="G61" s="3827"/>
      <c r="H61" s="4223"/>
      <c r="I61" s="4226"/>
      <c r="J61" s="4296"/>
      <c r="K61" s="1158" t="s">
        <v>130</v>
      </c>
      <c r="L61" s="1201">
        <v>0</v>
      </c>
      <c r="M61" s="1192"/>
      <c r="N61" s="1178"/>
      <c r="O61" s="1177"/>
    </row>
    <row r="62" spans="1:18" ht="13.5" thickBot="1" x14ac:dyDescent="0.25">
      <c r="A62" s="1190"/>
      <c r="B62" s="1189"/>
      <c r="C62" s="1206"/>
      <c r="D62" s="1200"/>
      <c r="E62" s="4253"/>
      <c r="F62" s="4175"/>
      <c r="G62" s="3828"/>
      <c r="H62" s="4223"/>
      <c r="I62" s="4226"/>
      <c r="J62" s="4297"/>
      <c r="K62" s="1156" t="s">
        <v>21</v>
      </c>
      <c r="L62" s="1205">
        <f>SUM(L58:L61)</f>
        <v>28.8</v>
      </c>
      <c r="M62" s="1198"/>
      <c r="N62" s="1197"/>
      <c r="O62" s="1196"/>
    </row>
    <row r="63" spans="1:18" x14ac:dyDescent="0.2">
      <c r="A63" s="1195" t="s">
        <v>25</v>
      </c>
      <c r="B63" s="1194" t="s">
        <v>25</v>
      </c>
      <c r="C63" s="1193" t="s">
        <v>27</v>
      </c>
      <c r="D63" s="1204" t="s">
        <v>27</v>
      </c>
      <c r="E63" s="4251"/>
      <c r="F63" s="4173" t="s">
        <v>500</v>
      </c>
      <c r="G63" s="3826" t="s">
        <v>137</v>
      </c>
      <c r="H63" s="4222" t="s">
        <v>33</v>
      </c>
      <c r="I63" s="4225" t="s">
        <v>468</v>
      </c>
      <c r="J63" s="4295" t="s">
        <v>245</v>
      </c>
      <c r="K63" s="1162" t="s">
        <v>467</v>
      </c>
      <c r="L63" s="1161">
        <v>56</v>
      </c>
      <c r="M63" s="1203" t="s">
        <v>499</v>
      </c>
      <c r="N63" s="1191" t="s">
        <v>36</v>
      </c>
      <c r="O63" s="1202">
        <v>43000</v>
      </c>
    </row>
    <row r="64" spans="1:18" x14ac:dyDescent="0.2">
      <c r="A64" s="1190"/>
      <c r="B64" s="1189"/>
      <c r="C64" s="1116"/>
      <c r="D64" s="1181"/>
      <c r="E64" s="4252"/>
      <c r="F64" s="4174"/>
      <c r="G64" s="3827"/>
      <c r="H64" s="4223"/>
      <c r="I64" s="4226"/>
      <c r="J64" s="4296"/>
      <c r="K64" s="1093" t="s">
        <v>144</v>
      </c>
      <c r="L64" s="1092">
        <v>317.3</v>
      </c>
      <c r="M64" s="1192"/>
      <c r="N64" s="1178"/>
      <c r="O64" s="1177"/>
    </row>
    <row r="65" spans="1:18" x14ac:dyDescent="0.2">
      <c r="A65" s="1190"/>
      <c r="B65" s="1189"/>
      <c r="C65" s="1116"/>
      <c r="D65" s="1181"/>
      <c r="E65" s="4252"/>
      <c r="F65" s="4174"/>
      <c r="G65" s="3827"/>
      <c r="H65" s="4223"/>
      <c r="I65" s="4226"/>
      <c r="J65" s="4296"/>
      <c r="K65" s="1166" t="s">
        <v>465</v>
      </c>
      <c r="L65" s="1159">
        <v>0</v>
      </c>
      <c r="M65" s="1192"/>
      <c r="N65" s="1178"/>
      <c r="O65" s="1177"/>
    </row>
    <row r="66" spans="1:18" ht="13.5" thickBot="1" x14ac:dyDescent="0.25">
      <c r="A66" s="1187"/>
      <c r="B66" s="1186"/>
      <c r="C66" s="1185"/>
      <c r="D66" s="1181"/>
      <c r="E66" s="4252"/>
      <c r="F66" s="4174"/>
      <c r="G66" s="3827"/>
      <c r="H66" s="4223"/>
      <c r="I66" s="4226"/>
      <c r="J66" s="4296"/>
      <c r="K66" s="1158" t="s">
        <v>130</v>
      </c>
      <c r="L66" s="1201">
        <v>0</v>
      </c>
      <c r="M66" s="1192"/>
      <c r="N66" s="1178"/>
      <c r="O66" s="1177"/>
    </row>
    <row r="67" spans="1:18" ht="13.5" thickBot="1" x14ac:dyDescent="0.25">
      <c r="A67" s="1154"/>
      <c r="B67" s="1183"/>
      <c r="C67" s="1182"/>
      <c r="D67" s="1200"/>
      <c r="E67" s="4253"/>
      <c r="F67" s="4175"/>
      <c r="G67" s="3828"/>
      <c r="H67" s="4224"/>
      <c r="I67" s="4227"/>
      <c r="J67" s="4299"/>
      <c r="K67" s="1156" t="s">
        <v>21</v>
      </c>
      <c r="L67" s="1199">
        <f>SUM(L63:L66)</f>
        <v>373.3</v>
      </c>
      <c r="M67" s="1198"/>
      <c r="N67" s="1197"/>
      <c r="O67" s="1196"/>
    </row>
    <row r="68" spans="1:18" x14ac:dyDescent="0.2">
      <c r="A68" s="1195" t="s">
        <v>25</v>
      </c>
      <c r="B68" s="1194" t="s">
        <v>25</v>
      </c>
      <c r="C68" s="1193" t="s">
        <v>27</v>
      </c>
      <c r="D68" s="1181" t="s">
        <v>93</v>
      </c>
      <c r="E68" s="4251"/>
      <c r="F68" s="4173" t="s">
        <v>498</v>
      </c>
      <c r="G68" s="3860" t="s">
        <v>137</v>
      </c>
      <c r="H68" s="4222" t="s">
        <v>33</v>
      </c>
      <c r="I68" s="4225" t="s">
        <v>468</v>
      </c>
      <c r="J68" s="4295" t="s">
        <v>245</v>
      </c>
      <c r="K68" s="1162" t="s">
        <v>467</v>
      </c>
      <c r="L68" s="1161">
        <v>0</v>
      </c>
      <c r="M68" s="1192" t="s">
        <v>497</v>
      </c>
      <c r="N68" s="1191" t="s">
        <v>36</v>
      </c>
      <c r="O68" s="1177">
        <v>60</v>
      </c>
    </row>
    <row r="69" spans="1:18" x14ac:dyDescent="0.2">
      <c r="A69" s="1190"/>
      <c r="B69" s="1189"/>
      <c r="C69" s="1116"/>
      <c r="D69" s="1181"/>
      <c r="E69" s="4252"/>
      <c r="F69" s="4174"/>
      <c r="G69" s="3861"/>
      <c r="H69" s="4223"/>
      <c r="I69" s="4226"/>
      <c r="J69" s="4296"/>
      <c r="K69" s="1164" t="s">
        <v>144</v>
      </c>
      <c r="L69" s="1092">
        <v>38.299999999999997</v>
      </c>
      <c r="M69" s="1179"/>
      <c r="N69" s="1178"/>
      <c r="O69" s="1177"/>
    </row>
    <row r="70" spans="1:18" x14ac:dyDescent="0.2">
      <c r="A70" s="1190"/>
      <c r="B70" s="1189"/>
      <c r="C70" s="1116"/>
      <c r="D70" s="1181"/>
      <c r="E70" s="4252"/>
      <c r="F70" s="4174"/>
      <c r="G70" s="3861"/>
      <c r="H70" s="4223"/>
      <c r="I70" s="4226"/>
      <c r="J70" s="4296"/>
      <c r="K70" s="1091" t="s">
        <v>465</v>
      </c>
      <c r="L70" s="1188">
        <v>23.7</v>
      </c>
      <c r="M70" s="1179"/>
      <c r="N70" s="1178"/>
      <c r="O70" s="1177"/>
      <c r="P70" s="1035"/>
    </row>
    <row r="71" spans="1:18" ht="13.5" thickBot="1" x14ac:dyDescent="0.25">
      <c r="A71" s="1187"/>
      <c r="B71" s="1186"/>
      <c r="C71" s="1185"/>
      <c r="D71" s="1181"/>
      <c r="E71" s="4252"/>
      <c r="F71" s="4174"/>
      <c r="G71" s="3861"/>
      <c r="H71" s="4223"/>
      <c r="I71" s="4226"/>
      <c r="J71" s="4296"/>
      <c r="K71" s="1158" t="s">
        <v>130</v>
      </c>
      <c r="L71" s="1184">
        <v>16.399999999999999</v>
      </c>
      <c r="M71" s="1179"/>
      <c r="N71" s="1178"/>
      <c r="O71" s="1177"/>
    </row>
    <row r="72" spans="1:18" ht="13.5" thickBot="1" x14ac:dyDescent="0.25">
      <c r="A72" s="1154"/>
      <c r="B72" s="1183"/>
      <c r="C72" s="1182"/>
      <c r="D72" s="1181"/>
      <c r="E72" s="4253"/>
      <c r="F72" s="4175"/>
      <c r="G72" s="3865"/>
      <c r="H72" s="4224"/>
      <c r="I72" s="4227"/>
      <c r="J72" s="4299"/>
      <c r="K72" s="1156" t="s">
        <v>21</v>
      </c>
      <c r="L72" s="1180">
        <f>SUM(L68:L71)</f>
        <v>78.400000000000006</v>
      </c>
      <c r="M72" s="1179"/>
      <c r="N72" s="1178"/>
      <c r="O72" s="1177"/>
    </row>
    <row r="73" spans="1:18" ht="13.15" customHeight="1" x14ac:dyDescent="0.2">
      <c r="A73" s="4164" t="s">
        <v>25</v>
      </c>
      <c r="B73" s="4167" t="s">
        <v>25</v>
      </c>
      <c r="C73" s="4248" t="s">
        <v>93</v>
      </c>
      <c r="D73" s="4306" t="s">
        <v>496</v>
      </c>
      <c r="E73" s="4183"/>
      <c r="F73" s="4184"/>
      <c r="G73" s="3827" t="s">
        <v>126</v>
      </c>
      <c r="H73" s="4228" t="s">
        <v>33</v>
      </c>
      <c r="I73" s="4231" t="s">
        <v>468</v>
      </c>
      <c r="J73" s="4303" t="s">
        <v>245</v>
      </c>
      <c r="K73" s="1176" t="s">
        <v>467</v>
      </c>
      <c r="L73" s="1175">
        <f>L78+L83+L93+L88</f>
        <v>17.100000000000001</v>
      </c>
      <c r="M73" s="4161"/>
      <c r="N73" s="4334"/>
      <c r="O73" s="4337"/>
    </row>
    <row r="74" spans="1:18" x14ac:dyDescent="0.2">
      <c r="A74" s="4165"/>
      <c r="B74" s="4168"/>
      <c r="C74" s="4249"/>
      <c r="D74" s="4307"/>
      <c r="E74" s="4186"/>
      <c r="F74" s="4187"/>
      <c r="G74" s="3827"/>
      <c r="H74" s="4229"/>
      <c r="I74" s="4232"/>
      <c r="J74" s="4304"/>
      <c r="K74" s="1174" t="s">
        <v>144</v>
      </c>
      <c r="L74" s="1173">
        <f>L79+L84+L94+L89</f>
        <v>0</v>
      </c>
      <c r="M74" s="4162"/>
      <c r="N74" s="4335"/>
      <c r="O74" s="4338"/>
    </row>
    <row r="75" spans="1:18" x14ac:dyDescent="0.2">
      <c r="A75" s="4165"/>
      <c r="B75" s="4168"/>
      <c r="C75" s="4249"/>
      <c r="D75" s="4307"/>
      <c r="E75" s="4186"/>
      <c r="F75" s="4187"/>
      <c r="G75" s="3827"/>
      <c r="H75" s="4229"/>
      <c r="I75" s="4232"/>
      <c r="J75" s="4304"/>
      <c r="K75" s="1172" t="s">
        <v>465</v>
      </c>
      <c r="L75" s="1171">
        <f>SUM(L80,L85,L90,L95)</f>
        <v>17</v>
      </c>
      <c r="M75" s="4162"/>
      <c r="N75" s="4335"/>
      <c r="O75" s="4338"/>
    </row>
    <row r="76" spans="1:18" ht="13.5" thickBot="1" x14ac:dyDescent="0.25">
      <c r="A76" s="4165"/>
      <c r="B76" s="4168"/>
      <c r="C76" s="4249"/>
      <c r="D76" s="4307"/>
      <c r="E76" s="4186"/>
      <c r="F76" s="4187"/>
      <c r="G76" s="3827"/>
      <c r="H76" s="4229"/>
      <c r="I76" s="4232"/>
      <c r="J76" s="4304"/>
      <c r="K76" s="1170" t="s">
        <v>130</v>
      </c>
      <c r="L76" s="1169">
        <f>L86+L81+L91+L96</f>
        <v>0</v>
      </c>
      <c r="M76" s="4162"/>
      <c r="N76" s="4335"/>
      <c r="O76" s="4338"/>
    </row>
    <row r="77" spans="1:18" ht="18.75" customHeight="1" thickBot="1" x14ac:dyDescent="0.25">
      <c r="A77" s="4166"/>
      <c r="B77" s="4169"/>
      <c r="C77" s="4250"/>
      <c r="D77" s="4322"/>
      <c r="E77" s="4189"/>
      <c r="F77" s="4190"/>
      <c r="G77" s="3828"/>
      <c r="H77" s="4230"/>
      <c r="I77" s="4233"/>
      <c r="J77" s="4305"/>
      <c r="K77" s="1168" t="s">
        <v>21</v>
      </c>
      <c r="L77" s="1167">
        <f>SUM(L73:L76)</f>
        <v>34.1</v>
      </c>
      <c r="M77" s="4163"/>
      <c r="N77" s="4336"/>
      <c r="O77" s="4339"/>
      <c r="P77" s="1038"/>
    </row>
    <row r="78" spans="1:18" x14ac:dyDescent="0.2">
      <c r="A78" s="4164" t="s">
        <v>25</v>
      </c>
      <c r="B78" s="4167" t="s">
        <v>25</v>
      </c>
      <c r="C78" s="4170" t="s">
        <v>93</v>
      </c>
      <c r="D78" s="4245" t="s">
        <v>25</v>
      </c>
      <c r="E78" s="4251"/>
      <c r="F78" s="4173" t="s">
        <v>495</v>
      </c>
      <c r="G78" s="3826" t="s">
        <v>126</v>
      </c>
      <c r="H78" s="4222" t="s">
        <v>33</v>
      </c>
      <c r="I78" s="4225" t="s">
        <v>468</v>
      </c>
      <c r="J78" s="4303" t="s">
        <v>245</v>
      </c>
      <c r="K78" s="1162" t="s">
        <v>467</v>
      </c>
      <c r="L78" s="1161">
        <v>0</v>
      </c>
      <c r="M78" s="4331" t="s">
        <v>494</v>
      </c>
      <c r="N78" s="4334" t="s">
        <v>36</v>
      </c>
      <c r="O78" s="4337">
        <v>10</v>
      </c>
      <c r="R78" s="1038"/>
    </row>
    <row r="79" spans="1:18" x14ac:dyDescent="0.2">
      <c r="A79" s="4165"/>
      <c r="B79" s="4168"/>
      <c r="C79" s="4171"/>
      <c r="D79" s="4246"/>
      <c r="E79" s="4252"/>
      <c r="F79" s="4174"/>
      <c r="G79" s="3827"/>
      <c r="H79" s="4223"/>
      <c r="I79" s="4226"/>
      <c r="J79" s="4304"/>
      <c r="K79" s="1093" t="s">
        <v>144</v>
      </c>
      <c r="L79" s="1092">
        <v>0</v>
      </c>
      <c r="M79" s="4332"/>
      <c r="N79" s="4335"/>
      <c r="O79" s="4338"/>
    </row>
    <row r="80" spans="1:18" x14ac:dyDescent="0.2">
      <c r="A80" s="4165"/>
      <c r="B80" s="4168"/>
      <c r="C80" s="4171"/>
      <c r="D80" s="4246"/>
      <c r="E80" s="4252"/>
      <c r="F80" s="4174"/>
      <c r="G80" s="3827"/>
      <c r="H80" s="4223"/>
      <c r="I80" s="4226"/>
      <c r="J80" s="4304"/>
      <c r="K80" s="1166" t="s">
        <v>465</v>
      </c>
      <c r="L80" s="1159">
        <v>15</v>
      </c>
      <c r="M80" s="4332"/>
      <c r="N80" s="4335"/>
      <c r="O80" s="4338"/>
    </row>
    <row r="81" spans="1:18" ht="13.5" thickBot="1" x14ac:dyDescent="0.25">
      <c r="A81" s="4165"/>
      <c r="B81" s="4168"/>
      <c r="C81" s="4171"/>
      <c r="D81" s="4246"/>
      <c r="E81" s="4252"/>
      <c r="F81" s="4174"/>
      <c r="G81" s="3827"/>
      <c r="H81" s="4223"/>
      <c r="I81" s="4226"/>
      <c r="J81" s="4304"/>
      <c r="K81" s="1158" t="s">
        <v>130</v>
      </c>
      <c r="L81" s="1165">
        <v>0</v>
      </c>
      <c r="M81" s="4332"/>
      <c r="N81" s="4335"/>
      <c r="O81" s="4338"/>
    </row>
    <row r="82" spans="1:18" ht="13.5" thickBot="1" x14ac:dyDescent="0.25">
      <c r="A82" s="4166"/>
      <c r="B82" s="4169"/>
      <c r="C82" s="4172"/>
      <c r="D82" s="4247"/>
      <c r="E82" s="4253"/>
      <c r="F82" s="4175"/>
      <c r="G82" s="3828"/>
      <c r="H82" s="4223"/>
      <c r="I82" s="4226"/>
      <c r="J82" s="4304"/>
      <c r="K82" s="1156" t="s">
        <v>21</v>
      </c>
      <c r="L82" s="1155">
        <f>SUM(L78:L81)</f>
        <v>15</v>
      </c>
      <c r="M82" s="4333"/>
      <c r="N82" s="4336"/>
      <c r="O82" s="4339"/>
    </row>
    <row r="83" spans="1:18" x14ac:dyDescent="0.2">
      <c r="A83" s="4164" t="s">
        <v>25</v>
      </c>
      <c r="B83" s="4167" t="s">
        <v>25</v>
      </c>
      <c r="C83" s="4170" t="s">
        <v>93</v>
      </c>
      <c r="D83" s="4245" t="s">
        <v>27</v>
      </c>
      <c r="E83" s="4251"/>
      <c r="F83" s="4173" t="s">
        <v>493</v>
      </c>
      <c r="G83" s="3826" t="s">
        <v>126</v>
      </c>
      <c r="H83" s="4223"/>
      <c r="I83" s="4225" t="s">
        <v>468</v>
      </c>
      <c r="J83" s="4303" t="s">
        <v>245</v>
      </c>
      <c r="K83" s="1162" t="s">
        <v>467</v>
      </c>
      <c r="L83" s="1161">
        <v>8</v>
      </c>
      <c r="M83" s="4331" t="s">
        <v>492</v>
      </c>
      <c r="N83" s="4353" t="s">
        <v>36</v>
      </c>
      <c r="O83" s="4337">
        <v>3</v>
      </c>
    </row>
    <row r="84" spans="1:18" x14ac:dyDescent="0.2">
      <c r="A84" s="4165"/>
      <c r="B84" s="4168"/>
      <c r="C84" s="4171"/>
      <c r="D84" s="4246"/>
      <c r="E84" s="4252"/>
      <c r="F84" s="4174"/>
      <c r="G84" s="3827"/>
      <c r="H84" s="4223"/>
      <c r="I84" s="4226"/>
      <c r="J84" s="4304"/>
      <c r="K84" s="1093" t="s">
        <v>144</v>
      </c>
      <c r="L84" s="1092">
        <v>0</v>
      </c>
      <c r="M84" s="4332"/>
      <c r="N84" s="4354"/>
      <c r="O84" s="4338"/>
    </row>
    <row r="85" spans="1:18" x14ac:dyDescent="0.2">
      <c r="A85" s="4165"/>
      <c r="B85" s="4168"/>
      <c r="C85" s="4171"/>
      <c r="D85" s="4246"/>
      <c r="E85" s="4252"/>
      <c r="F85" s="4174"/>
      <c r="G85" s="3827"/>
      <c r="H85" s="4223"/>
      <c r="I85" s="4226"/>
      <c r="J85" s="4304"/>
      <c r="K85" s="1164" t="s">
        <v>465</v>
      </c>
      <c r="L85" s="1159">
        <v>2</v>
      </c>
      <c r="M85" s="4332"/>
      <c r="N85" s="4354"/>
      <c r="O85" s="4338"/>
    </row>
    <row r="86" spans="1:18" ht="13.5" customHeight="1" thickBot="1" x14ac:dyDescent="0.25">
      <c r="A86" s="4165"/>
      <c r="B86" s="4168"/>
      <c r="C86" s="4171"/>
      <c r="D86" s="4246"/>
      <c r="E86" s="4252"/>
      <c r="F86" s="4174"/>
      <c r="G86" s="3827"/>
      <c r="H86" s="4223"/>
      <c r="I86" s="4226"/>
      <c r="J86" s="4304"/>
      <c r="K86" s="1158" t="s">
        <v>130</v>
      </c>
      <c r="L86" s="1157">
        <v>0</v>
      </c>
      <c r="M86" s="4332"/>
      <c r="N86" s="4354"/>
      <c r="O86" s="4338"/>
    </row>
    <row r="87" spans="1:18" ht="42" customHeight="1" thickBot="1" x14ac:dyDescent="0.25">
      <c r="A87" s="4166"/>
      <c r="B87" s="4169"/>
      <c r="C87" s="4172"/>
      <c r="D87" s="4247"/>
      <c r="E87" s="4253"/>
      <c r="F87" s="4175"/>
      <c r="G87" s="3828"/>
      <c r="H87" s="4223"/>
      <c r="I87" s="4226"/>
      <c r="J87" s="4305"/>
      <c r="K87" s="1156" t="s">
        <v>21</v>
      </c>
      <c r="L87" s="1163">
        <f>SUM(L83:L86)</f>
        <v>10</v>
      </c>
      <c r="M87" s="4333"/>
      <c r="N87" s="4355"/>
      <c r="O87" s="4339"/>
    </row>
    <row r="88" spans="1:18" ht="21" customHeight="1" x14ac:dyDescent="0.2">
      <c r="A88" s="4164" t="s">
        <v>25</v>
      </c>
      <c r="B88" s="4167" t="s">
        <v>25</v>
      </c>
      <c r="C88" s="4170" t="s">
        <v>93</v>
      </c>
      <c r="D88" s="4245" t="s">
        <v>93</v>
      </c>
      <c r="E88" s="4251"/>
      <c r="F88" s="4173" t="s">
        <v>491</v>
      </c>
      <c r="G88" s="3826" t="s">
        <v>126</v>
      </c>
      <c r="H88" s="4222" t="s">
        <v>33</v>
      </c>
      <c r="I88" s="4225" t="s">
        <v>468</v>
      </c>
      <c r="J88" s="4303" t="s">
        <v>245</v>
      </c>
      <c r="K88" s="1162" t="s">
        <v>467</v>
      </c>
      <c r="L88" s="1161">
        <v>8.5</v>
      </c>
      <c r="M88" s="1160" t="s">
        <v>490</v>
      </c>
      <c r="N88" s="4334" t="s">
        <v>260</v>
      </c>
      <c r="O88" s="4337">
        <v>5</v>
      </c>
      <c r="R88" s="1038"/>
    </row>
    <row r="89" spans="1:18" ht="26.25" customHeight="1" x14ac:dyDescent="0.2">
      <c r="A89" s="4165"/>
      <c r="B89" s="4168"/>
      <c r="C89" s="4171"/>
      <c r="D89" s="4246"/>
      <c r="E89" s="4252"/>
      <c r="F89" s="4174"/>
      <c r="G89" s="3827"/>
      <c r="H89" s="4223"/>
      <c r="I89" s="4226"/>
      <c r="J89" s="4304"/>
      <c r="K89" s="1093" t="s">
        <v>144</v>
      </c>
      <c r="L89" s="1092">
        <v>0</v>
      </c>
      <c r="M89" s="4332"/>
      <c r="N89" s="4335"/>
      <c r="O89" s="4338"/>
    </row>
    <row r="90" spans="1:18" ht="22.5" customHeight="1" x14ac:dyDescent="0.2">
      <c r="A90" s="4165"/>
      <c r="B90" s="4168"/>
      <c r="C90" s="4171"/>
      <c r="D90" s="4246"/>
      <c r="E90" s="4252"/>
      <c r="F90" s="4174"/>
      <c r="G90" s="3827"/>
      <c r="H90" s="4223"/>
      <c r="I90" s="4226"/>
      <c r="J90" s="4304"/>
      <c r="K90" s="1091" t="s">
        <v>465</v>
      </c>
      <c r="L90" s="1159">
        <v>0</v>
      </c>
      <c r="M90" s="4332"/>
      <c r="N90" s="4335"/>
      <c r="O90" s="4338"/>
    </row>
    <row r="91" spans="1:18" ht="18" customHeight="1" thickBot="1" x14ac:dyDescent="0.25">
      <c r="A91" s="4165"/>
      <c r="B91" s="4168"/>
      <c r="C91" s="4171"/>
      <c r="D91" s="4246"/>
      <c r="E91" s="4252"/>
      <c r="F91" s="4174"/>
      <c r="G91" s="3827"/>
      <c r="H91" s="4223"/>
      <c r="I91" s="4226"/>
      <c r="J91" s="4304"/>
      <c r="K91" s="1158" t="s">
        <v>130</v>
      </c>
      <c r="L91" s="1157">
        <v>0</v>
      </c>
      <c r="M91" s="4332"/>
      <c r="N91" s="4335"/>
      <c r="O91" s="4338"/>
      <c r="P91" s="1038"/>
    </row>
    <row r="92" spans="1:18" ht="13.5" customHeight="1" thickBot="1" x14ac:dyDescent="0.25">
      <c r="A92" s="4166"/>
      <c r="B92" s="4169"/>
      <c r="C92" s="4172"/>
      <c r="D92" s="4247"/>
      <c r="E92" s="4253"/>
      <c r="F92" s="4175"/>
      <c r="G92" s="3828"/>
      <c r="H92" s="4224"/>
      <c r="I92" s="4227"/>
      <c r="J92" s="4305"/>
      <c r="K92" s="1156" t="s">
        <v>21</v>
      </c>
      <c r="L92" s="1155">
        <f>SUM(L88:L91)</f>
        <v>8.5</v>
      </c>
      <c r="M92" s="4333"/>
      <c r="N92" s="4336"/>
      <c r="O92" s="4339"/>
    </row>
    <row r="93" spans="1:18" ht="13.5" customHeight="1" x14ac:dyDescent="0.2">
      <c r="A93" s="4164" t="s">
        <v>25</v>
      </c>
      <c r="B93" s="4167" t="s">
        <v>25</v>
      </c>
      <c r="C93" s="4170" t="s">
        <v>93</v>
      </c>
      <c r="D93" s="4245" t="s">
        <v>91</v>
      </c>
      <c r="E93" s="4251"/>
      <c r="F93" s="4173" t="s">
        <v>489</v>
      </c>
      <c r="G93" s="3826" t="s">
        <v>126</v>
      </c>
      <c r="H93" s="4222" t="s">
        <v>33</v>
      </c>
      <c r="I93" s="4225" t="s">
        <v>468</v>
      </c>
      <c r="J93" s="4303" t="s">
        <v>245</v>
      </c>
      <c r="K93" s="1162" t="s">
        <v>467</v>
      </c>
      <c r="L93" s="1161">
        <v>0.6</v>
      </c>
      <c r="M93" s="1160" t="s">
        <v>488</v>
      </c>
      <c r="N93" s="4334" t="s">
        <v>36</v>
      </c>
      <c r="O93" s="4337">
        <v>20</v>
      </c>
      <c r="R93" s="1038"/>
    </row>
    <row r="94" spans="1:18" ht="13.5" customHeight="1" x14ac:dyDescent="0.2">
      <c r="A94" s="4165"/>
      <c r="B94" s="4168"/>
      <c r="C94" s="4171"/>
      <c r="D94" s="4246"/>
      <c r="E94" s="4252"/>
      <c r="F94" s="4174"/>
      <c r="G94" s="3827"/>
      <c r="H94" s="4223"/>
      <c r="I94" s="4226"/>
      <c r="J94" s="4304"/>
      <c r="K94" s="1093" t="s">
        <v>144</v>
      </c>
      <c r="L94" s="1092">
        <v>0</v>
      </c>
      <c r="M94" s="4332"/>
      <c r="N94" s="4335"/>
      <c r="O94" s="4338"/>
    </row>
    <row r="95" spans="1:18" ht="13.5" customHeight="1" x14ac:dyDescent="0.2">
      <c r="A95" s="4165"/>
      <c r="B95" s="4168"/>
      <c r="C95" s="4171"/>
      <c r="D95" s="4246"/>
      <c r="E95" s="4252"/>
      <c r="F95" s="4174"/>
      <c r="G95" s="3827"/>
      <c r="H95" s="4223"/>
      <c r="I95" s="4226"/>
      <c r="J95" s="4304"/>
      <c r="K95" s="1091" t="s">
        <v>465</v>
      </c>
      <c r="L95" s="1159">
        <v>0</v>
      </c>
      <c r="M95" s="4332"/>
      <c r="N95" s="4335"/>
      <c r="O95" s="4338"/>
    </row>
    <row r="96" spans="1:18" ht="13.5" thickBot="1" x14ac:dyDescent="0.25">
      <c r="A96" s="4165"/>
      <c r="B96" s="4168"/>
      <c r="C96" s="4171"/>
      <c r="D96" s="4246"/>
      <c r="E96" s="4252"/>
      <c r="F96" s="4174"/>
      <c r="G96" s="3827"/>
      <c r="H96" s="4223"/>
      <c r="I96" s="4226"/>
      <c r="J96" s="4304"/>
      <c r="K96" s="1158" t="s">
        <v>130</v>
      </c>
      <c r="L96" s="1157">
        <v>0</v>
      </c>
      <c r="M96" s="4332"/>
      <c r="N96" s="4335"/>
      <c r="O96" s="4338"/>
      <c r="P96" s="1038"/>
    </row>
    <row r="97" spans="1:16" ht="13.5" customHeight="1" thickBot="1" x14ac:dyDescent="0.25">
      <c r="A97" s="4166"/>
      <c r="B97" s="4169"/>
      <c r="C97" s="4172"/>
      <c r="D97" s="4247"/>
      <c r="E97" s="4253"/>
      <c r="F97" s="4175"/>
      <c r="G97" s="3828"/>
      <c r="H97" s="4224"/>
      <c r="I97" s="4227"/>
      <c r="J97" s="4305"/>
      <c r="K97" s="1156" t="s">
        <v>21</v>
      </c>
      <c r="L97" s="1155">
        <f>SUM(L93:L96)</f>
        <v>0.6</v>
      </c>
      <c r="M97" s="4333"/>
      <c r="N97" s="4336"/>
      <c r="O97" s="4339"/>
    </row>
    <row r="98" spans="1:16" ht="13.5" thickBot="1" x14ac:dyDescent="0.25">
      <c r="A98" s="1154" t="s">
        <v>25</v>
      </c>
      <c r="B98" s="1153" t="s">
        <v>25</v>
      </c>
      <c r="C98" s="4328" t="s">
        <v>26</v>
      </c>
      <c r="D98" s="4329"/>
      <c r="E98" s="4329"/>
      <c r="F98" s="4329"/>
      <c r="G98" s="4329"/>
      <c r="H98" s="4329"/>
      <c r="I98" s="4329"/>
      <c r="J98" s="4330"/>
      <c r="K98" s="1152" t="s">
        <v>21</v>
      </c>
      <c r="L98" s="1151">
        <f>L17+L57+L77</f>
        <v>726.2</v>
      </c>
      <c r="M98" s="1150"/>
      <c r="N98" s="1149"/>
      <c r="O98" s="1148"/>
    </row>
    <row r="99" spans="1:16" ht="23.25" customHeight="1" thickBot="1" x14ac:dyDescent="0.25">
      <c r="A99" s="1147" t="s">
        <v>25</v>
      </c>
      <c r="B99" s="1146" t="s">
        <v>27</v>
      </c>
      <c r="C99" s="4179" t="s">
        <v>487</v>
      </c>
      <c r="D99" s="4180"/>
      <c r="E99" s="4180"/>
      <c r="F99" s="4180"/>
      <c r="G99" s="4180"/>
      <c r="H99" s="4180"/>
      <c r="I99" s="4180"/>
      <c r="J99" s="4180"/>
      <c r="K99" s="4180"/>
      <c r="L99" s="4180"/>
      <c r="M99" s="4180"/>
      <c r="N99" s="4180"/>
      <c r="O99" s="4181"/>
    </row>
    <row r="100" spans="1:16" ht="24.75" customHeight="1" thickBot="1" x14ac:dyDescent="0.25">
      <c r="A100" s="4164"/>
      <c r="B100" s="4243"/>
      <c r="C100" s="1145"/>
      <c r="D100" s="1144"/>
      <c r="E100" s="1144"/>
      <c r="F100" s="1144"/>
      <c r="G100" s="1144"/>
      <c r="H100" s="1144"/>
      <c r="I100" s="1144"/>
      <c r="J100" s="1144"/>
      <c r="K100" s="1144"/>
      <c r="L100" s="1144"/>
      <c r="M100" s="1143" t="s">
        <v>486</v>
      </c>
      <c r="N100" s="1142" t="s">
        <v>36</v>
      </c>
      <c r="O100" s="1141"/>
    </row>
    <row r="101" spans="1:16" ht="48" customHeight="1" thickBot="1" x14ac:dyDescent="0.25">
      <c r="A101" s="4166"/>
      <c r="B101" s="4244"/>
      <c r="C101" s="1140"/>
      <c r="D101" s="1139"/>
      <c r="E101" s="1139"/>
      <c r="F101" s="1139"/>
      <c r="G101" s="1139"/>
      <c r="H101" s="1139"/>
      <c r="I101" s="1139"/>
      <c r="J101" s="1139"/>
      <c r="K101" s="1139"/>
      <c r="L101" s="1139"/>
      <c r="M101" s="1138" t="s">
        <v>485</v>
      </c>
      <c r="N101" s="1137" t="s">
        <v>36</v>
      </c>
      <c r="O101" s="1136"/>
    </row>
    <row r="102" spans="1:16" ht="12.75" customHeight="1" x14ac:dyDescent="0.2">
      <c r="A102" s="4164" t="s">
        <v>25</v>
      </c>
      <c r="B102" s="4167" t="s">
        <v>27</v>
      </c>
      <c r="C102" s="1135" t="s">
        <v>25</v>
      </c>
      <c r="D102" s="4182" t="s">
        <v>484</v>
      </c>
      <c r="E102" s="4183"/>
      <c r="F102" s="4184"/>
      <c r="G102" s="3826" t="s">
        <v>482</v>
      </c>
      <c r="H102" s="4222" t="s">
        <v>33</v>
      </c>
      <c r="I102" s="4225" t="s">
        <v>468</v>
      </c>
      <c r="J102" s="1096" t="s">
        <v>245</v>
      </c>
      <c r="K102" s="1111" t="s">
        <v>467</v>
      </c>
      <c r="L102" s="1134">
        <f>L107+L112+L122+L117</f>
        <v>89.7</v>
      </c>
      <c r="M102" s="4161"/>
      <c r="N102" s="4334"/>
      <c r="O102" s="4337"/>
    </row>
    <row r="103" spans="1:16" ht="12.75" customHeight="1" x14ac:dyDescent="0.2">
      <c r="A103" s="4165"/>
      <c r="B103" s="4168"/>
      <c r="C103" s="1131"/>
      <c r="D103" s="4185"/>
      <c r="E103" s="4186"/>
      <c r="F103" s="4187"/>
      <c r="G103" s="3827"/>
      <c r="H103" s="4223"/>
      <c r="I103" s="4226"/>
      <c r="J103" s="1087"/>
      <c r="K103" s="1109" t="s">
        <v>144</v>
      </c>
      <c r="L103" s="1133">
        <f>L108+L113+L123+L118</f>
        <v>0</v>
      </c>
      <c r="M103" s="4162"/>
      <c r="N103" s="4335"/>
      <c r="O103" s="4338"/>
    </row>
    <row r="104" spans="1:16" ht="12.75" customHeight="1" x14ac:dyDescent="0.2">
      <c r="A104" s="4165"/>
      <c r="B104" s="4168"/>
      <c r="C104" s="1131"/>
      <c r="D104" s="4185"/>
      <c r="E104" s="4186"/>
      <c r="F104" s="4187"/>
      <c r="G104" s="3827"/>
      <c r="H104" s="4223"/>
      <c r="I104" s="4226"/>
      <c r="J104" s="1087"/>
      <c r="K104" s="1107" t="s">
        <v>465</v>
      </c>
      <c r="L104" s="1132">
        <f>SUM(L109,L114,L119,L124)</f>
        <v>0</v>
      </c>
      <c r="M104" s="4162"/>
      <c r="N104" s="4335"/>
      <c r="O104" s="4338"/>
    </row>
    <row r="105" spans="1:16" ht="13.5" thickBot="1" x14ac:dyDescent="0.25">
      <c r="A105" s="4165"/>
      <c r="B105" s="4168"/>
      <c r="C105" s="1131"/>
      <c r="D105" s="4185"/>
      <c r="E105" s="4186"/>
      <c r="F105" s="4187"/>
      <c r="G105" s="3827"/>
      <c r="H105" s="4223"/>
      <c r="I105" s="4226"/>
      <c r="J105" s="1087"/>
      <c r="K105" s="1105" t="s">
        <v>130</v>
      </c>
      <c r="L105" s="1130">
        <f>L110+L115+L125+L120</f>
        <v>0</v>
      </c>
      <c r="M105" s="4162"/>
      <c r="N105" s="4335"/>
      <c r="O105" s="4338"/>
    </row>
    <row r="106" spans="1:16" ht="27.75" customHeight="1" thickBot="1" x14ac:dyDescent="0.25">
      <c r="A106" s="4166"/>
      <c r="B106" s="4169"/>
      <c r="C106" s="1129"/>
      <c r="D106" s="4188"/>
      <c r="E106" s="4189"/>
      <c r="F106" s="4190"/>
      <c r="G106" s="3828"/>
      <c r="H106" s="4223"/>
      <c r="I106" s="4227"/>
      <c r="J106" s="1082"/>
      <c r="K106" s="1128" t="s">
        <v>21</v>
      </c>
      <c r="L106" s="1127">
        <f>SUM(L102:L105)</f>
        <v>89.7</v>
      </c>
      <c r="M106" s="4163"/>
      <c r="N106" s="4336"/>
      <c r="O106" s="4339"/>
      <c r="P106" s="1126"/>
    </row>
    <row r="107" spans="1:16" x14ac:dyDescent="0.2">
      <c r="A107" s="4164" t="s">
        <v>25</v>
      </c>
      <c r="B107" s="4167" t="s">
        <v>27</v>
      </c>
      <c r="C107" s="1125" t="s">
        <v>25</v>
      </c>
      <c r="D107" s="1124" t="s">
        <v>25</v>
      </c>
      <c r="E107" s="1123"/>
      <c r="F107" s="4173" t="s">
        <v>483</v>
      </c>
      <c r="G107" s="3826" t="s">
        <v>482</v>
      </c>
      <c r="H107" s="4222" t="s">
        <v>33</v>
      </c>
      <c r="I107" s="4225" t="s">
        <v>468</v>
      </c>
      <c r="J107" s="1096" t="s">
        <v>245</v>
      </c>
      <c r="K107" s="1095" t="s">
        <v>467</v>
      </c>
      <c r="L107" s="1094">
        <v>36</v>
      </c>
      <c r="M107" s="4331" t="s">
        <v>481</v>
      </c>
      <c r="N107" s="4334" t="s">
        <v>36</v>
      </c>
      <c r="O107" s="4337">
        <v>5</v>
      </c>
    </row>
    <row r="108" spans="1:16" x14ac:dyDescent="0.2">
      <c r="A108" s="4165"/>
      <c r="B108" s="4168"/>
      <c r="C108" s="1116"/>
      <c r="D108" s="1115"/>
      <c r="E108" s="1088"/>
      <c r="F108" s="4174"/>
      <c r="G108" s="3827"/>
      <c r="H108" s="4223"/>
      <c r="I108" s="4226"/>
      <c r="J108" s="1087"/>
      <c r="K108" s="1093" t="s">
        <v>144</v>
      </c>
      <c r="L108" s="1112">
        <v>0</v>
      </c>
      <c r="M108" s="4332"/>
      <c r="N108" s="4335"/>
      <c r="O108" s="4338"/>
    </row>
    <row r="109" spans="1:16" x14ac:dyDescent="0.2">
      <c r="A109" s="4165"/>
      <c r="B109" s="4168"/>
      <c r="C109" s="1116"/>
      <c r="D109" s="1115"/>
      <c r="E109" s="1088"/>
      <c r="F109" s="4174"/>
      <c r="G109" s="3827"/>
      <c r="H109" s="4223"/>
      <c r="I109" s="4226"/>
      <c r="J109" s="1087"/>
      <c r="K109" s="1091" t="s">
        <v>465</v>
      </c>
      <c r="L109" s="1090">
        <v>0</v>
      </c>
      <c r="M109" s="4332"/>
      <c r="N109" s="4335"/>
      <c r="O109" s="4338"/>
    </row>
    <row r="110" spans="1:16" ht="13.5" thickBot="1" x14ac:dyDescent="0.25">
      <c r="A110" s="4165"/>
      <c r="B110" s="4168"/>
      <c r="C110" s="1114"/>
      <c r="D110" s="1122"/>
      <c r="E110" s="1088"/>
      <c r="F110" s="4174"/>
      <c r="G110" s="3827"/>
      <c r="H110" s="4223"/>
      <c r="I110" s="4226"/>
      <c r="J110" s="1087"/>
      <c r="K110" s="1086" t="s">
        <v>130</v>
      </c>
      <c r="L110" s="1085">
        <v>0</v>
      </c>
      <c r="M110" s="4332"/>
      <c r="N110" s="4335"/>
      <c r="O110" s="4338"/>
    </row>
    <row r="111" spans="1:16" ht="13.5" thickBot="1" x14ac:dyDescent="0.25">
      <c r="A111" s="4166"/>
      <c r="B111" s="4169"/>
      <c r="C111" s="1121"/>
      <c r="D111" s="1120"/>
      <c r="E111" s="1083"/>
      <c r="F111" s="1119"/>
      <c r="G111" s="3827"/>
      <c r="H111" s="4223"/>
      <c r="I111" s="4227"/>
      <c r="J111" s="1082"/>
      <c r="K111" s="1081" t="s">
        <v>21</v>
      </c>
      <c r="L111" s="1080">
        <f>SUM(L107:L110)</f>
        <v>36</v>
      </c>
      <c r="M111" s="4333"/>
      <c r="N111" s="4336"/>
      <c r="O111" s="4339"/>
    </row>
    <row r="112" spans="1:16" x14ac:dyDescent="0.2">
      <c r="A112" s="4165" t="s">
        <v>25</v>
      </c>
      <c r="B112" s="4168" t="s">
        <v>27</v>
      </c>
      <c r="C112" s="1116" t="s">
        <v>25</v>
      </c>
      <c r="D112" s="1118" t="s">
        <v>27</v>
      </c>
      <c r="E112" s="1088"/>
      <c r="F112" s="4174" t="s">
        <v>480</v>
      </c>
      <c r="G112" s="3827"/>
      <c r="H112" s="4222" t="s">
        <v>33</v>
      </c>
      <c r="I112" s="4225" t="s">
        <v>468</v>
      </c>
      <c r="J112" s="1096" t="s">
        <v>245</v>
      </c>
      <c r="K112" s="1117" t="s">
        <v>467</v>
      </c>
      <c r="L112" s="1112">
        <v>25</v>
      </c>
      <c r="M112" s="4332" t="s">
        <v>479</v>
      </c>
      <c r="N112" s="4335" t="s">
        <v>211</v>
      </c>
      <c r="O112" s="4338">
        <v>5</v>
      </c>
    </row>
    <row r="113" spans="1:17" x14ac:dyDescent="0.2">
      <c r="A113" s="4165"/>
      <c r="B113" s="4168"/>
      <c r="C113" s="1116"/>
      <c r="D113" s="1115"/>
      <c r="E113" s="1088"/>
      <c r="F113" s="4174"/>
      <c r="G113" s="3827"/>
      <c r="H113" s="4223"/>
      <c r="I113" s="4226"/>
      <c r="J113" s="1087"/>
      <c r="K113" s="1093" t="s">
        <v>144</v>
      </c>
      <c r="L113" s="1098">
        <v>0</v>
      </c>
      <c r="M113" s="4332"/>
      <c r="N113" s="4335"/>
      <c r="O113" s="4338"/>
    </row>
    <row r="114" spans="1:17" x14ac:dyDescent="0.2">
      <c r="A114" s="4165"/>
      <c r="B114" s="4168"/>
      <c r="C114" s="1116"/>
      <c r="D114" s="1115"/>
      <c r="E114" s="1088"/>
      <c r="F114" s="4174"/>
      <c r="G114" s="3827"/>
      <c r="H114" s="4223"/>
      <c r="I114" s="4226"/>
      <c r="J114" s="1087"/>
      <c r="K114" s="1091" t="s">
        <v>465</v>
      </c>
      <c r="L114" s="1085">
        <v>0</v>
      </c>
      <c r="M114" s="4332"/>
      <c r="N114" s="4335"/>
      <c r="O114" s="4338"/>
    </row>
    <row r="115" spans="1:17" ht="13.5" customHeight="1" thickBot="1" x14ac:dyDescent="0.25">
      <c r="A115" s="4165"/>
      <c r="B115" s="4168"/>
      <c r="C115" s="1114"/>
      <c r="D115" s="1113"/>
      <c r="E115" s="1088"/>
      <c r="F115" s="4174"/>
      <c r="G115" s="3827"/>
      <c r="H115" s="4223"/>
      <c r="I115" s="4226"/>
      <c r="J115" s="1087"/>
      <c r="K115" s="1086" t="s">
        <v>130</v>
      </c>
      <c r="L115" s="1085">
        <v>0</v>
      </c>
      <c r="M115" s="4332"/>
      <c r="N115" s="4335"/>
      <c r="O115" s="4338"/>
    </row>
    <row r="116" spans="1:17" ht="13.5" thickBot="1" x14ac:dyDescent="0.25">
      <c r="A116" s="4166"/>
      <c r="B116" s="4169"/>
      <c r="C116" s="1114"/>
      <c r="D116" s="1113"/>
      <c r="E116" s="1088"/>
      <c r="F116" s="4175"/>
      <c r="G116" s="3827"/>
      <c r="H116" s="4223"/>
      <c r="I116" s="4227"/>
      <c r="J116" s="1082"/>
      <c r="K116" s="1081" t="s">
        <v>21</v>
      </c>
      <c r="L116" s="1080">
        <f>SUM(L112:L115)</f>
        <v>25</v>
      </c>
      <c r="M116" s="4333"/>
      <c r="N116" s="4336"/>
      <c r="O116" s="4339"/>
    </row>
    <row r="117" spans="1:17" x14ac:dyDescent="0.2">
      <c r="A117" s="4164" t="s">
        <v>25</v>
      </c>
      <c r="B117" s="4167" t="s">
        <v>27</v>
      </c>
      <c r="C117" s="4170" t="s">
        <v>25</v>
      </c>
      <c r="D117" s="1097" t="s">
        <v>93</v>
      </c>
      <c r="E117" s="1088"/>
      <c r="F117" s="4173" t="s">
        <v>478</v>
      </c>
      <c r="G117" s="3827"/>
      <c r="H117" s="4222" t="s">
        <v>33</v>
      </c>
      <c r="I117" s="4225" t="s">
        <v>468</v>
      </c>
      <c r="J117" s="1096" t="s">
        <v>245</v>
      </c>
      <c r="K117" s="1095" t="s">
        <v>467</v>
      </c>
      <c r="L117" s="1112">
        <v>23.7</v>
      </c>
      <c r="M117" s="4332" t="s">
        <v>476</v>
      </c>
      <c r="N117" s="4335" t="s">
        <v>475</v>
      </c>
      <c r="O117" s="4338">
        <v>62.3</v>
      </c>
    </row>
    <row r="118" spans="1:17" x14ac:dyDescent="0.2">
      <c r="A118" s="4165"/>
      <c r="B118" s="4168"/>
      <c r="C118" s="4171"/>
      <c r="D118" s="1089"/>
      <c r="E118" s="1088"/>
      <c r="F118" s="4174"/>
      <c r="G118" s="3827"/>
      <c r="H118" s="4223"/>
      <c r="I118" s="4226"/>
      <c r="J118" s="1087"/>
      <c r="K118" s="1093" t="s">
        <v>144</v>
      </c>
      <c r="L118" s="1098">
        <v>0</v>
      </c>
      <c r="M118" s="4332"/>
      <c r="N118" s="4335"/>
      <c r="O118" s="4338"/>
    </row>
    <row r="119" spans="1:17" x14ac:dyDescent="0.2">
      <c r="A119" s="4165"/>
      <c r="B119" s="4168"/>
      <c r="C119" s="4171"/>
      <c r="D119" s="1089"/>
      <c r="E119" s="1088"/>
      <c r="F119" s="4174"/>
      <c r="G119" s="3827"/>
      <c r="H119" s="4223"/>
      <c r="I119" s="4226"/>
      <c r="J119" s="1087"/>
      <c r="K119" s="1091" t="s">
        <v>465</v>
      </c>
      <c r="L119" s="1085">
        <v>0</v>
      </c>
      <c r="M119" s="4332"/>
      <c r="N119" s="4335"/>
      <c r="O119" s="4338"/>
    </row>
    <row r="120" spans="1:17" ht="13.5" thickBot="1" x14ac:dyDescent="0.25">
      <c r="A120" s="4165"/>
      <c r="B120" s="4168"/>
      <c r="C120" s="4171"/>
      <c r="D120" s="1089"/>
      <c r="E120" s="1088"/>
      <c r="F120" s="4174"/>
      <c r="G120" s="3827"/>
      <c r="H120" s="4223"/>
      <c r="I120" s="4226"/>
      <c r="J120" s="1087"/>
      <c r="K120" s="1086" t="s">
        <v>130</v>
      </c>
      <c r="L120" s="1085">
        <v>0</v>
      </c>
      <c r="M120" s="4332"/>
      <c r="N120" s="4335"/>
      <c r="O120" s="4338"/>
      <c r="Q120" s="1038"/>
    </row>
    <row r="121" spans="1:17" ht="13.5" thickBot="1" x14ac:dyDescent="0.25">
      <c r="A121" s="4166"/>
      <c r="B121" s="4169"/>
      <c r="C121" s="4172"/>
      <c r="D121" s="1084"/>
      <c r="E121" s="1083"/>
      <c r="F121" s="4175"/>
      <c r="G121" s="3827"/>
      <c r="H121" s="4223"/>
      <c r="I121" s="4227"/>
      <c r="J121" s="1082"/>
      <c r="K121" s="1081" t="s">
        <v>21</v>
      </c>
      <c r="L121" s="1080">
        <f>SUM(L117:L120)</f>
        <v>23.7</v>
      </c>
      <c r="M121" s="4333"/>
      <c r="N121" s="4336"/>
      <c r="O121" s="4339"/>
    </row>
    <row r="122" spans="1:17" x14ac:dyDescent="0.2">
      <c r="A122" s="4164" t="s">
        <v>25</v>
      </c>
      <c r="B122" s="4167" t="s">
        <v>27</v>
      </c>
      <c r="C122" s="4170" t="s">
        <v>25</v>
      </c>
      <c r="D122" s="1097" t="s">
        <v>91</v>
      </c>
      <c r="E122" s="1088"/>
      <c r="F122" s="4173" t="s">
        <v>477</v>
      </c>
      <c r="G122" s="3827"/>
      <c r="H122" s="4222" t="s">
        <v>33</v>
      </c>
      <c r="I122" s="4225" t="s">
        <v>468</v>
      </c>
      <c r="J122" s="1096" t="s">
        <v>245</v>
      </c>
      <c r="K122" s="1095" t="s">
        <v>467</v>
      </c>
      <c r="L122" s="1112">
        <v>5</v>
      </c>
      <c r="M122" s="4332" t="s">
        <v>476</v>
      </c>
      <c r="N122" s="4335" t="s">
        <v>475</v>
      </c>
      <c r="O122" s="4338">
        <v>62.3</v>
      </c>
    </row>
    <row r="123" spans="1:17" x14ac:dyDescent="0.2">
      <c r="A123" s="4165"/>
      <c r="B123" s="4168"/>
      <c r="C123" s="4171"/>
      <c r="D123" s="1089"/>
      <c r="E123" s="1088"/>
      <c r="F123" s="4174"/>
      <c r="G123" s="3827"/>
      <c r="H123" s="4223"/>
      <c r="I123" s="4226"/>
      <c r="J123" s="1087"/>
      <c r="K123" s="1093" t="s">
        <v>144</v>
      </c>
      <c r="L123" s="1098">
        <v>0</v>
      </c>
      <c r="M123" s="4332"/>
      <c r="N123" s="4335"/>
      <c r="O123" s="4338"/>
    </row>
    <row r="124" spans="1:17" x14ac:dyDescent="0.2">
      <c r="A124" s="4165"/>
      <c r="B124" s="4168"/>
      <c r="C124" s="4171"/>
      <c r="D124" s="1089"/>
      <c r="E124" s="1088"/>
      <c r="F124" s="4174"/>
      <c r="G124" s="3827"/>
      <c r="H124" s="4223"/>
      <c r="I124" s="4226"/>
      <c r="J124" s="1087"/>
      <c r="K124" s="1091" t="s">
        <v>465</v>
      </c>
      <c r="L124" s="1085">
        <v>0</v>
      </c>
      <c r="M124" s="4332"/>
      <c r="N124" s="4335"/>
      <c r="O124" s="4338"/>
    </row>
    <row r="125" spans="1:17" ht="13.5" thickBot="1" x14ac:dyDescent="0.25">
      <c r="A125" s="4165"/>
      <c r="B125" s="4168"/>
      <c r="C125" s="4171"/>
      <c r="D125" s="1089"/>
      <c r="E125" s="1088"/>
      <c r="F125" s="4174"/>
      <c r="G125" s="3827"/>
      <c r="H125" s="4223"/>
      <c r="I125" s="4226"/>
      <c r="J125" s="1087"/>
      <c r="K125" s="1086" t="s">
        <v>130</v>
      </c>
      <c r="L125" s="1085">
        <v>0</v>
      </c>
      <c r="M125" s="4332"/>
      <c r="N125" s="4335"/>
      <c r="O125" s="4338"/>
      <c r="Q125" s="1038"/>
    </row>
    <row r="126" spans="1:17" ht="13.5" thickBot="1" x14ac:dyDescent="0.25">
      <c r="A126" s="4166"/>
      <c r="B126" s="4169"/>
      <c r="C126" s="4172"/>
      <c r="D126" s="1084"/>
      <c r="E126" s="1083"/>
      <c r="F126" s="4175"/>
      <c r="G126" s="3828"/>
      <c r="H126" s="4223"/>
      <c r="I126" s="4227"/>
      <c r="J126" s="1082"/>
      <c r="K126" s="1081" t="s">
        <v>21</v>
      </c>
      <c r="L126" s="1080">
        <f>SUM(L122:L125)</f>
        <v>5</v>
      </c>
      <c r="M126" s="4333"/>
      <c r="N126" s="4336"/>
      <c r="O126" s="4339"/>
    </row>
    <row r="127" spans="1:17" ht="13.15" customHeight="1" x14ac:dyDescent="0.2">
      <c r="A127" s="4240" t="s">
        <v>25</v>
      </c>
      <c r="B127" s="4360" t="s">
        <v>27</v>
      </c>
      <c r="C127" s="4363" t="s">
        <v>27</v>
      </c>
      <c r="D127" s="4182" t="s">
        <v>474</v>
      </c>
      <c r="E127" s="4183"/>
      <c r="F127" s="4184"/>
      <c r="G127" s="3826" t="s">
        <v>471</v>
      </c>
      <c r="H127" s="4222" t="s">
        <v>33</v>
      </c>
      <c r="I127" s="4225" t="s">
        <v>468</v>
      </c>
      <c r="J127" s="1096" t="s">
        <v>245</v>
      </c>
      <c r="K127" s="1111" t="s">
        <v>467</v>
      </c>
      <c r="L127" s="1110">
        <f>L132+L137</f>
        <v>44.5</v>
      </c>
      <c r="M127" s="4161" t="s">
        <v>473</v>
      </c>
      <c r="N127" s="4334" t="s">
        <v>36</v>
      </c>
      <c r="O127" s="4337">
        <v>1</v>
      </c>
    </row>
    <row r="128" spans="1:17" x14ac:dyDescent="0.2">
      <c r="A128" s="4241"/>
      <c r="B128" s="4361"/>
      <c r="C128" s="4364"/>
      <c r="D128" s="4185"/>
      <c r="E128" s="4186"/>
      <c r="F128" s="4187"/>
      <c r="G128" s="3827"/>
      <c r="H128" s="4223"/>
      <c r="I128" s="4226"/>
      <c r="J128" s="1087"/>
      <c r="K128" s="1109" t="s">
        <v>144</v>
      </c>
      <c r="L128" s="1108">
        <f>L133+L138</f>
        <v>0</v>
      </c>
      <c r="M128" s="4162"/>
      <c r="N128" s="4335"/>
      <c r="O128" s="4338"/>
    </row>
    <row r="129" spans="1:18" x14ac:dyDescent="0.2">
      <c r="A129" s="4241"/>
      <c r="B129" s="4361"/>
      <c r="C129" s="4364"/>
      <c r="D129" s="4185"/>
      <c r="E129" s="4186"/>
      <c r="F129" s="4187"/>
      <c r="G129" s="3827"/>
      <c r="H129" s="4223"/>
      <c r="I129" s="4226"/>
      <c r="J129" s="1087"/>
      <c r="K129" s="1107" t="s">
        <v>465</v>
      </c>
      <c r="L129" s="1106">
        <f>SUM(L134,L139)</f>
        <v>0</v>
      </c>
      <c r="M129" s="4162"/>
      <c r="N129" s="4335"/>
      <c r="O129" s="4338"/>
    </row>
    <row r="130" spans="1:18" ht="20.25" customHeight="1" thickBot="1" x14ac:dyDescent="0.25">
      <c r="A130" s="4241"/>
      <c r="B130" s="4361"/>
      <c r="C130" s="4364"/>
      <c r="D130" s="4185"/>
      <c r="E130" s="4186"/>
      <c r="F130" s="4187"/>
      <c r="G130" s="3827"/>
      <c r="H130" s="4223"/>
      <c r="I130" s="4226"/>
      <c r="J130" s="1087"/>
      <c r="K130" s="1105" t="s">
        <v>130</v>
      </c>
      <c r="L130" s="1104">
        <f>L135+L140</f>
        <v>0</v>
      </c>
      <c r="M130" s="4162"/>
      <c r="N130" s="4335"/>
      <c r="O130" s="4338"/>
    </row>
    <row r="131" spans="1:18" ht="24.75" customHeight="1" thickBot="1" x14ac:dyDescent="0.25">
      <c r="A131" s="4242"/>
      <c r="B131" s="4362"/>
      <c r="C131" s="4365"/>
      <c r="D131" s="4188"/>
      <c r="E131" s="4189"/>
      <c r="F131" s="4190"/>
      <c r="G131" s="3828"/>
      <c r="H131" s="4224"/>
      <c r="I131" s="4227"/>
      <c r="J131" s="1082"/>
      <c r="K131" s="1103" t="s">
        <v>21</v>
      </c>
      <c r="L131" s="1102">
        <f>SUM(L127:L130)</f>
        <v>44.5</v>
      </c>
      <c r="M131" s="4163"/>
      <c r="N131" s="4336"/>
      <c r="O131" s="4339"/>
      <c r="P131" s="1101"/>
    </row>
    <row r="132" spans="1:18" ht="38.25" customHeight="1" x14ac:dyDescent="0.2">
      <c r="A132" s="4164" t="s">
        <v>25</v>
      </c>
      <c r="B132" s="4167" t="s">
        <v>27</v>
      </c>
      <c r="C132" s="4170" t="s">
        <v>27</v>
      </c>
      <c r="D132" s="1097" t="s">
        <v>25</v>
      </c>
      <c r="E132" s="1088"/>
      <c r="F132" s="4173" t="s">
        <v>472</v>
      </c>
      <c r="G132" s="3826" t="s">
        <v>471</v>
      </c>
      <c r="H132" s="4222" t="s">
        <v>33</v>
      </c>
      <c r="I132" s="4225" t="s">
        <v>468</v>
      </c>
      <c r="J132" s="1096" t="s">
        <v>245</v>
      </c>
      <c r="K132" s="1095" t="s">
        <v>467</v>
      </c>
      <c r="L132" s="1094">
        <v>0</v>
      </c>
      <c r="M132" s="4331" t="s">
        <v>470</v>
      </c>
      <c r="N132" s="4334" t="s">
        <v>36</v>
      </c>
      <c r="O132" s="4337">
        <v>0</v>
      </c>
    </row>
    <row r="133" spans="1:18" ht="30.75" customHeight="1" x14ac:dyDescent="0.2">
      <c r="A133" s="4165"/>
      <c r="B133" s="4168"/>
      <c r="C133" s="4171"/>
      <c r="D133" s="1089"/>
      <c r="E133" s="1088"/>
      <c r="F133" s="4174"/>
      <c r="G133" s="3827"/>
      <c r="H133" s="4223"/>
      <c r="I133" s="4226"/>
      <c r="J133" s="1087"/>
      <c r="K133" s="1100" t="s">
        <v>144</v>
      </c>
      <c r="L133" s="1098">
        <v>0</v>
      </c>
      <c r="M133" s="4332"/>
      <c r="N133" s="4335"/>
      <c r="O133" s="4338"/>
    </row>
    <row r="134" spans="1:18" x14ac:dyDescent="0.2">
      <c r="A134" s="4165"/>
      <c r="B134" s="4168"/>
      <c r="C134" s="4171"/>
      <c r="D134" s="1089"/>
      <c r="E134" s="1088"/>
      <c r="F134" s="4174"/>
      <c r="G134" s="3827"/>
      <c r="H134" s="4223"/>
      <c r="I134" s="4226"/>
      <c r="J134" s="1087"/>
      <c r="K134" s="1099" t="s">
        <v>465</v>
      </c>
      <c r="L134" s="1098">
        <v>0</v>
      </c>
      <c r="M134" s="4332"/>
      <c r="N134" s="4335"/>
      <c r="O134" s="4338"/>
    </row>
    <row r="135" spans="1:18" ht="13.5" thickBot="1" x14ac:dyDescent="0.25">
      <c r="A135" s="4165"/>
      <c r="B135" s="4168"/>
      <c r="C135" s="4171"/>
      <c r="D135" s="1089"/>
      <c r="E135" s="1088"/>
      <c r="F135" s="4174"/>
      <c r="G135" s="3827"/>
      <c r="H135" s="4223"/>
      <c r="I135" s="4226"/>
      <c r="J135" s="1087"/>
      <c r="K135" s="1086" t="s">
        <v>130</v>
      </c>
      <c r="L135" s="1090">
        <v>0</v>
      </c>
      <c r="M135" s="4332"/>
      <c r="N135" s="4335"/>
      <c r="O135" s="4338"/>
    </row>
    <row r="136" spans="1:18" ht="13.5" thickBot="1" x14ac:dyDescent="0.25">
      <c r="A136" s="4166"/>
      <c r="B136" s="4169"/>
      <c r="C136" s="4172"/>
      <c r="D136" s="1084"/>
      <c r="E136" s="1088"/>
      <c r="F136" s="4175"/>
      <c r="G136" s="3827"/>
      <c r="H136" s="4224"/>
      <c r="I136" s="4227"/>
      <c r="J136" s="1082"/>
      <c r="K136" s="1081" t="s">
        <v>21</v>
      </c>
      <c r="L136" s="1080">
        <f>SUM(L132:L135)</f>
        <v>0</v>
      </c>
      <c r="M136" s="4333"/>
      <c r="N136" s="4336"/>
      <c r="O136" s="4339"/>
    </row>
    <row r="137" spans="1:18" ht="12.75" customHeight="1" x14ac:dyDescent="0.2">
      <c r="A137" s="4164" t="s">
        <v>25</v>
      </c>
      <c r="B137" s="4167" t="s">
        <v>27</v>
      </c>
      <c r="C137" s="4170" t="s">
        <v>27</v>
      </c>
      <c r="D137" s="1097" t="s">
        <v>27</v>
      </c>
      <c r="E137" s="1088"/>
      <c r="F137" s="4173" t="s">
        <v>469</v>
      </c>
      <c r="G137" s="3827"/>
      <c r="H137" s="4222" t="s">
        <v>33</v>
      </c>
      <c r="I137" s="4225" t="s">
        <v>468</v>
      </c>
      <c r="J137" s="1096" t="s">
        <v>245</v>
      </c>
      <c r="K137" s="1095" t="s">
        <v>467</v>
      </c>
      <c r="L137" s="1094">
        <v>44.5</v>
      </c>
      <c r="M137" s="4331" t="s">
        <v>466</v>
      </c>
      <c r="N137" s="4334" t="s">
        <v>36</v>
      </c>
      <c r="O137" s="4337">
        <v>120</v>
      </c>
    </row>
    <row r="138" spans="1:18" ht="12.75" customHeight="1" x14ac:dyDescent="0.2">
      <c r="A138" s="4165"/>
      <c r="B138" s="4168"/>
      <c r="C138" s="4171"/>
      <c r="D138" s="1089"/>
      <c r="E138" s="1088"/>
      <c r="F138" s="4174"/>
      <c r="G138" s="3827"/>
      <c r="H138" s="4223"/>
      <c r="I138" s="4226"/>
      <c r="J138" s="1087"/>
      <c r="K138" s="1093" t="s">
        <v>144</v>
      </c>
      <c r="L138" s="1092">
        <v>0</v>
      </c>
      <c r="M138" s="4332"/>
      <c r="N138" s="4335"/>
      <c r="O138" s="4338"/>
    </row>
    <row r="139" spans="1:18" ht="12.75" customHeight="1" x14ac:dyDescent="0.2">
      <c r="A139" s="4165"/>
      <c r="B139" s="4168"/>
      <c r="C139" s="4171"/>
      <c r="D139" s="1089"/>
      <c r="E139" s="1088"/>
      <c r="F139" s="4174"/>
      <c r="G139" s="3827"/>
      <c r="H139" s="4223"/>
      <c r="I139" s="4226"/>
      <c r="J139" s="1087"/>
      <c r="K139" s="1091" t="s">
        <v>465</v>
      </c>
      <c r="L139" s="1090">
        <v>0</v>
      </c>
      <c r="M139" s="4332"/>
      <c r="N139" s="4335"/>
      <c r="O139" s="4338"/>
    </row>
    <row r="140" spans="1:18" ht="13.5" customHeight="1" thickBot="1" x14ac:dyDescent="0.25">
      <c r="A140" s="4165"/>
      <c r="B140" s="4168"/>
      <c r="C140" s="4171"/>
      <c r="D140" s="1089"/>
      <c r="E140" s="1088"/>
      <c r="F140" s="4174"/>
      <c r="G140" s="3827"/>
      <c r="H140" s="4223"/>
      <c r="I140" s="4226"/>
      <c r="J140" s="1087"/>
      <c r="K140" s="1086" t="s">
        <v>130</v>
      </c>
      <c r="L140" s="1085">
        <v>0</v>
      </c>
      <c r="M140" s="4332"/>
      <c r="N140" s="4335"/>
      <c r="O140" s="4338"/>
      <c r="Q140" s="1035"/>
      <c r="R140" s="1038"/>
    </row>
    <row r="141" spans="1:18" ht="13.5" thickBot="1" x14ac:dyDescent="0.25">
      <c r="A141" s="4166"/>
      <c r="B141" s="4169"/>
      <c r="C141" s="4172"/>
      <c r="D141" s="1084"/>
      <c r="E141" s="1083"/>
      <c r="F141" s="4175"/>
      <c r="G141" s="3828"/>
      <c r="H141" s="4224"/>
      <c r="I141" s="4227"/>
      <c r="J141" s="1082"/>
      <c r="K141" s="1081" t="s">
        <v>21</v>
      </c>
      <c r="L141" s="1080">
        <f>+SUM(L137:L140)</f>
        <v>44.5</v>
      </c>
      <c r="M141" s="4333"/>
      <c r="N141" s="4336"/>
      <c r="O141" s="4339"/>
    </row>
    <row r="142" spans="1:18" ht="13.15" customHeight="1" thickBot="1" x14ac:dyDescent="0.25">
      <c r="A142" s="1074" t="s">
        <v>25</v>
      </c>
      <c r="B142" s="1079" t="s">
        <v>27</v>
      </c>
      <c r="C142" s="4176" t="s">
        <v>464</v>
      </c>
      <c r="D142" s="4177"/>
      <c r="E142" s="4177"/>
      <c r="F142" s="4177"/>
      <c r="G142" s="4177"/>
      <c r="H142" s="4177"/>
      <c r="I142" s="4177"/>
      <c r="J142" s="4177"/>
      <c r="K142" s="4178"/>
      <c r="L142" s="1078">
        <f>L106+L131</f>
        <v>134.19999999999999</v>
      </c>
      <c r="M142" s="1077"/>
      <c r="N142" s="1076"/>
      <c r="O142" s="1075"/>
    </row>
    <row r="143" spans="1:18" ht="13.5" customHeight="1" thickBot="1" x14ac:dyDescent="0.25">
      <c r="A143" s="1074" t="s">
        <v>25</v>
      </c>
      <c r="B143" s="4234" t="s">
        <v>463</v>
      </c>
      <c r="C143" s="4235"/>
      <c r="D143" s="4235"/>
      <c r="E143" s="4235"/>
      <c r="F143" s="4235"/>
      <c r="G143" s="4235"/>
      <c r="H143" s="4235"/>
      <c r="I143" s="4235"/>
      <c r="J143" s="4235"/>
      <c r="K143" s="4236"/>
      <c r="L143" s="1073">
        <f>SUM(L98,L142)</f>
        <v>860.40000000000009</v>
      </c>
      <c r="M143" s="1072"/>
      <c r="N143" s="1071"/>
      <c r="O143" s="1070"/>
    </row>
    <row r="144" spans="1:18" ht="13.5" customHeight="1" thickBot="1" x14ac:dyDescent="0.25">
      <c r="A144" s="4237" t="s">
        <v>462</v>
      </c>
      <c r="B144" s="4238"/>
      <c r="C144" s="4238"/>
      <c r="D144" s="4238"/>
      <c r="E144" s="4238"/>
      <c r="F144" s="4238"/>
      <c r="G144" s="4238"/>
      <c r="H144" s="4238"/>
      <c r="I144" s="4238"/>
      <c r="J144" s="4238"/>
      <c r="K144" s="4239"/>
      <c r="L144" s="1069">
        <f>SUM(L16+L56+L76+L105+L130+L129+L104+L75+L55+L15)</f>
        <v>187.2</v>
      </c>
      <c r="M144" s="1068"/>
      <c r="N144" s="1067"/>
      <c r="O144" s="1066"/>
    </row>
    <row r="145" spans="1:16" ht="18.75" customHeight="1" thickBot="1" x14ac:dyDescent="0.25">
      <c r="A145" s="4206" t="s">
        <v>461</v>
      </c>
      <c r="B145" s="4207"/>
      <c r="C145" s="4207"/>
      <c r="D145" s="4207"/>
      <c r="E145" s="4207"/>
      <c r="F145" s="4207"/>
      <c r="G145" s="4207"/>
      <c r="H145" s="4207"/>
      <c r="I145" s="4207"/>
      <c r="J145" s="4207"/>
      <c r="K145" s="4208"/>
      <c r="L145" s="1065">
        <f>SUM(L13+L53+L73+L102+L127+L128+L103+L74+L54+L14)</f>
        <v>673.2</v>
      </c>
      <c r="M145" s="1064"/>
      <c r="N145" s="1063"/>
      <c r="O145" s="1062"/>
    </row>
    <row r="146" spans="1:16" ht="13.15" customHeight="1" thickBot="1" x14ac:dyDescent="0.25">
      <c r="A146" s="4213" t="s">
        <v>22</v>
      </c>
      <c r="B146" s="4214"/>
      <c r="C146" s="4214"/>
      <c r="D146" s="4214"/>
      <c r="E146" s="4214"/>
      <c r="F146" s="4214"/>
      <c r="G146" s="4214"/>
      <c r="H146" s="4214"/>
      <c r="I146" s="4214"/>
      <c r="J146" s="4214"/>
      <c r="K146" s="4215"/>
      <c r="L146" s="1061">
        <f>L143*1</f>
        <v>860.40000000000009</v>
      </c>
      <c r="M146" s="1060"/>
      <c r="N146" s="1059"/>
      <c r="O146" s="1058"/>
      <c r="P146" s="1038"/>
    </row>
    <row r="147" spans="1:16" x14ac:dyDescent="0.2">
      <c r="A147" s="1057" t="s">
        <v>460</v>
      </c>
      <c r="B147" s="1057"/>
      <c r="C147" s="1057"/>
      <c r="D147" s="1057"/>
      <c r="E147" s="1057"/>
      <c r="F147" s="1057"/>
      <c r="G147" s="1057"/>
      <c r="H147" s="1057"/>
      <c r="I147" s="1057"/>
      <c r="J147" s="1057"/>
      <c r="K147" s="1057"/>
      <c r="L147" s="1056"/>
    </row>
    <row r="148" spans="1:16" ht="18" customHeight="1" x14ac:dyDescent="0.2">
      <c r="L148" s="1055"/>
    </row>
    <row r="149" spans="1:16" ht="16.5" thickBot="1" x14ac:dyDescent="0.25">
      <c r="F149" s="4205" t="s">
        <v>19</v>
      </c>
      <c r="G149" s="4205"/>
      <c r="H149" s="4205"/>
      <c r="I149" s="4205"/>
      <c r="J149" s="4205"/>
      <c r="K149" s="4205"/>
      <c r="L149" s="4205"/>
    </row>
    <row r="150" spans="1:16" ht="48" customHeight="1" thickBot="1" x14ac:dyDescent="0.25">
      <c r="F150" s="1054"/>
      <c r="G150" s="1053"/>
      <c r="H150" s="1053"/>
      <c r="I150" s="1053"/>
      <c r="J150" s="1053"/>
      <c r="K150" s="1052"/>
      <c r="L150" s="23" t="s">
        <v>17</v>
      </c>
    </row>
    <row r="151" spans="1:16" x14ac:dyDescent="0.2">
      <c r="F151" s="4199" t="s">
        <v>16</v>
      </c>
      <c r="G151" s="4200"/>
      <c r="H151" s="4200"/>
      <c r="I151" s="4200"/>
      <c r="J151" s="4200"/>
      <c r="K151" s="4201"/>
      <c r="L151" s="1051">
        <f>SUM(L153:L164)</f>
        <v>860.40000000000009</v>
      </c>
    </row>
    <row r="152" spans="1:16" x14ac:dyDescent="0.2">
      <c r="F152" s="4202" t="s">
        <v>14</v>
      </c>
      <c r="G152" s="4203"/>
      <c r="H152" s="4203"/>
      <c r="I152" s="4203"/>
      <c r="J152" s="4203"/>
      <c r="K152" s="4204"/>
      <c r="L152" s="1050"/>
    </row>
    <row r="153" spans="1:16" x14ac:dyDescent="0.2">
      <c r="F153" s="4216" t="s">
        <v>459</v>
      </c>
      <c r="G153" s="4217"/>
      <c r="H153" s="4217"/>
      <c r="I153" s="4217"/>
      <c r="J153" s="4217"/>
      <c r="K153" s="4218"/>
      <c r="L153" s="1049">
        <f>SUM(L13,L127,L53,L73,L102)</f>
        <v>252</v>
      </c>
    </row>
    <row r="154" spans="1:16" x14ac:dyDescent="0.2">
      <c r="F154" s="4202" t="s">
        <v>458</v>
      </c>
      <c r="G154" s="4203"/>
      <c r="H154" s="4203"/>
      <c r="I154" s="4203"/>
      <c r="J154" s="4203"/>
      <c r="K154" s="4204"/>
      <c r="L154" s="1043"/>
    </row>
    <row r="155" spans="1:16" x14ac:dyDescent="0.2">
      <c r="F155" s="4202" t="s">
        <v>12</v>
      </c>
      <c r="G155" s="4203"/>
      <c r="H155" s="4203"/>
      <c r="I155" s="4203"/>
      <c r="J155" s="4203"/>
      <c r="K155" s="4204"/>
      <c r="L155" s="1043">
        <f>SUM(L14+L54+L74+L103+L128)</f>
        <v>421.20000000000005</v>
      </c>
    </row>
    <row r="156" spans="1:16" x14ac:dyDescent="0.2">
      <c r="F156" s="4202" t="s">
        <v>11</v>
      </c>
      <c r="G156" s="4203"/>
      <c r="H156" s="4203"/>
      <c r="I156" s="4203"/>
      <c r="J156" s="4203"/>
      <c r="K156" s="4204"/>
      <c r="L156" s="1043"/>
    </row>
    <row r="157" spans="1:16" x14ac:dyDescent="0.2">
      <c r="F157" s="3783" t="s">
        <v>10</v>
      </c>
      <c r="G157" s="3784"/>
      <c r="H157" s="3784"/>
      <c r="I157" s="3784"/>
      <c r="J157" s="3784"/>
      <c r="K157" s="4212"/>
      <c r="L157" s="1048"/>
    </row>
    <row r="158" spans="1:16" x14ac:dyDescent="0.2">
      <c r="F158" s="1047" t="s">
        <v>9</v>
      </c>
      <c r="G158" s="1046"/>
      <c r="H158" s="1045"/>
      <c r="I158" s="1045"/>
      <c r="J158" s="1045"/>
      <c r="K158" s="1044"/>
      <c r="L158" s="1043"/>
    </row>
    <row r="159" spans="1:16" ht="13.15" customHeight="1" x14ac:dyDescent="0.2">
      <c r="F159" s="4202" t="s">
        <v>8</v>
      </c>
      <c r="G159" s="4203"/>
      <c r="H159" s="4203"/>
      <c r="I159" s="4203"/>
      <c r="J159" s="4203"/>
      <c r="K159" s="4204"/>
      <c r="L159" s="1043"/>
    </row>
    <row r="160" spans="1:16" x14ac:dyDescent="0.2">
      <c r="F160" s="4202" t="s">
        <v>457</v>
      </c>
      <c r="G160" s="4203"/>
      <c r="H160" s="4203"/>
      <c r="I160" s="4203"/>
      <c r="J160" s="4203"/>
      <c r="K160" s="4204"/>
      <c r="L160" s="1042"/>
    </row>
    <row r="161" spans="6:13" x14ac:dyDescent="0.2">
      <c r="F161" s="4202" t="s">
        <v>6</v>
      </c>
      <c r="G161" s="4203"/>
      <c r="H161" s="4203"/>
      <c r="I161" s="4203"/>
      <c r="J161" s="4203"/>
      <c r="K161" s="4204"/>
      <c r="L161" s="1042"/>
    </row>
    <row r="162" spans="6:13" x14ac:dyDescent="0.2">
      <c r="F162" s="4202" t="s">
        <v>5</v>
      </c>
      <c r="G162" s="4203"/>
      <c r="H162" s="4203"/>
      <c r="I162" s="4203"/>
      <c r="J162" s="4203"/>
      <c r="K162" s="4204"/>
      <c r="L162" s="1042"/>
    </row>
    <row r="163" spans="6:13" x14ac:dyDescent="0.2">
      <c r="F163" s="4202" t="s">
        <v>456</v>
      </c>
      <c r="G163" s="4203"/>
      <c r="H163" s="4203"/>
      <c r="I163" s="4203"/>
      <c r="J163" s="4203"/>
      <c r="K163" s="4204"/>
      <c r="L163" s="1041">
        <f>SUM(L16,L56,L76,L105,L130)</f>
        <v>28.1</v>
      </c>
    </row>
    <row r="164" spans="6:13" ht="13.15" customHeight="1" thickBot="1" x14ac:dyDescent="0.25">
      <c r="F164" s="4191" t="s">
        <v>455</v>
      </c>
      <c r="G164" s="4192"/>
      <c r="H164" s="4192"/>
      <c r="I164" s="4192"/>
      <c r="J164" s="4192"/>
      <c r="K164" s="4193"/>
      <c r="L164" s="1040">
        <f>SUM(L15,L55,L75,L104,L129)</f>
        <v>159.1</v>
      </c>
    </row>
    <row r="165" spans="6:13" ht="13.5" thickBot="1" x14ac:dyDescent="0.25">
      <c r="F165" s="4194" t="s">
        <v>2</v>
      </c>
      <c r="G165" s="4195"/>
      <c r="H165" s="4195"/>
      <c r="I165" s="4195"/>
      <c r="J165" s="4195"/>
      <c r="K165" s="4195"/>
      <c r="L165" s="1039"/>
      <c r="M165" s="1038"/>
    </row>
    <row r="166" spans="6:13" ht="13.5" thickBot="1" x14ac:dyDescent="0.25">
      <c r="F166" s="4196" t="s">
        <v>454</v>
      </c>
      <c r="G166" s="4197"/>
      <c r="H166" s="4197"/>
      <c r="I166" s="4197"/>
      <c r="J166" s="4197"/>
      <c r="K166" s="4198"/>
      <c r="L166" s="1037"/>
    </row>
    <row r="167" spans="6:13" ht="13.5" thickBot="1" x14ac:dyDescent="0.25">
      <c r="F167" s="4209" t="s">
        <v>0</v>
      </c>
      <c r="G167" s="4210"/>
      <c r="H167" s="4210"/>
      <c r="I167" s="4210"/>
      <c r="J167" s="4210"/>
      <c r="K167" s="4211"/>
      <c r="L167" s="1036">
        <f>L151+L165</f>
        <v>860.40000000000009</v>
      </c>
    </row>
    <row r="172" spans="6:13" x14ac:dyDescent="0.2">
      <c r="J172" s="1035"/>
    </row>
  </sheetData>
  <mergeCells count="285">
    <mergeCell ref="C127:C131"/>
    <mergeCell ref="O117:O121"/>
    <mergeCell ref="H102:H106"/>
    <mergeCell ref="H107:H111"/>
    <mergeCell ref="H112:H116"/>
    <mergeCell ref="H117:H121"/>
    <mergeCell ref="I102:I106"/>
    <mergeCell ref="I112:I116"/>
    <mergeCell ref="M112:M116"/>
    <mergeCell ref="O112:O116"/>
    <mergeCell ref="N112:N116"/>
    <mergeCell ref="O107:O111"/>
    <mergeCell ref="I107:I111"/>
    <mergeCell ref="I117:I121"/>
    <mergeCell ref="M137:M141"/>
    <mergeCell ref="N137:N141"/>
    <mergeCell ref="O137:O141"/>
    <mergeCell ref="N122:N126"/>
    <mergeCell ref="O122:O126"/>
    <mergeCell ref="M122:M126"/>
    <mergeCell ref="N88:N92"/>
    <mergeCell ref="O88:O92"/>
    <mergeCell ref="M89:M92"/>
    <mergeCell ref="O127:O131"/>
    <mergeCell ref="N127:N131"/>
    <mergeCell ref="M132:M136"/>
    <mergeCell ref="N132:N136"/>
    <mergeCell ref="O132:O136"/>
    <mergeCell ref="M117:M121"/>
    <mergeCell ref="N117:N121"/>
    <mergeCell ref="M94:M97"/>
    <mergeCell ref="N93:N97"/>
    <mergeCell ref="O93:O97"/>
    <mergeCell ref="M107:M111"/>
    <mergeCell ref="M102:M106"/>
    <mergeCell ref="N102:N106"/>
    <mergeCell ref="O102:O106"/>
    <mergeCell ref="N107:N111"/>
    <mergeCell ref="M83:M87"/>
    <mergeCell ref="N83:N87"/>
    <mergeCell ref="O83:O87"/>
    <mergeCell ref="M53:M57"/>
    <mergeCell ref="N53:N57"/>
    <mergeCell ref="O53:O57"/>
    <mergeCell ref="J63:J67"/>
    <mergeCell ref="M73:M77"/>
    <mergeCell ref="N73:N77"/>
    <mergeCell ref="O73:O77"/>
    <mergeCell ref="M33:M37"/>
    <mergeCell ref="N33:N37"/>
    <mergeCell ref="O33:O37"/>
    <mergeCell ref="M18:M22"/>
    <mergeCell ref="N18:N22"/>
    <mergeCell ref="O18:O22"/>
    <mergeCell ref="M23:M27"/>
    <mergeCell ref="N23:N27"/>
    <mergeCell ref="M13:M17"/>
    <mergeCell ref="N13:N17"/>
    <mergeCell ref="O13:O17"/>
    <mergeCell ref="M28:M32"/>
    <mergeCell ref="N28:N32"/>
    <mergeCell ref="O28:O32"/>
    <mergeCell ref="M38:M42"/>
    <mergeCell ref="N38:N42"/>
    <mergeCell ref="O38:O42"/>
    <mergeCell ref="M43:M47"/>
    <mergeCell ref="N43:N47"/>
    <mergeCell ref="O43:O47"/>
    <mergeCell ref="J43:J47"/>
    <mergeCell ref="J48:J52"/>
    <mergeCell ref="I78:I82"/>
    <mergeCell ref="J73:J77"/>
    <mergeCell ref="J78:J82"/>
    <mergeCell ref="M78:M82"/>
    <mergeCell ref="N78:N82"/>
    <mergeCell ref="O78:O82"/>
    <mergeCell ref="J68:J72"/>
    <mergeCell ref="H18:H22"/>
    <mergeCell ref="G48:G52"/>
    <mergeCell ref="C98:J98"/>
    <mergeCell ref="G83:G87"/>
    <mergeCell ref="G93:G97"/>
    <mergeCell ref="A83:A87"/>
    <mergeCell ref="A93:A97"/>
    <mergeCell ref="F83:F87"/>
    <mergeCell ref="F93:F97"/>
    <mergeCell ref="B83:B87"/>
    <mergeCell ref="B93:B97"/>
    <mergeCell ref="D83:D87"/>
    <mergeCell ref="J83:J87"/>
    <mergeCell ref="J93:J97"/>
    <mergeCell ref="H88:H92"/>
    <mergeCell ref="I88:I92"/>
    <mergeCell ref="G78:G82"/>
    <mergeCell ref="F78:F82"/>
    <mergeCell ref="E78:E82"/>
    <mergeCell ref="D88:D92"/>
    <mergeCell ref="F122:F126"/>
    <mergeCell ref="I83:I87"/>
    <mergeCell ref="I93:I97"/>
    <mergeCell ref="D102:F106"/>
    <mergeCell ref="D38:D42"/>
    <mergeCell ref="D43:D47"/>
    <mergeCell ref="G102:G106"/>
    <mergeCell ref="H122:H126"/>
    <mergeCell ref="I122:I126"/>
    <mergeCell ref="M1:O1"/>
    <mergeCell ref="A2:O2"/>
    <mergeCell ref="A4:O4"/>
    <mergeCell ref="D53:F57"/>
    <mergeCell ref="I58:I62"/>
    <mergeCell ref="E63:E67"/>
    <mergeCell ref="G53:G57"/>
    <mergeCell ref="G58:G62"/>
    <mergeCell ref="G63:G67"/>
    <mergeCell ref="J53:J57"/>
    <mergeCell ref="J58:J62"/>
    <mergeCell ref="H43:H47"/>
    <mergeCell ref="H48:H52"/>
    <mergeCell ref="F58:F62"/>
    <mergeCell ref="F63:F67"/>
    <mergeCell ref="H58:H62"/>
    <mergeCell ref="H63:H67"/>
    <mergeCell ref="I63:I67"/>
    <mergeCell ref="B9:O9"/>
    <mergeCell ref="H33:H37"/>
    <mergeCell ref="H38:H42"/>
    <mergeCell ref="J38:J42"/>
    <mergeCell ref="G43:G47"/>
    <mergeCell ref="D33:D37"/>
    <mergeCell ref="J88:J92"/>
    <mergeCell ref="E33:E37"/>
    <mergeCell ref="E38:E42"/>
    <mergeCell ref="E43:E47"/>
    <mergeCell ref="D13:F17"/>
    <mergeCell ref="G33:G37"/>
    <mergeCell ref="G38:G42"/>
    <mergeCell ref="I6:I8"/>
    <mergeCell ref="D48:D52"/>
    <mergeCell ref="F48:F51"/>
    <mergeCell ref="H13:H17"/>
    <mergeCell ref="G18:G22"/>
    <mergeCell ref="G23:G27"/>
    <mergeCell ref="G28:G32"/>
    <mergeCell ref="G13:G17"/>
    <mergeCell ref="H23:H27"/>
    <mergeCell ref="H28:H32"/>
    <mergeCell ref="I18:I22"/>
    <mergeCell ref="I23:I27"/>
    <mergeCell ref="I28:I32"/>
    <mergeCell ref="I33:I37"/>
    <mergeCell ref="I38:I42"/>
    <mergeCell ref="I43:I47"/>
    <mergeCell ref="I48:I52"/>
    <mergeCell ref="K6:K8"/>
    <mergeCell ref="L6:L8"/>
    <mergeCell ref="M6:O6"/>
    <mergeCell ref="M7:M8"/>
    <mergeCell ref="N7:N8"/>
    <mergeCell ref="D6:D8"/>
    <mergeCell ref="J6:J8"/>
    <mergeCell ref="O7:O8"/>
    <mergeCell ref="A3:O3"/>
    <mergeCell ref="A6:A8"/>
    <mergeCell ref="B6:B8"/>
    <mergeCell ref="C6:C8"/>
    <mergeCell ref="E6:E8"/>
    <mergeCell ref="F6:F8"/>
    <mergeCell ref="H6:H8"/>
    <mergeCell ref="G6:G8"/>
    <mergeCell ref="G68:G72"/>
    <mergeCell ref="H68:H72"/>
    <mergeCell ref="I68:I72"/>
    <mergeCell ref="C11:O11"/>
    <mergeCell ref="F33:F36"/>
    <mergeCell ref="E48:E52"/>
    <mergeCell ref="E18:E22"/>
    <mergeCell ref="E23:E27"/>
    <mergeCell ref="D23:D27"/>
    <mergeCell ref="D18:D22"/>
    <mergeCell ref="E28:E32"/>
    <mergeCell ref="D28:D32"/>
    <mergeCell ref="F18:F22"/>
    <mergeCell ref="F38:F42"/>
    <mergeCell ref="F43:F47"/>
    <mergeCell ref="F28:F29"/>
    <mergeCell ref="F23:F26"/>
    <mergeCell ref="E58:E62"/>
    <mergeCell ref="J23:J27"/>
    <mergeCell ref="J18:J22"/>
    <mergeCell ref="J33:J37"/>
    <mergeCell ref="J28:J32"/>
    <mergeCell ref="E68:E72"/>
    <mergeCell ref="F68:F72"/>
    <mergeCell ref="A100:A101"/>
    <mergeCell ref="B100:B101"/>
    <mergeCell ref="B78:B82"/>
    <mergeCell ref="D93:D97"/>
    <mergeCell ref="D78:D82"/>
    <mergeCell ref="H78:H87"/>
    <mergeCell ref="B73:B77"/>
    <mergeCell ref="A73:A77"/>
    <mergeCell ref="C73:C77"/>
    <mergeCell ref="A78:A82"/>
    <mergeCell ref="A88:A92"/>
    <mergeCell ref="B88:B92"/>
    <mergeCell ref="E83:E87"/>
    <mergeCell ref="E93:E97"/>
    <mergeCell ref="G73:G77"/>
    <mergeCell ref="C83:C87"/>
    <mergeCell ref="C78:C82"/>
    <mergeCell ref="C93:C97"/>
    <mergeCell ref="C88:C92"/>
    <mergeCell ref="E88:E92"/>
    <mergeCell ref="F88:F92"/>
    <mergeCell ref="G88:G92"/>
    <mergeCell ref="D73:F77"/>
    <mergeCell ref="H93:H97"/>
    <mergeCell ref="B143:K143"/>
    <mergeCell ref="A144:K144"/>
    <mergeCell ref="B132:B136"/>
    <mergeCell ref="A132:A136"/>
    <mergeCell ref="C137:C141"/>
    <mergeCell ref="B137:B141"/>
    <mergeCell ref="A137:A141"/>
    <mergeCell ref="B107:B111"/>
    <mergeCell ref="A107:A111"/>
    <mergeCell ref="A127:A131"/>
    <mergeCell ref="A117:A121"/>
    <mergeCell ref="B117:B121"/>
    <mergeCell ref="F132:F136"/>
    <mergeCell ref="B122:B126"/>
    <mergeCell ref="F107:F110"/>
    <mergeCell ref="H127:H131"/>
    <mergeCell ref="H132:H136"/>
    <mergeCell ref="H137:H141"/>
    <mergeCell ref="I127:I131"/>
    <mergeCell ref="I132:I136"/>
    <mergeCell ref="I137:I141"/>
    <mergeCell ref="B112:B116"/>
    <mergeCell ref="A112:A116"/>
    <mergeCell ref="B127:B131"/>
    <mergeCell ref="F164:K164"/>
    <mergeCell ref="F165:K165"/>
    <mergeCell ref="F166:K166"/>
    <mergeCell ref="F151:K151"/>
    <mergeCell ref="F152:K152"/>
    <mergeCell ref="F154:K154"/>
    <mergeCell ref="F149:L149"/>
    <mergeCell ref="A145:K145"/>
    <mergeCell ref="F167:K167"/>
    <mergeCell ref="F155:K155"/>
    <mergeCell ref="F156:K156"/>
    <mergeCell ref="F157:K157"/>
    <mergeCell ref="F159:K159"/>
    <mergeCell ref="F160:K160"/>
    <mergeCell ref="F161:K161"/>
    <mergeCell ref="F162:K162"/>
    <mergeCell ref="A146:K146"/>
    <mergeCell ref="F153:K153"/>
    <mergeCell ref="F163:K163"/>
    <mergeCell ref="R1:S3"/>
    <mergeCell ref="M127:M131"/>
    <mergeCell ref="A122:A126"/>
    <mergeCell ref="B102:B106"/>
    <mergeCell ref="C117:C121"/>
    <mergeCell ref="F117:F121"/>
    <mergeCell ref="A102:A106"/>
    <mergeCell ref="C142:K142"/>
    <mergeCell ref="C99:O99"/>
    <mergeCell ref="D127:F131"/>
    <mergeCell ref="G132:G141"/>
    <mergeCell ref="G127:G131"/>
    <mergeCell ref="G107:G126"/>
    <mergeCell ref="C122:C126"/>
    <mergeCell ref="F112:F116"/>
    <mergeCell ref="C132:C136"/>
    <mergeCell ref="F137:F141"/>
    <mergeCell ref="A53:A57"/>
    <mergeCell ref="B53:B57"/>
    <mergeCell ref="C53:C57"/>
    <mergeCell ref="H53:H57"/>
    <mergeCell ref="I53:I57"/>
    <mergeCell ref="H73:H77"/>
    <mergeCell ref="I73:I77"/>
  </mergeCells>
  <pageMargins left="0.70866141732283472" right="0.70866141732283472" top="0.74803149606299213" bottom="0.74803149606299213" header="0.31496062992125984" footer="0.31496062992125984"/>
  <pageSetup paperSize="9" scale="70" firstPageNumber="18" fitToHeight="0" orientation="landscape" useFirstPageNumber="1" r:id="rId1"/>
  <headerFooter>
    <oddHeader>&amp;C&amp;P</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71"/>
  <sheetViews>
    <sheetView topLeftCell="A55" zoomScaleNormal="100" workbookViewId="0">
      <selection activeCell="U8" sqref="U8"/>
    </sheetView>
  </sheetViews>
  <sheetFormatPr defaultRowHeight="12.75" x14ac:dyDescent="0.2"/>
  <cols>
    <col min="1" max="1" width="3.5703125" style="352" customWidth="1"/>
    <col min="2" max="2" width="3.28515625" style="352" customWidth="1"/>
    <col min="3" max="3" width="4.140625" style="352" customWidth="1"/>
    <col min="4" max="4" width="3.7109375" style="352" customWidth="1"/>
    <col min="5" max="5" width="3.42578125" style="352" customWidth="1"/>
    <col min="6" max="6" width="39.140625" style="352" customWidth="1"/>
    <col min="7" max="7" width="5" style="352" customWidth="1"/>
    <col min="8" max="8" width="5" style="1288" customWidth="1"/>
    <col min="9" max="9" width="4.42578125" style="352" customWidth="1"/>
    <col min="10" max="10" width="28.42578125" style="352" customWidth="1"/>
    <col min="11" max="11" width="7.28515625" style="352" customWidth="1"/>
    <col min="12" max="12" width="10" style="352" customWidth="1"/>
    <col min="13" max="13" width="41.28515625" style="352" customWidth="1"/>
    <col min="14" max="14" width="9.140625" style="352" customWidth="1"/>
    <col min="15" max="15" width="10.7109375" style="352" customWidth="1"/>
    <col min="16" max="16384" width="9.140625" style="352"/>
  </cols>
  <sheetData>
    <row r="1" spans="1:18" ht="64.5" customHeight="1" x14ac:dyDescent="0.2">
      <c r="M1" s="3567" t="s">
        <v>1217</v>
      </c>
      <c r="N1" s="3567"/>
      <c r="O1" s="3567"/>
      <c r="Q1" s="3567"/>
      <c r="R1" s="3567"/>
    </row>
    <row r="2" spans="1:18" ht="19.5" customHeight="1" x14ac:dyDescent="0.2">
      <c r="A2" s="4377" t="s">
        <v>575</v>
      </c>
      <c r="B2" s="4377"/>
      <c r="C2" s="4377"/>
      <c r="D2" s="4377"/>
      <c r="E2" s="4377"/>
      <c r="F2" s="4377"/>
      <c r="G2" s="4377"/>
      <c r="H2" s="4377"/>
      <c r="I2" s="4377"/>
      <c r="J2" s="4377"/>
      <c r="K2" s="4377"/>
      <c r="L2" s="4377"/>
      <c r="M2" s="4377"/>
      <c r="N2" s="4377"/>
      <c r="O2" s="4377"/>
      <c r="Q2" s="3567"/>
      <c r="R2" s="3567"/>
    </row>
    <row r="3" spans="1:18" ht="15" customHeight="1" x14ac:dyDescent="0.2">
      <c r="A3" s="3968" t="s">
        <v>574</v>
      </c>
      <c r="B3" s="3968"/>
      <c r="C3" s="3968"/>
      <c r="D3" s="3968"/>
      <c r="E3" s="3968"/>
      <c r="F3" s="3968"/>
      <c r="G3" s="3968"/>
      <c r="H3" s="3968"/>
      <c r="I3" s="3968"/>
      <c r="J3" s="3968"/>
      <c r="K3" s="3968"/>
      <c r="L3" s="3968"/>
      <c r="M3" s="3968"/>
      <c r="N3" s="3968"/>
      <c r="O3" s="3968"/>
      <c r="Q3" s="3567"/>
      <c r="R3" s="3567"/>
    </row>
    <row r="4" spans="1:18" ht="20.25" customHeight="1" x14ac:dyDescent="0.2">
      <c r="A4" s="4504" t="s">
        <v>182</v>
      </c>
      <c r="B4" s="4504"/>
      <c r="C4" s="4504"/>
      <c r="D4" s="4504"/>
      <c r="E4" s="4504"/>
      <c r="F4" s="4504"/>
      <c r="G4" s="4504"/>
      <c r="H4" s="4504"/>
      <c r="I4" s="4504"/>
      <c r="J4" s="4504"/>
      <c r="K4" s="4504"/>
      <c r="L4" s="4504"/>
      <c r="M4" s="4504"/>
      <c r="N4" s="4504"/>
      <c r="O4" s="4504"/>
    </row>
    <row r="5" spans="1:18" ht="13.5" customHeight="1" thickBot="1" x14ac:dyDescent="0.25">
      <c r="A5" s="1032"/>
      <c r="B5" s="1032"/>
      <c r="C5" s="1032"/>
      <c r="D5" s="1032"/>
      <c r="E5" s="1032"/>
      <c r="F5" s="1032"/>
      <c r="G5" s="1032"/>
      <c r="H5" s="1479"/>
      <c r="I5" s="1032"/>
      <c r="J5" s="1032"/>
      <c r="K5" s="1032"/>
      <c r="L5" s="1032"/>
      <c r="M5" s="1031"/>
      <c r="N5" s="4505" t="s">
        <v>573</v>
      </c>
      <c r="O5" s="4505"/>
    </row>
    <row r="6" spans="1:18" ht="28.9" customHeight="1" thickBot="1" x14ac:dyDescent="0.25">
      <c r="A6" s="4459" t="s">
        <v>181</v>
      </c>
      <c r="B6" s="4479" t="s">
        <v>180</v>
      </c>
      <c r="C6" s="4482" t="s">
        <v>176</v>
      </c>
      <c r="D6" s="4470" t="s">
        <v>178</v>
      </c>
      <c r="E6" s="4485" t="s">
        <v>179</v>
      </c>
      <c r="F6" s="4488" t="s">
        <v>177</v>
      </c>
      <c r="G6" s="3860" t="s">
        <v>176</v>
      </c>
      <c r="H6" s="3982" t="s">
        <v>175</v>
      </c>
      <c r="I6" s="4491" t="s">
        <v>174</v>
      </c>
      <c r="J6" s="4473" t="s">
        <v>173</v>
      </c>
      <c r="K6" s="4467" t="s">
        <v>172</v>
      </c>
      <c r="L6" s="3997" t="s">
        <v>171</v>
      </c>
      <c r="M6" s="4506" t="s">
        <v>170</v>
      </c>
      <c r="N6" s="4507"/>
      <c r="O6" s="4508"/>
    </row>
    <row r="7" spans="1:18" x14ac:dyDescent="0.2">
      <c r="A7" s="4460"/>
      <c r="B7" s="4480"/>
      <c r="C7" s="4483"/>
      <c r="D7" s="4471"/>
      <c r="E7" s="4486"/>
      <c r="F7" s="4489"/>
      <c r="G7" s="3861"/>
      <c r="H7" s="3983"/>
      <c r="I7" s="4492"/>
      <c r="J7" s="4474"/>
      <c r="K7" s="4468"/>
      <c r="L7" s="3998"/>
      <c r="M7" s="4500" t="s">
        <v>169</v>
      </c>
      <c r="N7" s="4502" t="s">
        <v>168</v>
      </c>
      <c r="O7" s="4477" t="s">
        <v>167</v>
      </c>
    </row>
    <row r="8" spans="1:18" ht="120" customHeight="1" thickBot="1" x14ac:dyDescent="0.25">
      <c r="A8" s="4461"/>
      <c r="B8" s="4481"/>
      <c r="C8" s="4484"/>
      <c r="D8" s="4472"/>
      <c r="E8" s="4487"/>
      <c r="F8" s="4490"/>
      <c r="G8" s="3865"/>
      <c r="H8" s="3984"/>
      <c r="I8" s="4493"/>
      <c r="J8" s="4474"/>
      <c r="K8" s="4469"/>
      <c r="L8" s="3999"/>
      <c r="M8" s="4501"/>
      <c r="N8" s="4503"/>
      <c r="O8" s="4478"/>
    </row>
    <row r="9" spans="1:18" ht="33" customHeight="1" thickBot="1" x14ac:dyDescent="0.25">
      <c r="A9" s="906" t="s">
        <v>25</v>
      </c>
      <c r="B9" s="4463" t="s">
        <v>572</v>
      </c>
      <c r="C9" s="4464"/>
      <c r="D9" s="4464"/>
      <c r="E9" s="4464"/>
      <c r="F9" s="4464"/>
      <c r="G9" s="4464"/>
      <c r="H9" s="4464"/>
      <c r="I9" s="4464"/>
      <c r="J9" s="4464"/>
      <c r="K9" s="4464"/>
      <c r="L9" s="4464"/>
      <c r="M9" s="1478" t="s">
        <v>571</v>
      </c>
      <c r="N9" s="1477" t="s">
        <v>98</v>
      </c>
      <c r="O9" s="1476"/>
    </row>
    <row r="10" spans="1:18" ht="19.5" customHeight="1" thickBot="1" x14ac:dyDescent="0.25">
      <c r="A10" s="4371" t="s">
        <v>25</v>
      </c>
      <c r="B10" s="4498" t="s">
        <v>25</v>
      </c>
      <c r="C10" s="4494" t="s">
        <v>570</v>
      </c>
      <c r="D10" s="4495"/>
      <c r="E10" s="4495"/>
      <c r="F10" s="4495"/>
      <c r="G10" s="4495"/>
      <c r="H10" s="4495"/>
      <c r="I10" s="4495"/>
      <c r="J10" s="4495"/>
      <c r="K10" s="4495"/>
      <c r="L10" s="4495"/>
      <c r="M10" s="1475" t="s">
        <v>569</v>
      </c>
      <c r="N10" s="1474" t="s">
        <v>66</v>
      </c>
      <c r="O10" s="1473">
        <v>8200</v>
      </c>
    </row>
    <row r="11" spans="1:18" ht="26.25" customHeight="1" thickBot="1" x14ac:dyDescent="0.25">
      <c r="A11" s="4372"/>
      <c r="B11" s="4499"/>
      <c r="C11" s="4496"/>
      <c r="D11" s="4497"/>
      <c r="E11" s="4497"/>
      <c r="F11" s="4497"/>
      <c r="G11" s="4497"/>
      <c r="H11" s="4497"/>
      <c r="I11" s="4497"/>
      <c r="J11" s="4497"/>
      <c r="K11" s="4497"/>
      <c r="L11" s="4497"/>
      <c r="M11" s="1472" t="s">
        <v>568</v>
      </c>
      <c r="N11" s="1471" t="s">
        <v>66</v>
      </c>
      <c r="O11" s="1470">
        <v>3000</v>
      </c>
    </row>
    <row r="12" spans="1:18" ht="39.75" customHeight="1" x14ac:dyDescent="0.2">
      <c r="A12" s="4453" t="s">
        <v>25</v>
      </c>
      <c r="B12" s="4456" t="s">
        <v>25</v>
      </c>
      <c r="C12" s="4426" t="s">
        <v>25</v>
      </c>
      <c r="D12" s="3928" t="s">
        <v>567</v>
      </c>
      <c r="E12" s="4378"/>
      <c r="F12" s="4379"/>
      <c r="G12" s="4390" t="s">
        <v>156</v>
      </c>
      <c r="H12" s="4449" t="s">
        <v>33</v>
      </c>
      <c r="I12" s="4395" t="s">
        <v>281</v>
      </c>
      <c r="J12" s="4386" t="s">
        <v>280</v>
      </c>
      <c r="K12" s="4476" t="s">
        <v>108</v>
      </c>
      <c r="L12" s="4475">
        <f>L15</f>
        <v>70</v>
      </c>
      <c r="M12" s="1469" t="s">
        <v>566</v>
      </c>
      <c r="N12" s="1468" t="s">
        <v>98</v>
      </c>
      <c r="O12" s="1435">
        <v>3</v>
      </c>
    </row>
    <row r="13" spans="1:18" ht="35.25" customHeight="1" thickBot="1" x14ac:dyDescent="0.25">
      <c r="A13" s="4454"/>
      <c r="B13" s="4457"/>
      <c r="C13" s="4426"/>
      <c r="D13" s="4380"/>
      <c r="E13" s="4381"/>
      <c r="F13" s="4382"/>
      <c r="G13" s="4391"/>
      <c r="H13" s="4450"/>
      <c r="I13" s="4396"/>
      <c r="J13" s="4387"/>
      <c r="K13" s="4476"/>
      <c r="L13" s="4475"/>
      <c r="M13" s="1397" t="s">
        <v>565</v>
      </c>
      <c r="N13" s="1465" t="s">
        <v>66</v>
      </c>
      <c r="O13" s="1396">
        <v>3060</v>
      </c>
    </row>
    <row r="14" spans="1:18" ht="22.5" customHeight="1" thickBot="1" x14ac:dyDescent="0.25">
      <c r="A14" s="4455"/>
      <c r="B14" s="4458"/>
      <c r="C14" s="4427"/>
      <c r="D14" s="4383"/>
      <c r="E14" s="4384"/>
      <c r="F14" s="4385"/>
      <c r="G14" s="4391"/>
      <c r="H14" s="4450"/>
      <c r="I14" s="4396"/>
      <c r="J14" s="4387"/>
      <c r="K14" s="1372" t="s">
        <v>21</v>
      </c>
      <c r="L14" s="1400">
        <f>SUM(L12)</f>
        <v>70</v>
      </c>
      <c r="M14" s="1397" t="s">
        <v>564</v>
      </c>
      <c r="N14" s="1465" t="s">
        <v>66</v>
      </c>
      <c r="O14" s="1331">
        <v>4000</v>
      </c>
      <c r="P14" s="1328"/>
      <c r="Q14" s="1328"/>
    </row>
    <row r="15" spans="1:18" ht="36" customHeight="1" thickBot="1" x14ac:dyDescent="0.25">
      <c r="A15" s="1463" t="s">
        <v>25</v>
      </c>
      <c r="B15" s="1462" t="s">
        <v>25</v>
      </c>
      <c r="C15" s="1467" t="s">
        <v>25</v>
      </c>
      <c r="D15" s="1466" t="s">
        <v>25</v>
      </c>
      <c r="E15" s="1430"/>
      <c r="F15" s="4452" t="s">
        <v>563</v>
      </c>
      <c r="G15" s="4391"/>
      <c r="H15" s="4450"/>
      <c r="I15" s="4396"/>
      <c r="J15" s="4387"/>
      <c r="K15" s="701" t="s">
        <v>108</v>
      </c>
      <c r="L15" s="1381">
        <v>70</v>
      </c>
      <c r="M15" s="1397" t="s">
        <v>562</v>
      </c>
      <c r="N15" s="1465" t="s">
        <v>66</v>
      </c>
      <c r="O15" s="1464">
        <v>100000</v>
      </c>
      <c r="P15" s="1328"/>
      <c r="Q15" s="1328"/>
    </row>
    <row r="16" spans="1:18" ht="24.75" customHeight="1" thickBot="1" x14ac:dyDescent="0.25">
      <c r="A16" s="1463"/>
      <c r="B16" s="1462"/>
      <c r="C16" s="912"/>
      <c r="D16" s="1461"/>
      <c r="E16" s="1382"/>
      <c r="F16" s="4402"/>
      <c r="G16" s="4392"/>
      <c r="H16" s="4451"/>
      <c r="I16" s="4397"/>
      <c r="J16" s="4388"/>
      <c r="K16" s="1366" t="s">
        <v>21</v>
      </c>
      <c r="L16" s="1460">
        <f>SUM(L15)</f>
        <v>70</v>
      </c>
      <c r="M16" s="1459"/>
      <c r="N16" s="1458"/>
      <c r="O16" s="1457"/>
      <c r="P16" s="1456"/>
      <c r="Q16" s="1456"/>
    </row>
    <row r="17" spans="1:15" ht="21" customHeight="1" x14ac:dyDescent="0.2">
      <c r="A17" s="4453" t="s">
        <v>25</v>
      </c>
      <c r="B17" s="4462" t="s">
        <v>25</v>
      </c>
      <c r="C17" s="4425" t="s">
        <v>27</v>
      </c>
      <c r="D17" s="3928" t="s">
        <v>561</v>
      </c>
      <c r="E17" s="4378"/>
      <c r="F17" s="4379"/>
      <c r="G17" s="4446" t="s">
        <v>137</v>
      </c>
      <c r="H17" s="4449" t="s">
        <v>33</v>
      </c>
      <c r="I17" s="4395" t="s">
        <v>281</v>
      </c>
      <c r="J17" s="1445" t="s">
        <v>280</v>
      </c>
      <c r="K17" s="1351" t="s">
        <v>108</v>
      </c>
      <c r="L17" s="1350">
        <f>L24</f>
        <v>61</v>
      </c>
      <c r="M17" s="1455" t="s">
        <v>560</v>
      </c>
      <c r="N17" s="1442" t="s">
        <v>98</v>
      </c>
      <c r="O17" s="1441">
        <v>2</v>
      </c>
    </row>
    <row r="18" spans="1:15" ht="24.75" customHeight="1" x14ac:dyDescent="0.2">
      <c r="A18" s="4454"/>
      <c r="B18" s="4457"/>
      <c r="C18" s="4426"/>
      <c r="D18" s="4380"/>
      <c r="E18" s="4381"/>
      <c r="F18" s="4382"/>
      <c r="G18" s="4447"/>
      <c r="H18" s="4450"/>
      <c r="I18" s="4396"/>
      <c r="J18" s="1429"/>
      <c r="K18" s="1454"/>
      <c r="L18" s="1440"/>
      <c r="M18" s="1453" t="s">
        <v>559</v>
      </c>
      <c r="N18" s="1452" t="s">
        <v>98</v>
      </c>
      <c r="O18" s="1451">
        <v>2</v>
      </c>
    </row>
    <row r="19" spans="1:15" ht="31.15" customHeight="1" thickBot="1" x14ac:dyDescent="0.25">
      <c r="A19" s="4454"/>
      <c r="B19" s="4457"/>
      <c r="C19" s="4426"/>
      <c r="D19" s="4380"/>
      <c r="E19" s="4381"/>
      <c r="F19" s="4382"/>
      <c r="G19" s="4447"/>
      <c r="H19" s="4450"/>
      <c r="I19" s="4396"/>
      <c r="J19" s="1429"/>
      <c r="K19" s="1450"/>
      <c r="L19" s="1449"/>
      <c r="M19" s="1448" t="s">
        <v>558</v>
      </c>
      <c r="N19" s="1447" t="s">
        <v>98</v>
      </c>
      <c r="O19" s="1446">
        <v>1</v>
      </c>
    </row>
    <row r="20" spans="1:15" ht="29.25" customHeight="1" x14ac:dyDescent="0.2">
      <c r="A20" s="4454"/>
      <c r="B20" s="4457"/>
      <c r="C20" s="4426"/>
      <c r="D20" s="4380"/>
      <c r="E20" s="4381"/>
      <c r="F20" s="4382"/>
      <c r="G20" s="4447"/>
      <c r="H20" s="4450"/>
      <c r="I20" s="4396"/>
      <c r="J20" s="1445"/>
      <c r="K20" s="1444"/>
      <c r="L20" s="1443"/>
      <c r="M20" s="699" t="s">
        <v>557</v>
      </c>
      <c r="N20" s="1442" t="s">
        <v>98</v>
      </c>
      <c r="O20" s="1441">
        <v>0</v>
      </c>
    </row>
    <row r="21" spans="1:15" ht="16.899999999999999" customHeight="1" x14ac:dyDescent="0.2">
      <c r="A21" s="4454"/>
      <c r="B21" s="4457"/>
      <c r="C21" s="4426"/>
      <c r="D21" s="4380"/>
      <c r="E21" s="4381"/>
      <c r="F21" s="4382"/>
      <c r="G21" s="4447"/>
      <c r="H21" s="4450"/>
      <c r="I21" s="4396"/>
      <c r="J21" s="1429"/>
      <c r="K21" s="1439"/>
      <c r="L21" s="1440"/>
      <c r="M21" s="1437" t="s">
        <v>556</v>
      </c>
      <c r="N21" s="1436" t="s">
        <v>98</v>
      </c>
      <c r="O21" s="1435">
        <v>0</v>
      </c>
    </row>
    <row r="22" spans="1:15" ht="53.45" customHeight="1" thickBot="1" x14ac:dyDescent="0.25">
      <c r="A22" s="4454"/>
      <c r="B22" s="4457"/>
      <c r="C22" s="4426"/>
      <c r="D22" s="4380"/>
      <c r="E22" s="4381"/>
      <c r="F22" s="4382"/>
      <c r="G22" s="4447"/>
      <c r="H22" s="4450"/>
      <c r="I22" s="4396"/>
      <c r="J22" s="1429"/>
      <c r="K22" s="1439"/>
      <c r="L22" s="1438"/>
      <c r="M22" s="1437" t="s">
        <v>555</v>
      </c>
      <c r="N22" s="1436" t="s">
        <v>98</v>
      </c>
      <c r="O22" s="1435">
        <v>1</v>
      </c>
    </row>
    <row r="23" spans="1:15" ht="19.899999999999999" customHeight="1" thickBot="1" x14ac:dyDescent="0.25">
      <c r="A23" s="4455"/>
      <c r="B23" s="4458"/>
      <c r="C23" s="4427"/>
      <c r="D23" s="4383"/>
      <c r="E23" s="4384"/>
      <c r="F23" s="4385"/>
      <c r="G23" s="4447"/>
      <c r="H23" s="4450"/>
      <c r="I23" s="4396"/>
      <c r="J23" s="1429"/>
      <c r="K23" s="1372" t="s">
        <v>21</v>
      </c>
      <c r="L23" s="1339">
        <f>SUM(L17:L22)</f>
        <v>61</v>
      </c>
      <c r="M23" s="1434"/>
      <c r="N23" s="1433"/>
      <c r="O23" s="1432"/>
    </row>
    <row r="24" spans="1:15" ht="19.899999999999999" customHeight="1" thickBot="1" x14ac:dyDescent="0.25">
      <c r="A24" s="4375" t="s">
        <v>25</v>
      </c>
      <c r="B24" s="4373" t="s">
        <v>25</v>
      </c>
      <c r="C24" s="4369" t="s">
        <v>27</v>
      </c>
      <c r="D24" s="1431" t="s">
        <v>25</v>
      </c>
      <c r="E24" s="1430"/>
      <c r="F24" s="4452" t="s">
        <v>554</v>
      </c>
      <c r="G24" s="4447"/>
      <c r="H24" s="4450"/>
      <c r="I24" s="4396"/>
      <c r="J24" s="1429"/>
      <c r="K24" s="1369" t="s">
        <v>108</v>
      </c>
      <c r="L24" s="1428">
        <v>61</v>
      </c>
      <c r="M24" s="1427"/>
      <c r="N24" s="1426"/>
      <c r="O24" s="1425"/>
    </row>
    <row r="25" spans="1:15" ht="26.25" customHeight="1" thickBot="1" x14ac:dyDescent="0.25">
      <c r="A25" s="4376"/>
      <c r="B25" s="4374"/>
      <c r="C25" s="4370"/>
      <c r="D25" s="1424"/>
      <c r="E25" s="1382"/>
      <c r="F25" s="4402"/>
      <c r="G25" s="4448"/>
      <c r="H25" s="4451"/>
      <c r="I25" s="4397"/>
      <c r="J25" s="1423"/>
      <c r="K25" s="1422" t="s">
        <v>21</v>
      </c>
      <c r="L25" s="1421">
        <f>SUM(L24)</f>
        <v>61</v>
      </c>
      <c r="M25" s="1420"/>
      <c r="N25" s="1419"/>
      <c r="O25" s="1418"/>
    </row>
    <row r="26" spans="1:15" ht="24" customHeight="1" thickBot="1" x14ac:dyDescent="0.25">
      <c r="A26" s="911" t="s">
        <v>25</v>
      </c>
      <c r="B26" s="666" t="s">
        <v>25</v>
      </c>
      <c r="C26" s="4389" t="s">
        <v>26</v>
      </c>
      <c r="D26" s="3895"/>
      <c r="E26" s="3895"/>
      <c r="F26" s="3895"/>
      <c r="G26" s="3895"/>
      <c r="H26" s="3895"/>
      <c r="I26" s="3895"/>
      <c r="J26" s="3896"/>
      <c r="K26" s="664" t="s">
        <v>21</v>
      </c>
      <c r="L26" s="1417">
        <f>L14+L23</f>
        <v>131</v>
      </c>
      <c r="M26" s="1416"/>
      <c r="N26" s="402"/>
      <c r="O26" s="1415"/>
    </row>
    <row r="27" spans="1:15" ht="20.45" customHeight="1" thickBot="1" x14ac:dyDescent="0.25">
      <c r="A27" s="661" t="s">
        <v>25</v>
      </c>
      <c r="B27" s="3883" t="s">
        <v>24</v>
      </c>
      <c r="C27" s="3884"/>
      <c r="D27" s="3884"/>
      <c r="E27" s="3884"/>
      <c r="F27" s="3884"/>
      <c r="G27" s="3884"/>
      <c r="H27" s="3884"/>
      <c r="I27" s="3884"/>
      <c r="J27" s="3885"/>
      <c r="K27" s="1414" t="s">
        <v>21</v>
      </c>
      <c r="L27" s="1413">
        <f>L26*1</f>
        <v>131</v>
      </c>
      <c r="M27" s="1412"/>
      <c r="N27" s="1411"/>
      <c r="O27" s="1410"/>
    </row>
    <row r="28" spans="1:15" ht="46.9" customHeight="1" thickBot="1" x14ac:dyDescent="0.25">
      <c r="A28" s="842" t="s">
        <v>27</v>
      </c>
      <c r="B28" s="4465" t="s">
        <v>553</v>
      </c>
      <c r="C28" s="4466"/>
      <c r="D28" s="4466"/>
      <c r="E28" s="4466"/>
      <c r="F28" s="4466"/>
      <c r="G28" s="4466"/>
      <c r="H28" s="4466"/>
      <c r="I28" s="4466"/>
      <c r="J28" s="4466"/>
      <c r="K28" s="4466"/>
      <c r="L28" s="4466"/>
      <c r="M28" s="1409" t="s">
        <v>552</v>
      </c>
      <c r="N28" s="1408" t="s">
        <v>52</v>
      </c>
      <c r="O28" s="1407" t="s">
        <v>551</v>
      </c>
    </row>
    <row r="29" spans="1:15" ht="22.15" customHeight="1" thickBot="1" x14ac:dyDescent="0.25">
      <c r="A29" s="922" t="s">
        <v>27</v>
      </c>
      <c r="B29" s="921" t="s">
        <v>25</v>
      </c>
      <c r="C29" s="1357" t="s">
        <v>550</v>
      </c>
      <c r="D29" s="536"/>
      <c r="E29" s="536"/>
      <c r="F29" s="536"/>
      <c r="G29" s="536"/>
      <c r="H29" s="1406"/>
      <c r="I29" s="536"/>
      <c r="J29" s="536"/>
      <c r="K29" s="536"/>
      <c r="L29" s="536"/>
      <c r="M29" s="1405"/>
      <c r="N29" s="1355"/>
      <c r="O29" s="1404"/>
    </row>
    <row r="30" spans="1:15" ht="36" customHeight="1" thickBot="1" x14ac:dyDescent="0.25">
      <c r="A30" s="4375" t="s">
        <v>27</v>
      </c>
      <c r="B30" s="4373" t="s">
        <v>25</v>
      </c>
      <c r="C30" s="4369" t="s">
        <v>25</v>
      </c>
      <c r="D30" s="3928" t="s">
        <v>547</v>
      </c>
      <c r="E30" s="4378"/>
      <c r="F30" s="4379"/>
      <c r="G30" s="4390" t="s">
        <v>411</v>
      </c>
      <c r="H30" s="4443" t="s">
        <v>33</v>
      </c>
      <c r="I30" s="4395" t="s">
        <v>281</v>
      </c>
      <c r="J30" s="4386" t="s">
        <v>280</v>
      </c>
      <c r="K30" s="1392" t="s">
        <v>108</v>
      </c>
      <c r="L30" s="1391">
        <f>L32</f>
        <v>35</v>
      </c>
      <c r="M30" s="1403" t="s">
        <v>549</v>
      </c>
      <c r="N30" s="1402" t="s">
        <v>98</v>
      </c>
      <c r="O30" s="1401">
        <v>8</v>
      </c>
    </row>
    <row r="31" spans="1:15" ht="26.25" customHeight="1" thickBot="1" x14ac:dyDescent="0.25">
      <c r="A31" s="4376"/>
      <c r="B31" s="4374"/>
      <c r="C31" s="4370"/>
      <c r="D31" s="4380"/>
      <c r="E31" s="4381"/>
      <c r="F31" s="4382"/>
      <c r="G31" s="4391"/>
      <c r="H31" s="4444"/>
      <c r="I31" s="4396"/>
      <c r="J31" s="4387"/>
      <c r="K31" s="1372" t="s">
        <v>21</v>
      </c>
      <c r="L31" s="1400">
        <f>SUM(L30)</f>
        <v>35</v>
      </c>
      <c r="M31" s="1397" t="s">
        <v>548</v>
      </c>
      <c r="N31" s="1399" t="s">
        <v>98</v>
      </c>
      <c r="O31" s="1396">
        <v>1</v>
      </c>
    </row>
    <row r="32" spans="1:15" ht="31.5" customHeight="1" thickBot="1" x14ac:dyDescent="0.25">
      <c r="A32" s="4375" t="s">
        <v>27</v>
      </c>
      <c r="B32" s="4373" t="s">
        <v>25</v>
      </c>
      <c r="C32" s="4369" t="s">
        <v>25</v>
      </c>
      <c r="D32" s="4393" t="s">
        <v>25</v>
      </c>
      <c r="E32" s="1387"/>
      <c r="F32" s="4401" t="s">
        <v>547</v>
      </c>
      <c r="G32" s="4391"/>
      <c r="H32" s="4444"/>
      <c r="I32" s="4396"/>
      <c r="J32" s="4387"/>
      <c r="K32" s="1334" t="s">
        <v>108</v>
      </c>
      <c r="L32" s="1398">
        <v>35</v>
      </c>
      <c r="M32" s="1397" t="s">
        <v>546</v>
      </c>
      <c r="N32" s="1388" t="s">
        <v>98</v>
      </c>
      <c r="O32" s="1396">
        <v>2</v>
      </c>
    </row>
    <row r="33" spans="1:20" ht="17.25" customHeight="1" thickBot="1" x14ac:dyDescent="0.25">
      <c r="A33" s="4376"/>
      <c r="B33" s="4374"/>
      <c r="C33" s="4370"/>
      <c r="D33" s="4394"/>
      <c r="E33" s="1382"/>
      <c r="F33" s="4402"/>
      <c r="G33" s="4392"/>
      <c r="H33" s="4445"/>
      <c r="I33" s="4397"/>
      <c r="J33" s="4388"/>
      <c r="K33" s="1366" t="s">
        <v>21</v>
      </c>
      <c r="L33" s="1381">
        <f>SUM(L32)</f>
        <v>35</v>
      </c>
      <c r="M33" s="1395"/>
      <c r="N33" s="1394"/>
      <c r="O33" s="1393"/>
    </row>
    <row r="34" spans="1:20" ht="44.25" customHeight="1" thickBot="1" x14ac:dyDescent="0.25">
      <c r="A34" s="4375" t="s">
        <v>27</v>
      </c>
      <c r="B34" s="4373" t="s">
        <v>25</v>
      </c>
      <c r="C34" s="4369" t="s">
        <v>27</v>
      </c>
      <c r="D34" s="3928" t="s">
        <v>545</v>
      </c>
      <c r="E34" s="4378"/>
      <c r="F34" s="4379"/>
      <c r="G34" s="4390" t="s">
        <v>397</v>
      </c>
      <c r="H34" s="4443" t="s">
        <v>33</v>
      </c>
      <c r="I34" s="4395" t="s">
        <v>281</v>
      </c>
      <c r="J34" s="4386" t="s">
        <v>280</v>
      </c>
      <c r="K34" s="1392" t="s">
        <v>108</v>
      </c>
      <c r="L34" s="1391">
        <f>L36</f>
        <v>52.5</v>
      </c>
      <c r="M34" s="1375" t="s">
        <v>544</v>
      </c>
      <c r="N34" s="1390" t="s">
        <v>98</v>
      </c>
      <c r="O34" s="1373">
        <v>12000</v>
      </c>
    </row>
    <row r="35" spans="1:20" ht="26.25" customHeight="1" thickBot="1" x14ac:dyDescent="0.25">
      <c r="A35" s="4376"/>
      <c r="B35" s="4374"/>
      <c r="C35" s="4370"/>
      <c r="D35" s="4380"/>
      <c r="E35" s="4381"/>
      <c r="F35" s="4382"/>
      <c r="G35" s="4391"/>
      <c r="H35" s="4444"/>
      <c r="I35" s="4396"/>
      <c r="J35" s="4387"/>
      <c r="K35" s="1372" t="s">
        <v>21</v>
      </c>
      <c r="L35" s="1389">
        <f>SUM(L34)</f>
        <v>52.5</v>
      </c>
      <c r="M35" s="1338" t="s">
        <v>543</v>
      </c>
      <c r="N35" s="1388" t="s">
        <v>542</v>
      </c>
      <c r="O35" s="1331">
        <v>10</v>
      </c>
    </row>
    <row r="36" spans="1:20" ht="27.75" customHeight="1" thickBot="1" x14ac:dyDescent="0.25">
      <c r="A36" s="4375" t="s">
        <v>27</v>
      </c>
      <c r="B36" s="4373" t="s">
        <v>25</v>
      </c>
      <c r="C36" s="4369" t="s">
        <v>27</v>
      </c>
      <c r="D36" s="4393" t="s">
        <v>25</v>
      </c>
      <c r="E36" s="1387"/>
      <c r="F36" s="4401" t="s">
        <v>541</v>
      </c>
      <c r="G36" s="4391"/>
      <c r="H36" s="4444"/>
      <c r="I36" s="4396"/>
      <c r="J36" s="4387"/>
      <c r="K36" s="1334" t="s">
        <v>108</v>
      </c>
      <c r="L36" s="1386">
        <v>52.5</v>
      </c>
      <c r="M36" s="1385"/>
      <c r="N36" s="1384"/>
      <c r="O36" s="1383"/>
    </row>
    <row r="37" spans="1:20" ht="17.25" customHeight="1" thickBot="1" x14ac:dyDescent="0.25">
      <c r="A37" s="4376"/>
      <c r="B37" s="4374"/>
      <c r="C37" s="4370"/>
      <c r="D37" s="4394"/>
      <c r="E37" s="1382"/>
      <c r="F37" s="4402"/>
      <c r="G37" s="4392"/>
      <c r="H37" s="4445"/>
      <c r="I37" s="4397"/>
      <c r="J37" s="4388"/>
      <c r="K37" s="1366" t="s">
        <v>21</v>
      </c>
      <c r="L37" s="1381">
        <f>SUM(L36)</f>
        <v>52.5</v>
      </c>
      <c r="M37" s="1380"/>
      <c r="N37" s="1379"/>
      <c r="O37" s="1378"/>
    </row>
    <row r="38" spans="1:20" ht="22.5" customHeight="1" thickBot="1" x14ac:dyDescent="0.25">
      <c r="A38" s="4371" t="s">
        <v>27</v>
      </c>
      <c r="B38" s="3906" t="s">
        <v>25</v>
      </c>
      <c r="C38" s="1370" t="s">
        <v>93</v>
      </c>
      <c r="D38" s="3928" t="s">
        <v>540</v>
      </c>
      <c r="E38" s="4378"/>
      <c r="F38" s="4379"/>
      <c r="G38" s="4390" t="s">
        <v>539</v>
      </c>
      <c r="H38" s="3937" t="s">
        <v>33</v>
      </c>
      <c r="I38" s="4028" t="s">
        <v>281</v>
      </c>
      <c r="J38" s="4386" t="s">
        <v>280</v>
      </c>
      <c r="K38" s="1377" t="s">
        <v>108</v>
      </c>
      <c r="L38" s="1376">
        <f>L40</f>
        <v>15</v>
      </c>
      <c r="M38" s="1375" t="s">
        <v>538</v>
      </c>
      <c r="N38" s="1374" t="s">
        <v>98</v>
      </c>
      <c r="O38" s="1373">
        <v>1</v>
      </c>
    </row>
    <row r="39" spans="1:20" ht="24.6" customHeight="1" thickBot="1" x14ac:dyDescent="0.25">
      <c r="A39" s="4372"/>
      <c r="B39" s="3908"/>
      <c r="C39" s="1367"/>
      <c r="D39" s="4383"/>
      <c r="E39" s="4384"/>
      <c r="F39" s="4385"/>
      <c r="G39" s="4391"/>
      <c r="H39" s="3938"/>
      <c r="I39" s="3912"/>
      <c r="J39" s="4387"/>
      <c r="K39" s="1372" t="s">
        <v>21</v>
      </c>
      <c r="L39" s="1371">
        <f>SUM(L38)</f>
        <v>15</v>
      </c>
      <c r="M39" s="1332" t="s">
        <v>537</v>
      </c>
      <c r="N39" s="1368" t="s">
        <v>98</v>
      </c>
      <c r="O39" s="1331">
        <v>1</v>
      </c>
    </row>
    <row r="40" spans="1:20" ht="24.6" customHeight="1" thickBot="1" x14ac:dyDescent="0.25">
      <c r="A40" s="4371" t="s">
        <v>27</v>
      </c>
      <c r="B40" s="3906" t="s">
        <v>25</v>
      </c>
      <c r="C40" s="1370" t="s">
        <v>93</v>
      </c>
      <c r="D40" s="4400" t="s">
        <v>25</v>
      </c>
      <c r="E40" s="1336"/>
      <c r="F40" s="4398" t="s">
        <v>536</v>
      </c>
      <c r="G40" s="4391"/>
      <c r="H40" s="3938"/>
      <c r="I40" s="3912"/>
      <c r="J40" s="4387"/>
      <c r="K40" s="1369" t="s">
        <v>108</v>
      </c>
      <c r="L40" s="1365">
        <v>15</v>
      </c>
      <c r="M40" s="1332"/>
      <c r="N40" s="1368"/>
      <c r="O40" s="1331"/>
    </row>
    <row r="41" spans="1:20" ht="24.6" customHeight="1" thickBot="1" x14ac:dyDescent="0.25">
      <c r="A41" s="4372"/>
      <c r="B41" s="3908"/>
      <c r="C41" s="1367"/>
      <c r="D41" s="4394"/>
      <c r="E41" s="1327"/>
      <c r="F41" s="4399"/>
      <c r="G41" s="4392"/>
      <c r="H41" s="3939"/>
      <c r="I41" s="3913"/>
      <c r="J41" s="4388"/>
      <c r="K41" s="1366" t="s">
        <v>21</v>
      </c>
      <c r="L41" s="1365">
        <f>SUM(L40)</f>
        <v>15</v>
      </c>
      <c r="M41" s="1364"/>
      <c r="N41" s="1363"/>
      <c r="O41" s="1362"/>
    </row>
    <row r="42" spans="1:20" ht="21" customHeight="1" thickBot="1" x14ac:dyDescent="0.25">
      <c r="A42" s="911" t="s">
        <v>27</v>
      </c>
      <c r="B42" s="666" t="s">
        <v>27</v>
      </c>
      <c r="C42" s="4389" t="s">
        <v>26</v>
      </c>
      <c r="D42" s="3895"/>
      <c r="E42" s="3895"/>
      <c r="F42" s="3895"/>
      <c r="G42" s="3895"/>
      <c r="H42" s="4012"/>
      <c r="I42" s="4012"/>
      <c r="J42" s="4013"/>
      <c r="K42" s="923" t="s">
        <v>21</v>
      </c>
      <c r="L42" s="1361">
        <f>L31+L35+L39</f>
        <v>102.5</v>
      </c>
      <c r="M42" s="1360"/>
      <c r="N42" s="1359"/>
      <c r="O42" s="1358"/>
    </row>
    <row r="43" spans="1:20" ht="28.9" customHeight="1" thickBot="1" x14ac:dyDescent="0.25">
      <c r="A43" s="922" t="s">
        <v>27</v>
      </c>
      <c r="B43" s="921" t="s">
        <v>27</v>
      </c>
      <c r="C43" s="1357" t="s">
        <v>535</v>
      </c>
      <c r="D43" s="536"/>
      <c r="E43" s="536"/>
      <c r="F43" s="536"/>
      <c r="G43" s="536"/>
      <c r="H43" s="1356"/>
      <c r="I43" s="1355"/>
      <c r="J43" s="1355"/>
      <c r="K43" s="1355"/>
      <c r="L43" s="1355"/>
      <c r="M43" s="1354"/>
      <c r="N43" s="1353"/>
      <c r="O43" s="1352"/>
      <c r="Q43" s="1320"/>
      <c r="R43" s="1320"/>
      <c r="S43" s="1320"/>
      <c r="T43" s="1320"/>
    </row>
    <row r="44" spans="1:20" ht="30.6" customHeight="1" x14ac:dyDescent="0.2">
      <c r="A44" s="4366" t="s">
        <v>27</v>
      </c>
      <c r="B44" s="4423" t="s">
        <v>27</v>
      </c>
      <c r="C44" s="4425" t="s">
        <v>25</v>
      </c>
      <c r="D44" s="3928" t="s">
        <v>534</v>
      </c>
      <c r="E44" s="4378"/>
      <c r="F44" s="4379"/>
      <c r="G44" s="4390" t="s">
        <v>533</v>
      </c>
      <c r="H44" s="4430" t="s">
        <v>33</v>
      </c>
      <c r="I44" s="4028" t="s">
        <v>32</v>
      </c>
      <c r="J44" s="4386" t="s">
        <v>31</v>
      </c>
      <c r="K44" s="1351" t="s">
        <v>108</v>
      </c>
      <c r="L44" s="1350">
        <f>L48</f>
        <v>64</v>
      </c>
      <c r="M44" s="1349" t="s">
        <v>532</v>
      </c>
      <c r="N44" s="1348" t="s">
        <v>98</v>
      </c>
      <c r="O44" s="605">
        <v>3</v>
      </c>
      <c r="Q44" s="1337"/>
      <c r="R44" s="1329"/>
      <c r="S44" s="1347"/>
      <c r="T44" s="1320"/>
    </row>
    <row r="45" spans="1:20" ht="40.5" customHeight="1" x14ac:dyDescent="0.2">
      <c r="A45" s="4367"/>
      <c r="B45" s="3907"/>
      <c r="C45" s="4426"/>
      <c r="D45" s="4380"/>
      <c r="E45" s="4381"/>
      <c r="F45" s="4382"/>
      <c r="G45" s="4391"/>
      <c r="H45" s="4431"/>
      <c r="I45" s="3912"/>
      <c r="J45" s="4387"/>
      <c r="K45" s="1342"/>
      <c r="L45" s="1341"/>
      <c r="M45" s="1346" t="s">
        <v>531</v>
      </c>
      <c r="N45" s="1345" t="s">
        <v>98</v>
      </c>
      <c r="O45" s="1344">
        <v>3</v>
      </c>
      <c r="Q45" s="1343"/>
      <c r="R45" s="1329"/>
      <c r="S45" s="1329"/>
      <c r="T45" s="1320"/>
    </row>
    <row r="46" spans="1:20" ht="18.75" customHeight="1" x14ac:dyDescent="0.2">
      <c r="A46" s="4367"/>
      <c r="B46" s="3907"/>
      <c r="C46" s="4426"/>
      <c r="D46" s="4380"/>
      <c r="E46" s="4381"/>
      <c r="F46" s="4382"/>
      <c r="G46" s="4391"/>
      <c r="H46" s="4431"/>
      <c r="I46" s="3912"/>
      <c r="J46" s="4387"/>
      <c r="K46" s="1342"/>
      <c r="L46" s="1341"/>
      <c r="M46" s="1338" t="s">
        <v>530</v>
      </c>
      <c r="N46" s="603" t="s">
        <v>98</v>
      </c>
      <c r="O46" s="1331">
        <v>1050</v>
      </c>
      <c r="Q46" s="1337"/>
      <c r="R46" s="1329"/>
      <c r="S46" s="1328"/>
      <c r="T46" s="1320"/>
    </row>
    <row r="47" spans="1:20" ht="18.75" customHeight="1" thickBot="1" x14ac:dyDescent="0.25">
      <c r="A47" s="4368"/>
      <c r="B47" s="4424"/>
      <c r="C47" s="4427"/>
      <c r="D47" s="4383"/>
      <c r="E47" s="4384"/>
      <c r="F47" s="4385"/>
      <c r="G47" s="4391"/>
      <c r="H47" s="4431"/>
      <c r="I47" s="3912"/>
      <c r="J47" s="4387"/>
      <c r="K47" s="1340" t="s">
        <v>21</v>
      </c>
      <c r="L47" s="1339">
        <f>SUM(L44:L46)</f>
        <v>64</v>
      </c>
      <c r="M47" s="1338" t="s">
        <v>529</v>
      </c>
      <c r="N47" s="603" t="s">
        <v>98</v>
      </c>
      <c r="O47" s="1331">
        <v>60</v>
      </c>
      <c r="Q47" s="1337"/>
      <c r="R47" s="1329"/>
      <c r="S47" s="1328"/>
      <c r="T47" s="1320"/>
    </row>
    <row r="48" spans="1:20" ht="33.75" customHeight="1" x14ac:dyDescent="0.2">
      <c r="A48" s="4371" t="s">
        <v>27</v>
      </c>
      <c r="B48" s="3906" t="s">
        <v>27</v>
      </c>
      <c r="C48" s="4369" t="s">
        <v>25</v>
      </c>
      <c r="D48" s="4428" t="s">
        <v>25</v>
      </c>
      <c r="E48" s="1336"/>
      <c r="F48" s="1335" t="s">
        <v>528</v>
      </c>
      <c r="G48" s="4391"/>
      <c r="H48" s="4431"/>
      <c r="I48" s="3912"/>
      <c r="J48" s="4387"/>
      <c r="K48" s="1334" t="s">
        <v>108</v>
      </c>
      <c r="L48" s="1333">
        <v>64</v>
      </c>
      <c r="M48" s="1332" t="s">
        <v>527</v>
      </c>
      <c r="N48" s="603" t="s">
        <v>98</v>
      </c>
      <c r="O48" s="1331">
        <v>2000</v>
      </c>
      <c r="Q48" s="1330"/>
      <c r="R48" s="1329"/>
      <c r="S48" s="1328"/>
      <c r="T48" s="1320"/>
    </row>
    <row r="49" spans="1:20" ht="13.5" thickBot="1" x14ac:dyDescent="0.25">
      <c r="A49" s="4372"/>
      <c r="B49" s="3908"/>
      <c r="C49" s="4370"/>
      <c r="D49" s="4429"/>
      <c r="E49" s="1327"/>
      <c r="F49" s="1326"/>
      <c r="G49" s="4392"/>
      <c r="H49" s="4432"/>
      <c r="I49" s="3913"/>
      <c r="J49" s="4388"/>
      <c r="K49" s="1325" t="s">
        <v>21</v>
      </c>
      <c r="L49" s="1324">
        <f>SUM(L48)</f>
        <v>64</v>
      </c>
      <c r="M49" s="1323"/>
      <c r="N49" s="1322"/>
      <c r="O49" s="1321"/>
      <c r="Q49" s="1320"/>
      <c r="R49" s="1320"/>
      <c r="S49" s="1320"/>
      <c r="T49" s="1320"/>
    </row>
    <row r="50" spans="1:20" ht="13.5" customHeight="1" thickBot="1" x14ac:dyDescent="0.25">
      <c r="A50" s="677" t="s">
        <v>27</v>
      </c>
      <c r="B50" s="848" t="s">
        <v>25</v>
      </c>
      <c r="C50" s="4389" t="s">
        <v>26</v>
      </c>
      <c r="D50" s="3895"/>
      <c r="E50" s="3895"/>
      <c r="F50" s="3895"/>
      <c r="G50" s="3895"/>
      <c r="H50" s="3895"/>
      <c r="I50" s="3895"/>
      <c r="J50" s="3896"/>
      <c r="K50" s="923" t="s">
        <v>21</v>
      </c>
      <c r="L50" s="845">
        <f>L47</f>
        <v>64</v>
      </c>
      <c r="M50" s="558"/>
      <c r="N50" s="1319"/>
      <c r="O50" s="557"/>
    </row>
    <row r="51" spans="1:20" ht="13.5" customHeight="1" thickBot="1" x14ac:dyDescent="0.25">
      <c r="A51" s="1318" t="s">
        <v>27</v>
      </c>
      <c r="B51" s="4420" t="s">
        <v>24</v>
      </c>
      <c r="C51" s="4421"/>
      <c r="D51" s="4421"/>
      <c r="E51" s="4421"/>
      <c r="F51" s="4421"/>
      <c r="G51" s="4421"/>
      <c r="H51" s="4421"/>
      <c r="I51" s="4421"/>
      <c r="J51" s="4422"/>
      <c r="K51" s="1317" t="s">
        <v>21</v>
      </c>
      <c r="L51" s="1317">
        <f>L50+L42</f>
        <v>166.5</v>
      </c>
      <c r="M51" s="1316"/>
      <c r="N51" s="1316"/>
      <c r="O51" s="1315"/>
    </row>
    <row r="52" spans="1:20" ht="13.5" thickBot="1" x14ac:dyDescent="0.25">
      <c r="A52" s="4433" t="s">
        <v>22</v>
      </c>
      <c r="B52" s="4434"/>
      <c r="C52" s="4434"/>
      <c r="D52" s="4434"/>
      <c r="E52" s="4434"/>
      <c r="F52" s="4434"/>
      <c r="G52" s="4434"/>
      <c r="H52" s="4434"/>
      <c r="I52" s="4434"/>
      <c r="J52" s="4434"/>
      <c r="K52" s="4435"/>
      <c r="L52" s="1314">
        <f>L51+L27</f>
        <v>297.5</v>
      </c>
      <c r="M52" s="1313"/>
      <c r="N52" s="1312"/>
      <c r="O52" s="1311"/>
    </row>
    <row r="53" spans="1:20" x14ac:dyDescent="0.2">
      <c r="A53" s="1309" t="s">
        <v>460</v>
      </c>
      <c r="B53" s="1309"/>
      <c r="C53" s="1309"/>
      <c r="D53" s="1309"/>
      <c r="E53" s="1309"/>
      <c r="F53" s="1309"/>
      <c r="G53" s="1309"/>
      <c r="H53" s="1310"/>
      <c r="I53" s="1309"/>
      <c r="J53" s="1309"/>
      <c r="K53" s="1309"/>
      <c r="L53" s="1309"/>
      <c r="M53" s="1308"/>
      <c r="N53" s="1307"/>
      <c r="O53" s="1306"/>
    </row>
    <row r="54" spans="1:20" ht="91.5" customHeight="1" x14ac:dyDescent="0.2">
      <c r="A54" s="1299"/>
      <c r="B54" s="1299"/>
      <c r="C54" s="1299"/>
      <c r="D54" s="1299"/>
      <c r="E54" s="1299"/>
      <c r="F54" s="1299"/>
      <c r="G54" s="1299"/>
      <c r="H54" s="1305"/>
      <c r="I54" s="1299"/>
      <c r="J54" s="1299"/>
      <c r="K54" s="1299"/>
      <c r="L54" s="1299"/>
    </row>
    <row r="55" spans="1:20" ht="16.5" thickBot="1" x14ac:dyDescent="0.25">
      <c r="A55" s="1299"/>
      <c r="B55" s="1299"/>
      <c r="C55" s="1299"/>
      <c r="D55" s="1299"/>
      <c r="E55" s="1299"/>
      <c r="F55" s="4436" t="s">
        <v>19</v>
      </c>
      <c r="G55" s="4436"/>
      <c r="H55" s="4436"/>
      <c r="I55" s="4436"/>
      <c r="J55" s="4436"/>
      <c r="K55" s="4436"/>
      <c r="L55" s="4436"/>
    </row>
    <row r="56" spans="1:20" ht="51" customHeight="1" thickBot="1" x14ac:dyDescent="0.25">
      <c r="A56" s="1299"/>
      <c r="B56" s="1299"/>
      <c r="C56" s="1299"/>
      <c r="D56" s="1299"/>
      <c r="E56" s="1299"/>
      <c r="F56" s="1304"/>
      <c r="G56" s="1302"/>
      <c r="H56" s="1303"/>
      <c r="I56" s="1302"/>
      <c r="J56" s="1302"/>
      <c r="K56" s="1301"/>
      <c r="L56" s="1300" t="s">
        <v>17</v>
      </c>
      <c r="M56" s="353"/>
    </row>
    <row r="57" spans="1:20" ht="13.5" thickBot="1" x14ac:dyDescent="0.25">
      <c r="A57" s="1299"/>
      <c r="B57" s="1299"/>
      <c r="C57" s="1299"/>
      <c r="D57" s="1299"/>
      <c r="E57" s="1299"/>
      <c r="F57" s="4437" t="s">
        <v>16</v>
      </c>
      <c r="G57" s="4438"/>
      <c r="H57" s="4438"/>
      <c r="I57" s="4438"/>
      <c r="J57" s="4438"/>
      <c r="K57" s="4439"/>
      <c r="L57" s="1291">
        <f>SUM(L58:L68)</f>
        <v>297.5</v>
      </c>
    </row>
    <row r="58" spans="1:20" x14ac:dyDescent="0.2">
      <c r="A58" s="1299"/>
      <c r="B58" s="1299"/>
      <c r="C58" s="1299"/>
      <c r="D58" s="1299"/>
      <c r="E58" s="1299"/>
      <c r="F58" s="4440" t="s">
        <v>14</v>
      </c>
      <c r="G58" s="4441"/>
      <c r="H58" s="4441"/>
      <c r="I58" s="4441"/>
      <c r="J58" s="4441"/>
      <c r="K58" s="4442"/>
      <c r="L58" s="1290">
        <f>L12+L17+L30+L34+L38+L44</f>
        <v>297.5</v>
      </c>
    </row>
    <row r="59" spans="1:20" x14ac:dyDescent="0.2">
      <c r="A59" s="1299"/>
      <c r="B59" s="1299"/>
      <c r="C59" s="1299"/>
      <c r="D59" s="1299"/>
      <c r="E59" s="1299"/>
      <c r="F59" s="4440" t="s">
        <v>458</v>
      </c>
      <c r="G59" s="4441"/>
      <c r="H59" s="4441"/>
      <c r="I59" s="4441"/>
      <c r="J59" s="4441"/>
      <c r="K59" s="4442"/>
      <c r="L59" s="1294"/>
    </row>
    <row r="60" spans="1:20" x14ac:dyDescent="0.2">
      <c r="F60" s="4406" t="s">
        <v>12</v>
      </c>
      <c r="G60" s="4407"/>
      <c r="H60" s="4407"/>
      <c r="I60" s="4407"/>
      <c r="J60" s="4407"/>
      <c r="K60" s="4408"/>
      <c r="L60" s="1294"/>
    </row>
    <row r="61" spans="1:20" ht="26.45" customHeight="1" x14ac:dyDescent="0.2">
      <c r="F61" s="4406" t="s">
        <v>11</v>
      </c>
      <c r="G61" s="4407"/>
      <c r="H61" s="4407"/>
      <c r="I61" s="4407"/>
      <c r="J61" s="4407"/>
      <c r="K61" s="4408"/>
      <c r="L61" s="1294"/>
    </row>
    <row r="62" spans="1:20" x14ac:dyDescent="0.2">
      <c r="F62" s="3783" t="s">
        <v>10</v>
      </c>
      <c r="G62" s="3784"/>
      <c r="H62" s="3784"/>
      <c r="I62" s="3784"/>
      <c r="J62" s="3784"/>
      <c r="K62" s="4212"/>
      <c r="L62" s="1048"/>
    </row>
    <row r="63" spans="1:20" x14ac:dyDescent="0.2">
      <c r="F63" s="1298" t="s">
        <v>9</v>
      </c>
      <c r="G63" s="1296"/>
      <c r="H63" s="1297"/>
      <c r="I63" s="1296"/>
      <c r="J63" s="1296"/>
      <c r="K63" s="1295"/>
      <c r="L63" s="1294"/>
    </row>
    <row r="64" spans="1:20" x14ac:dyDescent="0.2">
      <c r="F64" s="4406" t="s">
        <v>8</v>
      </c>
      <c r="G64" s="4407"/>
      <c r="H64" s="4407"/>
      <c r="I64" s="4407"/>
      <c r="J64" s="4407"/>
      <c r="K64" s="4408"/>
      <c r="L64" s="1294"/>
    </row>
    <row r="65" spans="6:12" x14ac:dyDescent="0.2">
      <c r="F65" s="4406" t="s">
        <v>457</v>
      </c>
      <c r="G65" s="4407"/>
      <c r="H65" s="4407"/>
      <c r="I65" s="4407"/>
      <c r="J65" s="4407"/>
      <c r="K65" s="4408"/>
      <c r="L65" s="1293"/>
    </row>
    <row r="66" spans="6:12" x14ac:dyDescent="0.2">
      <c r="F66" s="4406" t="s">
        <v>6</v>
      </c>
      <c r="G66" s="4407"/>
      <c r="H66" s="4407"/>
      <c r="I66" s="4407"/>
      <c r="J66" s="4407"/>
      <c r="K66" s="4408"/>
      <c r="L66" s="1293"/>
    </row>
    <row r="67" spans="6:12" x14ac:dyDescent="0.2">
      <c r="F67" s="4409" t="s">
        <v>5</v>
      </c>
      <c r="G67" s="4410"/>
      <c r="H67" s="4410"/>
      <c r="I67" s="4410"/>
      <c r="J67" s="4410"/>
      <c r="K67" s="4411"/>
      <c r="L67" s="1293"/>
    </row>
    <row r="68" spans="6:12" ht="13.5" thickBot="1" x14ac:dyDescent="0.25">
      <c r="F68" s="4412" t="s">
        <v>456</v>
      </c>
      <c r="G68" s="4413"/>
      <c r="H68" s="4413"/>
      <c r="I68" s="4413"/>
      <c r="J68" s="4413"/>
      <c r="K68" s="4414"/>
      <c r="L68" s="1292"/>
    </row>
    <row r="69" spans="6:12" ht="13.5" thickBot="1" x14ac:dyDescent="0.25">
      <c r="F69" s="4415" t="s">
        <v>2</v>
      </c>
      <c r="G69" s="4416"/>
      <c r="H69" s="4416"/>
      <c r="I69" s="4416"/>
      <c r="J69" s="4416"/>
      <c r="K69" s="4416"/>
      <c r="L69" s="1291">
        <v>0</v>
      </c>
    </row>
    <row r="70" spans="6:12" ht="13.5" thickBot="1" x14ac:dyDescent="0.25">
      <c r="F70" s="4417" t="s">
        <v>454</v>
      </c>
      <c r="G70" s="4418"/>
      <c r="H70" s="4418"/>
      <c r="I70" s="4418"/>
      <c r="J70" s="4418"/>
      <c r="K70" s="4419"/>
      <c r="L70" s="1290"/>
    </row>
    <row r="71" spans="6:12" ht="13.5" thickBot="1" x14ac:dyDescent="0.25">
      <c r="F71" s="4403" t="s">
        <v>0</v>
      </c>
      <c r="G71" s="4404"/>
      <c r="H71" s="4404"/>
      <c r="I71" s="4404"/>
      <c r="J71" s="4404"/>
      <c r="K71" s="4405"/>
      <c r="L71" s="1289">
        <f>L57+L69</f>
        <v>297.5</v>
      </c>
    </row>
  </sheetData>
  <mergeCells count="119">
    <mergeCell ref="O7:O8"/>
    <mergeCell ref="B6:B8"/>
    <mergeCell ref="C6:C8"/>
    <mergeCell ref="E6:E8"/>
    <mergeCell ref="F6:F8"/>
    <mergeCell ref="H6:H8"/>
    <mergeCell ref="I6:I8"/>
    <mergeCell ref="M1:O1"/>
    <mergeCell ref="C10:L11"/>
    <mergeCell ref="B10:B11"/>
    <mergeCell ref="M7:M8"/>
    <mergeCell ref="N7:N8"/>
    <mergeCell ref="A4:O4"/>
    <mergeCell ref="A3:O3"/>
    <mergeCell ref="N5:O5"/>
    <mergeCell ref="M6:O6"/>
    <mergeCell ref="A10:A11"/>
    <mergeCell ref="A12:A14"/>
    <mergeCell ref="B12:B14"/>
    <mergeCell ref="C12:C14"/>
    <mergeCell ref="A6:A8"/>
    <mergeCell ref="F32:F33"/>
    <mergeCell ref="C24:C25"/>
    <mergeCell ref="A17:A23"/>
    <mergeCell ref="B17:B23"/>
    <mergeCell ref="C17:C23"/>
    <mergeCell ref="B9:L9"/>
    <mergeCell ref="C26:J26"/>
    <mergeCell ref="B28:L28"/>
    <mergeCell ref="B24:B25"/>
    <mergeCell ref="K6:K8"/>
    <mergeCell ref="L6:L8"/>
    <mergeCell ref="G6:G8"/>
    <mergeCell ref="D6:D8"/>
    <mergeCell ref="J6:J8"/>
    <mergeCell ref="L12:L13"/>
    <mergeCell ref="K12:K13"/>
    <mergeCell ref="H30:H33"/>
    <mergeCell ref="A32:A33"/>
    <mergeCell ref="D12:F14"/>
    <mergeCell ref="G17:G25"/>
    <mergeCell ref="H17:H25"/>
    <mergeCell ref="I17:I25"/>
    <mergeCell ref="D17:F23"/>
    <mergeCell ref="B27:J27"/>
    <mergeCell ref="F15:F16"/>
    <mergeCell ref="J12:J16"/>
    <mergeCell ref="G12:G16"/>
    <mergeCell ref="H12:H16"/>
    <mergeCell ref="I12:I16"/>
    <mergeCell ref="F24:F25"/>
    <mergeCell ref="F71:K71"/>
    <mergeCell ref="F65:K65"/>
    <mergeCell ref="F66:K66"/>
    <mergeCell ref="F67:K67"/>
    <mergeCell ref="F68:K68"/>
    <mergeCell ref="F69:K69"/>
    <mergeCell ref="F70:K70"/>
    <mergeCell ref="B51:J51"/>
    <mergeCell ref="B44:B47"/>
    <mergeCell ref="C44:C47"/>
    <mergeCell ref="D48:D49"/>
    <mergeCell ref="C50:J50"/>
    <mergeCell ref="G44:G49"/>
    <mergeCell ref="H44:H49"/>
    <mergeCell ref="I44:I49"/>
    <mergeCell ref="F64:K64"/>
    <mergeCell ref="A52:K52"/>
    <mergeCell ref="F61:K61"/>
    <mergeCell ref="F62:K62"/>
    <mergeCell ref="F55:L55"/>
    <mergeCell ref="F57:K57"/>
    <mergeCell ref="F58:K58"/>
    <mergeCell ref="F59:K59"/>
    <mergeCell ref="F60:K60"/>
    <mergeCell ref="I30:I33"/>
    <mergeCell ref="C32:C33"/>
    <mergeCell ref="B32:B33"/>
    <mergeCell ref="H38:H41"/>
    <mergeCell ref="A38:A39"/>
    <mergeCell ref="B40:B41"/>
    <mergeCell ref="A40:A41"/>
    <mergeCell ref="J38:J41"/>
    <mergeCell ref="I38:I41"/>
    <mergeCell ref="B36:B37"/>
    <mergeCell ref="A36:A37"/>
    <mergeCell ref="G38:G41"/>
    <mergeCell ref="F40:F41"/>
    <mergeCell ref="D40:D41"/>
    <mergeCell ref="F36:F37"/>
    <mergeCell ref="D36:D37"/>
    <mergeCell ref="I34:I37"/>
    <mergeCell ref="H34:H37"/>
    <mergeCell ref="J30:J33"/>
    <mergeCell ref="J34:J37"/>
    <mergeCell ref="Q1:R3"/>
    <mergeCell ref="A44:A47"/>
    <mergeCell ref="C48:C49"/>
    <mergeCell ref="B48:B49"/>
    <mergeCell ref="A48:A49"/>
    <mergeCell ref="B38:B39"/>
    <mergeCell ref="B34:B35"/>
    <mergeCell ref="A34:A35"/>
    <mergeCell ref="A2:O2"/>
    <mergeCell ref="A24:A25"/>
    <mergeCell ref="D44:F47"/>
    <mergeCell ref="D38:F39"/>
    <mergeCell ref="D34:F35"/>
    <mergeCell ref="D30:F31"/>
    <mergeCell ref="J44:J49"/>
    <mergeCell ref="C30:C31"/>
    <mergeCell ref="B30:B31"/>
    <mergeCell ref="A30:A31"/>
    <mergeCell ref="C42:J42"/>
    <mergeCell ref="G30:G33"/>
    <mergeCell ref="G34:G37"/>
    <mergeCell ref="C34:C35"/>
    <mergeCell ref="C36:C37"/>
    <mergeCell ref="D32:D33"/>
  </mergeCells>
  <pageMargins left="0.70866141732283472" right="0.70866141732283472" top="0.74803149606299213" bottom="0.74803149606299213" header="0.31496062992125984" footer="0.31496062992125984"/>
  <pageSetup paperSize="9" scale="61" firstPageNumber="22" fitToHeight="0" orientation="landscape" useFirstPageNumber="1" r:id="rId1"/>
  <headerFooter>
    <oddHeader>&amp;C&amp;P</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616"/>
  <sheetViews>
    <sheetView topLeftCell="A470" zoomScale="90" zoomScaleNormal="90" zoomScaleSheetLayoutView="110" workbookViewId="0">
      <selection activeCell="V7" sqref="V7"/>
    </sheetView>
  </sheetViews>
  <sheetFormatPr defaultColWidth="9.140625" defaultRowHeight="12.75" x14ac:dyDescent="0.25"/>
  <cols>
    <col min="1" max="1" width="2.7109375" style="1483" customWidth="1"/>
    <col min="2" max="5" width="2.7109375" style="1480" customWidth="1"/>
    <col min="6" max="6" width="36.140625" style="6" customWidth="1"/>
    <col min="7" max="7" width="3.28515625" style="1482" customWidth="1"/>
    <col min="8" max="8" width="3.28515625" style="1481" customWidth="1"/>
    <col min="9" max="9" width="3.28515625" style="1480" customWidth="1"/>
    <col min="10" max="10" width="24.42578125" style="1480" customWidth="1"/>
    <col min="11" max="11" width="7.85546875" style="1480" customWidth="1"/>
    <col min="12" max="12" width="11.140625" style="1480" customWidth="1"/>
    <col min="13" max="13" width="26.42578125" style="1480" customWidth="1"/>
    <col min="14" max="14" width="8.7109375" style="1480" customWidth="1"/>
    <col min="15" max="15" width="14.28515625" style="1480" customWidth="1"/>
    <col min="16" max="16" width="14.140625" style="1480" customWidth="1"/>
    <col min="17" max="16384" width="9.140625" style="1480"/>
  </cols>
  <sheetData>
    <row r="1" spans="1:22" ht="67.5" customHeight="1" x14ac:dyDescent="0.25">
      <c r="A1" s="1480"/>
      <c r="L1" s="3567" t="s">
        <v>1218</v>
      </c>
      <c r="M1" s="3567"/>
      <c r="N1" s="3567"/>
      <c r="O1" s="3567"/>
      <c r="P1" s="3567"/>
      <c r="Q1" s="3567"/>
      <c r="R1" s="2324"/>
      <c r="S1" s="2324"/>
    </row>
    <row r="2" spans="1:22" s="6" customFormat="1" ht="33" customHeight="1" x14ac:dyDescent="0.25">
      <c r="A2" s="4714" t="s">
        <v>863</v>
      </c>
      <c r="B2" s="4714"/>
      <c r="C2" s="4714"/>
      <c r="D2" s="4714"/>
      <c r="E2" s="4714"/>
      <c r="F2" s="4714"/>
      <c r="G2" s="4714"/>
      <c r="H2" s="4714"/>
      <c r="I2" s="4714"/>
      <c r="J2" s="4714"/>
      <c r="K2" s="4714"/>
      <c r="L2" s="4714"/>
      <c r="M2" s="4714"/>
      <c r="N2" s="4714"/>
      <c r="O2" s="4714"/>
      <c r="P2" s="3567"/>
      <c r="Q2" s="3567"/>
    </row>
    <row r="3" spans="1:22" s="6" customFormat="1" ht="15" customHeight="1" x14ac:dyDescent="0.25">
      <c r="A3" s="4714" t="s">
        <v>862</v>
      </c>
      <c r="B3" s="4714"/>
      <c r="C3" s="4714"/>
      <c r="D3" s="4714"/>
      <c r="E3" s="4714"/>
      <c r="F3" s="4714"/>
      <c r="G3" s="4714"/>
      <c r="H3" s="4714"/>
      <c r="I3" s="4714"/>
      <c r="J3" s="4714"/>
      <c r="K3" s="4714"/>
      <c r="L3" s="4714"/>
      <c r="M3" s="4714"/>
      <c r="N3" s="4714"/>
      <c r="O3" s="4714"/>
      <c r="P3" s="3567"/>
      <c r="Q3" s="3567"/>
    </row>
    <row r="4" spans="1:22" s="6" customFormat="1" ht="16.5" customHeight="1" thickBot="1" x14ac:dyDescent="0.3">
      <c r="G4" s="1482"/>
      <c r="H4" s="2323"/>
      <c r="M4" s="1284"/>
      <c r="N4" s="4713" t="s">
        <v>148</v>
      </c>
      <c r="O4" s="4713"/>
    </row>
    <row r="5" spans="1:22" s="6" customFormat="1" ht="30" customHeight="1" thickBot="1" x14ac:dyDescent="0.3">
      <c r="A5" s="4720" t="s">
        <v>181</v>
      </c>
      <c r="B5" s="4722" t="s">
        <v>180</v>
      </c>
      <c r="C5" s="4703" t="s">
        <v>176</v>
      </c>
      <c r="D5" s="4709" t="s">
        <v>178</v>
      </c>
      <c r="E5" s="4705" t="s">
        <v>861</v>
      </c>
      <c r="F5" s="4711" t="s">
        <v>177</v>
      </c>
      <c r="G5" s="4718" t="s">
        <v>176</v>
      </c>
      <c r="H5" s="4707" t="s">
        <v>860</v>
      </c>
      <c r="I5" s="4705" t="s">
        <v>174</v>
      </c>
      <c r="J5" s="4716" t="s">
        <v>173</v>
      </c>
      <c r="K5" s="4705" t="s">
        <v>172</v>
      </c>
      <c r="L5" s="3651" t="s">
        <v>171</v>
      </c>
      <c r="M5" s="3799" t="s">
        <v>170</v>
      </c>
      <c r="N5" s="3800"/>
      <c r="O5" s="3801"/>
    </row>
    <row r="6" spans="1:22" s="6" customFormat="1" ht="96" customHeight="1" thickBot="1" x14ac:dyDescent="0.3">
      <c r="A6" s="4721"/>
      <c r="B6" s="4723"/>
      <c r="C6" s="4704"/>
      <c r="D6" s="4710"/>
      <c r="E6" s="4706"/>
      <c r="F6" s="4712"/>
      <c r="G6" s="4719"/>
      <c r="H6" s="4708"/>
      <c r="I6" s="4715"/>
      <c r="J6" s="4717"/>
      <c r="K6" s="4706"/>
      <c r="L6" s="3653"/>
      <c r="M6" s="2322" t="s">
        <v>169</v>
      </c>
      <c r="N6" s="2321" t="s">
        <v>168</v>
      </c>
      <c r="O6" s="2320" t="s">
        <v>167</v>
      </c>
    </row>
    <row r="7" spans="1:22" s="6" customFormat="1" ht="15" customHeight="1" thickBot="1" x14ac:dyDescent="0.3">
      <c r="A7" s="2319" t="s">
        <v>25</v>
      </c>
      <c r="B7" s="4665" t="s">
        <v>340</v>
      </c>
      <c r="C7" s="4666"/>
      <c r="D7" s="4666"/>
      <c r="E7" s="4666"/>
      <c r="F7" s="4666"/>
      <c r="G7" s="4666"/>
      <c r="H7" s="4666"/>
      <c r="I7" s="4666"/>
      <c r="J7" s="4666"/>
      <c r="K7" s="4666"/>
      <c r="L7" s="4666"/>
      <c r="M7" s="4666"/>
      <c r="N7" s="4666"/>
      <c r="O7" s="4667"/>
    </row>
    <row r="8" spans="1:22" s="6" customFormat="1" ht="42" customHeight="1" thickBot="1" x14ac:dyDescent="0.3">
      <c r="A8" s="2168"/>
      <c r="B8" s="4670"/>
      <c r="C8" s="4671"/>
      <c r="D8" s="4671"/>
      <c r="E8" s="4671"/>
      <c r="F8" s="4671"/>
      <c r="G8" s="4671"/>
      <c r="H8" s="4671"/>
      <c r="I8" s="4671"/>
      <c r="J8" s="4671"/>
      <c r="K8" s="4671"/>
      <c r="L8" s="4672"/>
      <c r="M8" s="2318" t="s">
        <v>859</v>
      </c>
      <c r="N8" s="2317" t="s">
        <v>36</v>
      </c>
      <c r="O8" s="2166">
        <v>8</v>
      </c>
    </row>
    <row r="9" spans="1:22" s="6" customFormat="1" ht="18" customHeight="1" thickBot="1" x14ac:dyDescent="0.3">
      <c r="A9" s="4511" t="s">
        <v>25</v>
      </c>
      <c r="B9" s="4539" t="s">
        <v>25</v>
      </c>
      <c r="C9" s="4739" t="s">
        <v>858</v>
      </c>
      <c r="D9" s="4740"/>
      <c r="E9" s="4740"/>
      <c r="F9" s="4740"/>
      <c r="G9" s="4740"/>
      <c r="H9" s="4740"/>
      <c r="I9" s="4740"/>
      <c r="J9" s="4740"/>
      <c r="K9" s="4740"/>
      <c r="L9" s="4740"/>
      <c r="M9" s="4740"/>
      <c r="N9" s="4740"/>
      <c r="O9" s="4741"/>
    </row>
    <row r="10" spans="1:22" s="6" customFormat="1" ht="42" customHeight="1" thickBot="1" x14ac:dyDescent="0.3">
      <c r="A10" s="4513"/>
      <c r="B10" s="4541"/>
      <c r="C10" s="4736"/>
      <c r="D10" s="4737"/>
      <c r="E10" s="4737"/>
      <c r="F10" s="4737"/>
      <c r="G10" s="4737"/>
      <c r="H10" s="4737"/>
      <c r="I10" s="4737"/>
      <c r="J10" s="4737"/>
      <c r="K10" s="4737"/>
      <c r="L10" s="4738"/>
      <c r="M10" s="2316" t="s">
        <v>857</v>
      </c>
      <c r="N10" s="2315" t="s">
        <v>36</v>
      </c>
      <c r="O10" s="2314">
        <v>70</v>
      </c>
    </row>
    <row r="11" spans="1:22" s="6" customFormat="1" ht="48" customHeight="1" thickBot="1" x14ac:dyDescent="0.3">
      <c r="A11" s="4511" t="s">
        <v>25</v>
      </c>
      <c r="B11" s="4794" t="s">
        <v>25</v>
      </c>
      <c r="C11" s="1692" t="s">
        <v>25</v>
      </c>
      <c r="D11" s="4677" t="s">
        <v>856</v>
      </c>
      <c r="E11" s="4678"/>
      <c r="F11" s="4679"/>
      <c r="G11" s="4585" t="s">
        <v>156</v>
      </c>
      <c r="H11" s="4520" t="s">
        <v>33</v>
      </c>
      <c r="I11" s="1573" t="s">
        <v>468</v>
      </c>
      <c r="J11" s="4584" t="s">
        <v>245</v>
      </c>
      <c r="K11" s="2079"/>
      <c r="L11" s="2313"/>
      <c r="M11" s="1861"/>
      <c r="N11" s="1727"/>
      <c r="O11" s="1726"/>
    </row>
    <row r="12" spans="1:22" s="6" customFormat="1" ht="30" customHeight="1" x14ac:dyDescent="0.25">
      <c r="A12" s="4512"/>
      <c r="B12" s="4795"/>
      <c r="C12" s="1637"/>
      <c r="D12" s="1681" t="s">
        <v>25</v>
      </c>
      <c r="E12" s="1646"/>
      <c r="F12" s="4680" t="s">
        <v>855</v>
      </c>
      <c r="G12" s="4586"/>
      <c r="H12" s="4521"/>
      <c r="I12" s="1749"/>
      <c r="J12" s="4578"/>
      <c r="K12" s="2061" t="s">
        <v>108</v>
      </c>
      <c r="L12" s="2312">
        <v>100</v>
      </c>
      <c r="M12" s="2311" t="s">
        <v>854</v>
      </c>
      <c r="N12" s="2310" t="s">
        <v>211</v>
      </c>
      <c r="O12" s="2309">
        <v>90.3</v>
      </c>
      <c r="P12" s="1919"/>
      <c r="Q12" s="2308"/>
      <c r="R12" s="2308"/>
      <c r="S12" s="1921"/>
      <c r="T12" s="1919"/>
      <c r="U12" s="1919"/>
      <c r="V12" s="1919"/>
    </row>
    <row r="13" spans="1:22" s="6" customFormat="1" ht="15" customHeight="1" x14ac:dyDescent="0.25">
      <c r="A13" s="4512"/>
      <c r="B13" s="4795"/>
      <c r="C13" s="1637"/>
      <c r="D13" s="1804"/>
      <c r="E13" s="1636"/>
      <c r="F13" s="4681"/>
      <c r="G13" s="4586"/>
      <c r="H13" s="4521"/>
      <c r="I13" s="1749"/>
      <c r="J13" s="2087"/>
      <c r="K13" s="2061" t="s">
        <v>144</v>
      </c>
      <c r="L13" s="2305"/>
      <c r="M13" s="1851"/>
      <c r="N13" s="2307"/>
      <c r="O13" s="2306"/>
      <c r="P13" s="1919"/>
      <c r="Q13" s="1919"/>
      <c r="R13" s="1919"/>
      <c r="S13" s="1921"/>
      <c r="T13" s="1919"/>
      <c r="U13" s="1919"/>
      <c r="V13" s="1919"/>
    </row>
    <row r="14" spans="1:22" s="6" customFormat="1" ht="16.5" customHeight="1" thickBot="1" x14ac:dyDescent="0.3">
      <c r="A14" s="4512"/>
      <c r="B14" s="4795"/>
      <c r="C14" s="1637"/>
      <c r="D14" s="1804"/>
      <c r="E14" s="1636"/>
      <c r="F14" s="4681"/>
      <c r="G14" s="4586"/>
      <c r="H14" s="4521"/>
      <c r="I14" s="1749"/>
      <c r="J14" s="2087"/>
      <c r="K14" s="1706" t="s">
        <v>208</v>
      </c>
      <c r="L14" s="2244">
        <v>150</v>
      </c>
      <c r="M14" s="2020"/>
      <c r="N14" s="1641"/>
      <c r="O14" s="1640"/>
      <c r="P14" s="1919"/>
      <c r="Q14" s="1919"/>
      <c r="R14" s="1919"/>
      <c r="S14" s="1921"/>
      <c r="T14" s="1919"/>
      <c r="U14" s="1919"/>
      <c r="V14" s="1919"/>
    </row>
    <row r="15" spans="1:22" s="6" customFormat="1" ht="16.5" customHeight="1" thickBot="1" x14ac:dyDescent="0.3">
      <c r="A15" s="4512"/>
      <c r="B15" s="4795"/>
      <c r="C15" s="1637"/>
      <c r="D15" s="1680"/>
      <c r="E15" s="1644"/>
      <c r="F15" s="4682"/>
      <c r="G15" s="4586"/>
      <c r="H15" s="4521"/>
      <c r="I15" s="1749"/>
      <c r="J15" s="2082"/>
      <c r="K15" s="1814" t="s">
        <v>21</v>
      </c>
      <c r="L15" s="2231">
        <f>SUM(L12:L14)</f>
        <v>250</v>
      </c>
      <c r="M15" s="25"/>
      <c r="N15" s="1667"/>
      <c r="O15" s="1666"/>
      <c r="P15" s="1919"/>
      <c r="Q15" s="1919"/>
      <c r="R15" s="1919"/>
      <c r="S15" s="1921"/>
      <c r="T15" s="1919"/>
      <c r="U15" s="1919"/>
      <c r="V15" s="1919"/>
    </row>
    <row r="16" spans="1:22" s="6" customFormat="1" ht="39" hidden="1" customHeight="1" x14ac:dyDescent="0.25">
      <c r="A16" s="4512"/>
      <c r="B16" s="4795"/>
      <c r="C16" s="1637"/>
      <c r="D16" s="1681" t="s">
        <v>27</v>
      </c>
      <c r="E16" s="1646"/>
      <c r="F16" s="3812" t="s">
        <v>853</v>
      </c>
      <c r="G16" s="4586"/>
      <c r="H16" s="4521"/>
      <c r="I16" s="1749"/>
      <c r="J16" s="2087"/>
      <c r="K16" s="2061" t="s">
        <v>108</v>
      </c>
      <c r="L16" s="2305"/>
      <c r="M16" s="2301" t="s">
        <v>852</v>
      </c>
      <c r="N16" s="1980" t="s">
        <v>211</v>
      </c>
      <c r="O16" s="1760">
        <v>0.52900000000000003</v>
      </c>
      <c r="P16" s="1919"/>
      <c r="Q16" s="1919"/>
      <c r="R16" s="1919"/>
      <c r="S16" s="1921"/>
      <c r="T16" s="1919"/>
      <c r="U16" s="1919"/>
      <c r="V16" s="1919"/>
    </row>
    <row r="17" spans="1:22" s="6" customFormat="1" ht="21" hidden="1" customHeight="1" x14ac:dyDescent="0.25">
      <c r="A17" s="4512"/>
      <c r="B17" s="4795"/>
      <c r="C17" s="1637"/>
      <c r="D17" s="1804"/>
      <c r="E17" s="1636"/>
      <c r="F17" s="4527"/>
      <c r="G17" s="4586"/>
      <c r="H17" s="4521"/>
      <c r="I17" s="1749"/>
      <c r="J17" s="2087"/>
      <c r="K17" s="2061" t="s">
        <v>144</v>
      </c>
      <c r="L17" s="2305"/>
      <c r="M17" s="2028"/>
      <c r="N17" s="1928"/>
      <c r="O17" s="2304"/>
      <c r="P17" s="1919"/>
      <c r="Q17" s="1919"/>
      <c r="R17" s="1919"/>
      <c r="S17" s="1919"/>
      <c r="T17" s="1919"/>
      <c r="U17" s="1919"/>
      <c r="V17" s="1919"/>
    </row>
    <row r="18" spans="1:22" s="6" customFormat="1" ht="18" hidden="1" customHeight="1" thickBot="1" x14ac:dyDescent="0.3">
      <c r="A18" s="4512"/>
      <c r="B18" s="4795"/>
      <c r="C18" s="1637"/>
      <c r="D18" s="1804"/>
      <c r="E18" s="1636"/>
      <c r="F18" s="4527"/>
      <c r="G18" s="4586"/>
      <c r="H18" s="4521"/>
      <c r="I18" s="1749"/>
      <c r="J18" s="2087"/>
      <c r="K18" s="1706" t="s">
        <v>208</v>
      </c>
      <c r="L18" s="2303"/>
      <c r="M18" s="2020"/>
      <c r="N18" s="1641"/>
      <c r="O18" s="1640"/>
      <c r="P18" s="1919"/>
      <c r="Q18" s="1919"/>
      <c r="R18" s="1919"/>
      <c r="S18" s="1919"/>
      <c r="T18" s="1919"/>
      <c r="U18" s="1919"/>
      <c r="V18" s="1919"/>
    </row>
    <row r="19" spans="1:22" s="6" customFormat="1" ht="25.5" hidden="1" customHeight="1" thickBot="1" x14ac:dyDescent="0.3">
      <c r="A19" s="4512"/>
      <c r="B19" s="4795"/>
      <c r="C19" s="1637"/>
      <c r="D19" s="1804"/>
      <c r="E19" s="1636"/>
      <c r="F19" s="3813"/>
      <c r="G19" s="4586"/>
      <c r="H19" s="4521"/>
      <c r="I19" s="1567"/>
      <c r="J19" s="2082"/>
      <c r="K19" s="1814" t="s">
        <v>21</v>
      </c>
      <c r="L19" s="2302">
        <f>SUM(L16:L18)</f>
        <v>0</v>
      </c>
      <c r="M19" s="25"/>
      <c r="N19" s="1667"/>
      <c r="O19" s="1666"/>
      <c r="P19" s="1919"/>
      <c r="Q19" s="1919"/>
      <c r="R19" s="1919"/>
      <c r="S19" s="1919"/>
      <c r="T19" s="1919"/>
      <c r="U19" s="1919"/>
      <c r="V19" s="1919"/>
    </row>
    <row r="20" spans="1:22" s="6" customFormat="1" ht="25.5" customHeight="1" x14ac:dyDescent="0.25">
      <c r="A20" s="4512"/>
      <c r="B20" s="4795"/>
      <c r="C20" s="1637"/>
      <c r="D20" s="1804" t="s">
        <v>93</v>
      </c>
      <c r="E20" s="1636"/>
      <c r="F20" s="1885" t="s">
        <v>851</v>
      </c>
      <c r="G20" s="4586"/>
      <c r="H20" s="4521"/>
      <c r="I20" s="1573" t="s">
        <v>468</v>
      </c>
      <c r="J20" s="4584" t="s">
        <v>245</v>
      </c>
      <c r="K20" s="2079" t="s">
        <v>108</v>
      </c>
      <c r="L20" s="1856"/>
      <c r="M20" s="2301" t="s">
        <v>849</v>
      </c>
      <c r="N20" s="1980" t="s">
        <v>211</v>
      </c>
      <c r="O20" s="1930">
        <v>0.91</v>
      </c>
      <c r="P20" s="1921"/>
      <c r="Q20" s="1921"/>
      <c r="R20" s="1921"/>
      <c r="S20" s="1921"/>
      <c r="T20" s="1921"/>
      <c r="U20" s="1921"/>
      <c r="V20" s="1921"/>
    </row>
    <row r="21" spans="1:22" s="6" customFormat="1" ht="25.5" customHeight="1" thickBot="1" x14ac:dyDescent="0.3">
      <c r="A21" s="4512"/>
      <c r="B21" s="4795"/>
      <c r="C21" s="1637"/>
      <c r="D21" s="1804"/>
      <c r="E21" s="1636"/>
      <c r="F21" s="1885"/>
      <c r="G21" s="4586"/>
      <c r="H21" s="4521"/>
      <c r="I21" s="1749"/>
      <c r="J21" s="4578"/>
      <c r="K21" s="2061" t="s">
        <v>144</v>
      </c>
      <c r="L21" s="1912"/>
      <c r="M21" s="1619"/>
      <c r="N21" s="1618"/>
      <c r="O21" s="1937"/>
      <c r="P21" s="1919"/>
      <c r="Q21" s="1919"/>
      <c r="R21" s="2297"/>
      <c r="S21" s="1919"/>
      <c r="T21" s="1919"/>
      <c r="U21" s="1919"/>
      <c r="V21" s="1919"/>
    </row>
    <row r="22" spans="1:22" s="6" customFormat="1" ht="25.5" customHeight="1" thickBot="1" x14ac:dyDescent="0.3">
      <c r="A22" s="4512"/>
      <c r="B22" s="4795"/>
      <c r="C22" s="1637"/>
      <c r="D22" s="1804"/>
      <c r="E22" s="1636"/>
      <c r="F22" s="1885"/>
      <c r="G22" s="4586"/>
      <c r="H22" s="4521"/>
      <c r="I22" s="1749"/>
      <c r="J22" s="2295"/>
      <c r="K22" s="1706" t="s">
        <v>208</v>
      </c>
      <c r="L22" s="2300">
        <v>2.5</v>
      </c>
      <c r="M22" s="25"/>
      <c r="N22" s="1667"/>
      <c r="O22" s="2299"/>
      <c r="P22" s="1919"/>
      <c r="Q22" s="1919"/>
      <c r="R22" s="1919"/>
      <c r="S22" s="1921"/>
      <c r="T22" s="1919"/>
      <c r="U22" s="1919"/>
      <c r="V22" s="1919"/>
    </row>
    <row r="23" spans="1:22" s="6" customFormat="1" ht="25.5" customHeight="1" thickBot="1" x14ac:dyDescent="0.3">
      <c r="A23" s="4512"/>
      <c r="B23" s="4795"/>
      <c r="C23" s="1800"/>
      <c r="D23" s="1680"/>
      <c r="E23" s="1644"/>
      <c r="F23" s="1883"/>
      <c r="G23" s="4586"/>
      <c r="H23" s="4521"/>
      <c r="I23" s="1567"/>
      <c r="J23" s="2294"/>
      <c r="K23" s="1814" t="s">
        <v>21</v>
      </c>
      <c r="L23" s="1755">
        <f>SUM(L20:L22)</f>
        <v>2.5</v>
      </c>
      <c r="M23" s="25"/>
      <c r="N23" s="1667"/>
      <c r="O23" s="2299"/>
      <c r="P23" s="1919"/>
      <c r="Q23" s="1919"/>
      <c r="R23" s="1919"/>
      <c r="S23" s="1919"/>
      <c r="T23" s="1919"/>
      <c r="U23" s="1919"/>
      <c r="V23" s="1919"/>
    </row>
    <row r="24" spans="1:22" s="6" customFormat="1" ht="16.5" customHeight="1" x14ac:dyDescent="0.25">
      <c r="A24" s="4512"/>
      <c r="B24" s="4795"/>
      <c r="C24" s="1637"/>
      <c r="D24" s="1804" t="s">
        <v>64</v>
      </c>
      <c r="E24" s="1636"/>
      <c r="F24" s="4527" t="s">
        <v>850</v>
      </c>
      <c r="G24" s="4586"/>
      <c r="H24" s="4521"/>
      <c r="I24" s="1573" t="s">
        <v>468</v>
      </c>
      <c r="J24" s="4584" t="s">
        <v>245</v>
      </c>
      <c r="K24" s="2079" t="s">
        <v>108</v>
      </c>
      <c r="L24" s="1896">
        <v>0</v>
      </c>
      <c r="M24" s="2298" t="s">
        <v>849</v>
      </c>
      <c r="N24" s="1980" t="s">
        <v>211</v>
      </c>
      <c r="O24" s="1930">
        <v>0.76</v>
      </c>
      <c r="P24" s="1919"/>
      <c r="Q24" s="1919"/>
      <c r="R24" s="2297"/>
      <c r="S24" s="1921"/>
      <c r="T24" s="1919"/>
      <c r="U24" s="1919"/>
      <c r="V24" s="1919"/>
    </row>
    <row r="25" spans="1:22" s="6" customFormat="1" ht="16.5" customHeight="1" thickBot="1" x14ac:dyDescent="0.3">
      <c r="A25" s="4512"/>
      <c r="B25" s="4795"/>
      <c r="C25" s="1637"/>
      <c r="D25" s="1804"/>
      <c r="E25" s="1636"/>
      <c r="F25" s="4527"/>
      <c r="G25" s="4586"/>
      <c r="H25" s="4521"/>
      <c r="I25" s="1749"/>
      <c r="J25" s="4578"/>
      <c r="K25" s="2061" t="s">
        <v>144</v>
      </c>
      <c r="L25" s="1912"/>
      <c r="M25" s="2296"/>
      <c r="N25" s="1618"/>
      <c r="O25" s="1651"/>
      <c r="P25" s="1919"/>
      <c r="Q25" s="1919"/>
      <c r="R25" s="1919"/>
      <c r="S25" s="1919"/>
      <c r="T25" s="1919"/>
      <c r="U25" s="1919"/>
      <c r="V25" s="1919"/>
    </row>
    <row r="26" spans="1:22" s="6" customFormat="1" ht="16.5" customHeight="1" thickBot="1" x14ac:dyDescent="0.3">
      <c r="A26" s="4512"/>
      <c r="B26" s="4795"/>
      <c r="C26" s="1637"/>
      <c r="D26" s="1804"/>
      <c r="E26" s="1636"/>
      <c r="F26" s="4527"/>
      <c r="G26" s="4586"/>
      <c r="H26" s="4521"/>
      <c r="I26" s="1749"/>
      <c r="J26" s="2295"/>
      <c r="K26" s="1706" t="s">
        <v>208</v>
      </c>
      <c r="L26" s="1916">
        <v>336</v>
      </c>
      <c r="M26" s="25"/>
      <c r="N26" s="1667"/>
      <c r="O26" s="1666"/>
      <c r="P26" s="1919"/>
      <c r="Q26" s="1919"/>
      <c r="R26" s="1919"/>
      <c r="S26" s="1921"/>
      <c r="T26" s="1919"/>
      <c r="U26" s="1919"/>
      <c r="V26" s="1919"/>
    </row>
    <row r="27" spans="1:22" s="6" customFormat="1" ht="16.5" customHeight="1" thickBot="1" x14ac:dyDescent="0.3">
      <c r="A27" s="4512"/>
      <c r="B27" s="4795"/>
      <c r="C27" s="1800"/>
      <c r="D27" s="1680"/>
      <c r="E27" s="1644"/>
      <c r="F27" s="3813"/>
      <c r="G27" s="4587"/>
      <c r="H27" s="4521"/>
      <c r="I27" s="1567"/>
      <c r="J27" s="2294"/>
      <c r="K27" s="1814" t="s">
        <v>21</v>
      </c>
      <c r="L27" s="1755">
        <f>SUM(L24:L26)</f>
        <v>336</v>
      </c>
      <c r="M27" s="25"/>
      <c r="N27" s="1667"/>
      <c r="O27" s="1666"/>
      <c r="P27" s="1919"/>
      <c r="Q27" s="1919"/>
      <c r="R27" s="1919"/>
      <c r="S27" s="1919"/>
      <c r="T27" s="1919"/>
      <c r="U27" s="1919"/>
      <c r="V27" s="1919"/>
    </row>
    <row r="28" spans="1:22" s="6" customFormat="1" ht="16.5" customHeight="1" thickBot="1" x14ac:dyDescent="0.3">
      <c r="A28" s="4512"/>
      <c r="B28" s="4795"/>
      <c r="C28" s="2245"/>
      <c r="D28" s="2148"/>
      <c r="E28" s="2148"/>
      <c r="F28" s="2293"/>
      <c r="G28" s="2292"/>
      <c r="H28" s="2291"/>
      <c r="I28" s="1962"/>
      <c r="J28" s="2290"/>
      <c r="K28" s="2235" t="s">
        <v>108</v>
      </c>
      <c r="L28" s="2289">
        <f>L12+L16+L24+L20</f>
        <v>100</v>
      </c>
      <c r="M28" s="25"/>
      <c r="N28" s="1667"/>
      <c r="O28" s="1666"/>
      <c r="P28" s="1919"/>
      <c r="Q28" s="1919"/>
      <c r="R28" s="1919"/>
      <c r="S28" s="1919"/>
      <c r="T28" s="1919"/>
      <c r="U28" s="1919"/>
      <c r="V28" s="1919"/>
    </row>
    <row r="29" spans="1:22" s="6" customFormat="1" ht="16.5" customHeight="1" thickBot="1" x14ac:dyDescent="0.3">
      <c r="A29" s="4512"/>
      <c r="B29" s="4795"/>
      <c r="C29" s="2233"/>
      <c r="D29" s="2146"/>
      <c r="E29" s="2146"/>
      <c r="F29" s="2288"/>
      <c r="G29" s="2287"/>
      <c r="H29" s="2286"/>
      <c r="I29" s="1947"/>
      <c r="J29" s="2285"/>
      <c r="K29" s="2235" t="s">
        <v>208</v>
      </c>
      <c r="L29" s="2238">
        <f>L14+L18+L26+L22</f>
        <v>488.5</v>
      </c>
      <c r="M29" s="1619"/>
      <c r="N29" s="1618"/>
      <c r="O29" s="1651"/>
      <c r="P29" s="1919"/>
      <c r="Q29" s="1919"/>
      <c r="R29" s="1919"/>
      <c r="S29" s="1919"/>
      <c r="T29" s="1919"/>
      <c r="U29" s="1919"/>
      <c r="V29" s="1919"/>
    </row>
    <row r="30" spans="1:22" s="6" customFormat="1" ht="15" customHeight="1" thickBot="1" x14ac:dyDescent="0.25">
      <c r="A30" s="4512"/>
      <c r="B30" s="4795"/>
      <c r="C30" s="4791"/>
      <c r="D30" s="4792"/>
      <c r="E30" s="4792"/>
      <c r="F30" s="4792"/>
      <c r="G30" s="4792"/>
      <c r="H30" s="4792"/>
      <c r="I30" s="4792"/>
      <c r="J30" s="4793"/>
      <c r="K30" s="2284" t="s">
        <v>21</v>
      </c>
      <c r="L30" s="2043">
        <f>L15+L19+L27+L23</f>
        <v>588.5</v>
      </c>
      <c r="M30" s="25"/>
      <c r="N30" s="1667"/>
      <c r="O30" s="1666"/>
      <c r="P30" s="1919"/>
      <c r="Q30" s="1919"/>
      <c r="R30" s="1919"/>
      <c r="S30" s="1919"/>
      <c r="T30" s="1919"/>
      <c r="U30" s="1919"/>
      <c r="V30" s="1919"/>
    </row>
    <row r="31" spans="1:22" s="6" customFormat="1" ht="21" customHeight="1" thickBot="1" x14ac:dyDescent="0.3">
      <c r="A31" s="1522" t="s">
        <v>25</v>
      </c>
      <c r="B31" s="1524" t="s">
        <v>25</v>
      </c>
      <c r="C31" s="4615" t="s">
        <v>464</v>
      </c>
      <c r="D31" s="4616"/>
      <c r="E31" s="4616"/>
      <c r="F31" s="4616"/>
      <c r="G31" s="4616"/>
      <c r="H31" s="4616"/>
      <c r="I31" s="4616"/>
      <c r="J31" s="4616"/>
      <c r="K31" s="4617"/>
      <c r="L31" s="2059">
        <f>L30</f>
        <v>588.5</v>
      </c>
      <c r="M31" s="4632"/>
      <c r="N31" s="4633"/>
      <c r="O31" s="4634"/>
      <c r="P31" s="1919"/>
      <c r="Q31" s="1919"/>
      <c r="R31" s="1919"/>
      <c r="S31" s="1919"/>
      <c r="T31" s="1919"/>
      <c r="U31" s="1919"/>
      <c r="V31" s="1919"/>
    </row>
    <row r="32" spans="1:22" s="6" customFormat="1" ht="18.75" customHeight="1" thickBot="1" x14ac:dyDescent="0.3">
      <c r="A32" s="1522" t="s">
        <v>25</v>
      </c>
      <c r="B32" s="1965" t="s">
        <v>27</v>
      </c>
      <c r="C32" s="2165" t="s">
        <v>848</v>
      </c>
      <c r="D32" s="2164"/>
      <c r="E32" s="2164"/>
      <c r="F32" s="2164"/>
      <c r="G32" s="2162"/>
      <c r="H32" s="2163"/>
      <c r="I32" s="2162"/>
      <c r="J32" s="2162"/>
      <c r="K32" s="2162"/>
      <c r="L32" s="2162"/>
      <c r="M32" s="2162"/>
      <c r="N32" s="2162"/>
      <c r="O32" s="2057"/>
    </row>
    <row r="33" spans="1:22" s="6" customFormat="1" ht="14.25" customHeight="1" thickBot="1" x14ac:dyDescent="0.3">
      <c r="A33" s="4511"/>
      <c r="B33" s="4528"/>
      <c r="C33" s="2283"/>
      <c r="D33" s="2282"/>
      <c r="E33" s="2282"/>
      <c r="F33" s="2282"/>
      <c r="G33" s="2282"/>
      <c r="H33" s="2282"/>
      <c r="I33" s="2282"/>
      <c r="J33" s="2282"/>
      <c r="K33" s="2282"/>
      <c r="L33" s="2281"/>
      <c r="M33" s="2208" t="s">
        <v>847</v>
      </c>
      <c r="N33" s="2280" t="s">
        <v>36</v>
      </c>
      <c r="O33" s="2279">
        <v>100</v>
      </c>
    </row>
    <row r="34" spans="1:22" s="6" customFormat="1" ht="27.75" customHeight="1" thickBot="1" x14ac:dyDescent="0.3">
      <c r="A34" s="4513"/>
      <c r="B34" s="4530"/>
      <c r="C34" s="2278"/>
      <c r="D34" s="1551"/>
      <c r="E34" s="1551"/>
      <c r="F34" s="1551"/>
      <c r="G34" s="1551"/>
      <c r="H34" s="1551"/>
      <c r="I34" s="1551"/>
      <c r="J34" s="1551"/>
      <c r="K34" s="1551"/>
      <c r="L34" s="2257"/>
      <c r="M34" s="2024" t="s">
        <v>326</v>
      </c>
      <c r="N34" s="1980" t="s">
        <v>36</v>
      </c>
      <c r="O34" s="1930">
        <v>13</v>
      </c>
    </row>
    <row r="35" spans="1:22" s="6" customFormat="1" ht="71.25" customHeight="1" thickBot="1" x14ac:dyDescent="0.3">
      <c r="A35" s="1694" t="s">
        <v>25</v>
      </c>
      <c r="B35" s="2246" t="s">
        <v>27</v>
      </c>
      <c r="C35" s="2245" t="s">
        <v>25</v>
      </c>
      <c r="D35" s="2277"/>
      <c r="E35" s="2276"/>
      <c r="F35" s="2275" t="s">
        <v>846</v>
      </c>
      <c r="G35" s="4585" t="s">
        <v>482</v>
      </c>
      <c r="H35" s="4520" t="s">
        <v>33</v>
      </c>
      <c r="I35" s="1573" t="s">
        <v>468</v>
      </c>
      <c r="J35" s="2094" t="s">
        <v>245</v>
      </c>
      <c r="K35" s="2079"/>
      <c r="L35" s="2274"/>
      <c r="M35" s="1717" t="s">
        <v>845</v>
      </c>
      <c r="N35" s="2273" t="s">
        <v>36</v>
      </c>
      <c r="O35" s="2272">
        <v>4</v>
      </c>
    </row>
    <row r="36" spans="1:22" s="6" customFormat="1" ht="21" customHeight="1" x14ac:dyDescent="0.2">
      <c r="A36" s="4511" t="s">
        <v>25</v>
      </c>
      <c r="B36" s="4607" t="s">
        <v>27</v>
      </c>
      <c r="C36" s="4517" t="s">
        <v>25</v>
      </c>
      <c r="D36" s="4524" t="s">
        <v>25</v>
      </c>
      <c r="E36" s="4610"/>
      <c r="F36" s="4588" t="s">
        <v>844</v>
      </c>
      <c r="G36" s="4586"/>
      <c r="H36" s="4521"/>
      <c r="I36" s="4514" t="s">
        <v>468</v>
      </c>
      <c r="J36" s="1915" t="s">
        <v>245</v>
      </c>
      <c r="K36" s="2250" t="s">
        <v>108</v>
      </c>
      <c r="L36" s="2271">
        <v>85</v>
      </c>
      <c r="M36" s="4628" t="s">
        <v>833</v>
      </c>
      <c r="N36" s="4630" t="s">
        <v>353</v>
      </c>
      <c r="O36" s="4669">
        <v>1</v>
      </c>
      <c r="P36" s="2270"/>
      <c r="Q36" s="2270"/>
      <c r="R36" s="2270"/>
      <c r="S36" s="2270"/>
      <c r="T36" s="2270"/>
      <c r="U36" s="2270"/>
      <c r="V36" s="2270"/>
    </row>
    <row r="37" spans="1:22" s="6" customFormat="1" ht="19.5" customHeight="1" x14ac:dyDescent="0.2">
      <c r="A37" s="4512"/>
      <c r="B37" s="4608"/>
      <c r="C37" s="4518"/>
      <c r="D37" s="4525"/>
      <c r="E37" s="4611"/>
      <c r="F37" s="4398"/>
      <c r="G37" s="4586"/>
      <c r="H37" s="4521"/>
      <c r="I37" s="4515"/>
      <c r="J37" s="2087"/>
      <c r="K37" s="2242" t="s">
        <v>144</v>
      </c>
      <c r="L37" s="2269"/>
      <c r="M37" s="4629"/>
      <c r="N37" s="4631"/>
      <c r="O37" s="4639"/>
    </row>
    <row r="38" spans="1:22" s="6" customFormat="1" ht="15" customHeight="1" x14ac:dyDescent="0.2">
      <c r="A38" s="4512"/>
      <c r="B38" s="4608"/>
      <c r="C38" s="4518"/>
      <c r="D38" s="4525"/>
      <c r="E38" s="4611"/>
      <c r="F38" s="4398"/>
      <c r="G38" s="4586"/>
      <c r="H38" s="4521"/>
      <c r="I38" s="4515"/>
      <c r="J38" s="2087"/>
      <c r="K38" s="2264" t="s">
        <v>208</v>
      </c>
      <c r="L38" s="2269">
        <v>825.2</v>
      </c>
      <c r="M38" s="2268"/>
      <c r="N38" s="2151"/>
      <c r="O38" s="2178"/>
    </row>
    <row r="39" spans="1:22" s="6" customFormat="1" ht="20.25" customHeight="1" thickBot="1" x14ac:dyDescent="0.25">
      <c r="A39" s="4512"/>
      <c r="B39" s="4608"/>
      <c r="C39" s="4518"/>
      <c r="D39" s="4525"/>
      <c r="E39" s="4611"/>
      <c r="F39" s="4398"/>
      <c r="G39" s="4586"/>
      <c r="H39" s="4521"/>
      <c r="I39" s="4516"/>
      <c r="J39" s="2082"/>
      <c r="K39" s="1589" t="s">
        <v>130</v>
      </c>
      <c r="L39" s="2269"/>
      <c r="M39" s="2268"/>
      <c r="N39" s="2151"/>
      <c r="O39" s="2178"/>
    </row>
    <row r="40" spans="1:22" s="6" customFormat="1" ht="16.5" customHeight="1" thickBot="1" x14ac:dyDescent="0.25">
      <c r="A40" s="4513"/>
      <c r="B40" s="4609"/>
      <c r="C40" s="4519"/>
      <c r="D40" s="4526"/>
      <c r="E40" s="4612"/>
      <c r="F40" s="4399"/>
      <c r="G40" s="4586"/>
      <c r="H40" s="4521"/>
      <c r="I40" s="1749"/>
      <c r="J40" s="2106"/>
      <c r="K40" s="2239" t="s">
        <v>21</v>
      </c>
      <c r="L40" s="2267">
        <f>SUM(L36:L39)</f>
        <v>910.2</v>
      </c>
      <c r="M40" s="2266"/>
      <c r="N40" s="2053"/>
      <c r="O40" s="2265"/>
    </row>
    <row r="41" spans="1:22" s="6" customFormat="1" ht="18" customHeight="1" x14ac:dyDescent="0.25">
      <c r="A41" s="4511" t="s">
        <v>25</v>
      </c>
      <c r="B41" s="4607" t="s">
        <v>27</v>
      </c>
      <c r="C41" s="4517" t="s">
        <v>25</v>
      </c>
      <c r="D41" s="4524" t="s">
        <v>93</v>
      </c>
      <c r="E41" s="4610"/>
      <c r="F41" s="4401" t="s">
        <v>843</v>
      </c>
      <c r="G41" s="4586"/>
      <c r="H41" s="4521"/>
      <c r="I41" s="4514" t="s">
        <v>468</v>
      </c>
      <c r="J41" s="1915" t="s">
        <v>245</v>
      </c>
      <c r="K41" s="2250" t="s">
        <v>108</v>
      </c>
      <c r="L41" s="1821">
        <v>20</v>
      </c>
      <c r="M41" s="4628" t="s">
        <v>833</v>
      </c>
      <c r="N41" s="4630" t="s">
        <v>353</v>
      </c>
      <c r="O41" s="4669">
        <v>1</v>
      </c>
      <c r="S41" s="1494"/>
      <c r="U41" s="1494"/>
    </row>
    <row r="42" spans="1:22" s="6" customFormat="1" ht="16.5" customHeight="1" x14ac:dyDescent="0.25">
      <c r="A42" s="4512"/>
      <c r="B42" s="4608"/>
      <c r="C42" s="4518"/>
      <c r="D42" s="4525"/>
      <c r="E42" s="4611"/>
      <c r="F42" s="4452"/>
      <c r="G42" s="4586"/>
      <c r="H42" s="4521"/>
      <c r="I42" s="4515"/>
      <c r="J42" s="2087"/>
      <c r="K42" s="2242" t="s">
        <v>144</v>
      </c>
      <c r="L42" s="2241">
        <v>0</v>
      </c>
      <c r="M42" s="4629"/>
      <c r="N42" s="4631"/>
      <c r="O42" s="4639"/>
    </row>
    <row r="43" spans="1:22" s="6" customFormat="1" ht="19.5" customHeight="1" x14ac:dyDescent="0.25">
      <c r="A43" s="4512"/>
      <c r="B43" s="4608"/>
      <c r="C43" s="4518"/>
      <c r="D43" s="4525"/>
      <c r="E43" s="4611"/>
      <c r="F43" s="4452"/>
      <c r="G43" s="4586"/>
      <c r="H43" s="4521"/>
      <c r="I43" s="4515"/>
      <c r="J43" s="2087"/>
      <c r="K43" s="2264" t="s">
        <v>208</v>
      </c>
      <c r="L43" s="2241">
        <v>236.7</v>
      </c>
      <c r="M43" s="1979"/>
      <c r="N43" s="2053"/>
      <c r="O43" s="2262"/>
    </row>
    <row r="44" spans="1:22" s="6" customFormat="1" ht="16.5" customHeight="1" thickBot="1" x14ac:dyDescent="0.3">
      <c r="A44" s="4512"/>
      <c r="B44" s="4608"/>
      <c r="C44" s="4518"/>
      <c r="D44" s="4525"/>
      <c r="E44" s="4611"/>
      <c r="F44" s="4452"/>
      <c r="G44" s="4586"/>
      <c r="H44" s="4521"/>
      <c r="I44" s="4516"/>
      <c r="J44" s="2082"/>
      <c r="K44" s="1589" t="s">
        <v>130</v>
      </c>
      <c r="L44" s="2086">
        <v>0</v>
      </c>
      <c r="M44" s="1979"/>
      <c r="N44" s="2053"/>
      <c r="O44" s="2262"/>
      <c r="S44" s="1494"/>
    </row>
    <row r="45" spans="1:22" s="6" customFormat="1" ht="20.25" customHeight="1" thickBot="1" x14ac:dyDescent="0.3">
      <c r="A45" s="4513"/>
      <c r="B45" s="4609"/>
      <c r="C45" s="4519"/>
      <c r="D45" s="4526"/>
      <c r="E45" s="4612"/>
      <c r="F45" s="4402"/>
      <c r="G45" s="4586"/>
      <c r="H45" s="4521"/>
      <c r="I45" s="1749"/>
      <c r="J45" s="2106"/>
      <c r="K45" s="2239" t="s">
        <v>21</v>
      </c>
      <c r="L45" s="2263">
        <f>SUM(L41:L44)</f>
        <v>256.7</v>
      </c>
      <c r="M45" s="1979"/>
      <c r="N45" s="2053"/>
      <c r="O45" s="2262"/>
    </row>
    <row r="46" spans="1:22" s="6" customFormat="1" ht="50.25" customHeight="1" x14ac:dyDescent="0.25">
      <c r="A46" s="1694" t="s">
        <v>25</v>
      </c>
      <c r="B46" s="2246" t="s">
        <v>27</v>
      </c>
      <c r="C46" s="2245" t="s">
        <v>25</v>
      </c>
      <c r="D46" s="1681" t="s">
        <v>87</v>
      </c>
      <c r="E46" s="1646"/>
      <c r="F46" s="4680" t="s">
        <v>842</v>
      </c>
      <c r="G46" s="4586"/>
      <c r="H46" s="4521"/>
      <c r="I46" s="4514" t="s">
        <v>468</v>
      </c>
      <c r="J46" s="1915" t="s">
        <v>245</v>
      </c>
      <c r="K46" s="2061" t="s">
        <v>108</v>
      </c>
      <c r="L46" s="2091">
        <v>35</v>
      </c>
      <c r="M46" s="1714" t="s">
        <v>841</v>
      </c>
      <c r="N46" s="2151" t="s">
        <v>36</v>
      </c>
      <c r="O46" s="2262">
        <v>4</v>
      </c>
    </row>
    <row r="47" spans="1:22" s="6" customFormat="1" ht="24.75" customHeight="1" x14ac:dyDescent="0.25">
      <c r="A47" s="1639"/>
      <c r="B47" s="2237"/>
      <c r="C47" s="2236"/>
      <c r="D47" s="1804"/>
      <c r="E47" s="1636"/>
      <c r="F47" s="4681"/>
      <c r="G47" s="4586"/>
      <c r="H47" s="4521"/>
      <c r="I47" s="4515"/>
      <c r="J47" s="2087"/>
      <c r="K47" s="2061" t="s">
        <v>144</v>
      </c>
      <c r="L47" s="2091"/>
      <c r="M47" s="2261" t="s">
        <v>840</v>
      </c>
      <c r="N47" s="2260" t="s">
        <v>36</v>
      </c>
      <c r="O47" s="2259">
        <v>48</v>
      </c>
    </row>
    <row r="48" spans="1:22" s="6" customFormat="1" ht="19.5" customHeight="1" thickBot="1" x14ac:dyDescent="0.3">
      <c r="A48" s="1639"/>
      <c r="B48" s="2237"/>
      <c r="C48" s="2236"/>
      <c r="D48" s="1804"/>
      <c r="E48" s="1636"/>
      <c r="F48" s="4681"/>
      <c r="G48" s="4586"/>
      <c r="H48" s="4521"/>
      <c r="I48" s="4515"/>
      <c r="J48" s="2087"/>
      <c r="K48" s="1706" t="s">
        <v>208</v>
      </c>
      <c r="L48" s="2240">
        <v>72</v>
      </c>
      <c r="M48" s="2258"/>
      <c r="N48" s="1564"/>
      <c r="O48" s="1632"/>
    </row>
    <row r="49" spans="1:19" s="6" customFormat="1" ht="16.5" customHeight="1" thickBot="1" x14ac:dyDescent="0.3">
      <c r="A49" s="1809"/>
      <c r="B49" s="2234"/>
      <c r="C49" s="2233"/>
      <c r="D49" s="1680"/>
      <c r="E49" s="2257"/>
      <c r="F49" s="2083"/>
      <c r="G49" s="4587"/>
      <c r="H49" s="4521"/>
      <c r="I49" s="4516"/>
      <c r="J49" s="2082"/>
      <c r="K49" s="1814" t="s">
        <v>21</v>
      </c>
      <c r="L49" s="2231">
        <f>L46+L47+L48</f>
        <v>107</v>
      </c>
      <c r="M49" s="25"/>
      <c r="N49" s="1667"/>
      <c r="O49" s="1666"/>
    </row>
    <row r="50" spans="1:19" s="6" customFormat="1" ht="21.75" customHeight="1" x14ac:dyDescent="0.25">
      <c r="A50" s="1694" t="s">
        <v>25</v>
      </c>
      <c r="B50" s="2246" t="s">
        <v>27</v>
      </c>
      <c r="C50" s="2245" t="s">
        <v>25</v>
      </c>
      <c r="D50" s="1681" t="s">
        <v>81</v>
      </c>
      <c r="E50" s="1646"/>
      <c r="F50" s="3812" t="s">
        <v>839</v>
      </c>
      <c r="G50" s="4585" t="s">
        <v>482</v>
      </c>
      <c r="H50" s="4521"/>
      <c r="I50" s="4514" t="s">
        <v>468</v>
      </c>
      <c r="J50" s="1915" t="s">
        <v>245</v>
      </c>
      <c r="K50" s="2079" t="s">
        <v>108</v>
      </c>
      <c r="L50" s="2256">
        <v>25</v>
      </c>
      <c r="M50" s="4683" t="s">
        <v>838</v>
      </c>
      <c r="N50" s="4566" t="s">
        <v>353</v>
      </c>
      <c r="O50" s="4685">
        <v>14500</v>
      </c>
      <c r="S50" s="1494"/>
    </row>
    <row r="51" spans="1:19" s="6" customFormat="1" ht="21" customHeight="1" thickBot="1" x14ac:dyDescent="0.3">
      <c r="A51" s="1809"/>
      <c r="B51" s="2234"/>
      <c r="C51" s="2233"/>
      <c r="D51" s="1680"/>
      <c r="E51" s="1644"/>
      <c r="F51" s="3813"/>
      <c r="G51" s="4586"/>
      <c r="H51" s="4521"/>
      <c r="I51" s="4515"/>
      <c r="J51" s="2082"/>
      <c r="K51" s="2067" t="s">
        <v>144</v>
      </c>
      <c r="L51" s="1820">
        <v>0</v>
      </c>
      <c r="M51" s="4684"/>
      <c r="N51" s="4567"/>
      <c r="O51" s="4686"/>
    </row>
    <row r="52" spans="1:19" s="6" customFormat="1" ht="18.75" customHeight="1" thickBot="1" x14ac:dyDescent="0.3">
      <c r="A52" s="1639"/>
      <c r="B52" s="2237"/>
      <c r="C52" s="2236"/>
      <c r="D52" s="1804"/>
      <c r="E52" s="1636"/>
      <c r="F52" s="2255"/>
      <c r="G52" s="4586"/>
      <c r="H52" s="4521"/>
      <c r="I52" s="4515"/>
      <c r="J52" s="2147"/>
      <c r="K52" s="2254" t="s">
        <v>208</v>
      </c>
      <c r="L52" s="2253">
        <v>40</v>
      </c>
      <c r="M52" s="1861"/>
      <c r="N52" s="1727"/>
      <c r="O52" s="1726"/>
    </row>
    <row r="53" spans="1:19" s="6" customFormat="1" ht="19.5" customHeight="1" thickBot="1" x14ac:dyDescent="0.3">
      <c r="A53" s="1639"/>
      <c r="B53" s="2237"/>
      <c r="C53" s="2236"/>
      <c r="D53" s="1804"/>
      <c r="E53" s="1644"/>
      <c r="F53" s="2252"/>
      <c r="G53" s="4586"/>
      <c r="H53" s="4550"/>
      <c r="I53" s="4516"/>
      <c r="J53" s="2082"/>
      <c r="K53" s="2239" t="s">
        <v>21</v>
      </c>
      <c r="L53" s="2081">
        <f>L50+L51+L52</f>
        <v>65</v>
      </c>
      <c r="M53" s="1850"/>
      <c r="N53" s="1564"/>
      <c r="O53" s="1632"/>
    </row>
    <row r="54" spans="1:19" s="6" customFormat="1" ht="19.5" customHeight="1" x14ac:dyDescent="0.25">
      <c r="A54" s="1694" t="s">
        <v>25</v>
      </c>
      <c r="B54" s="2246" t="s">
        <v>27</v>
      </c>
      <c r="C54" s="2245" t="s">
        <v>25</v>
      </c>
      <c r="D54" s="1681" t="s">
        <v>78</v>
      </c>
      <c r="E54" s="1646"/>
      <c r="F54" s="2251" t="s">
        <v>837</v>
      </c>
      <c r="G54" s="4585" t="s">
        <v>482</v>
      </c>
      <c r="H54" s="4520" t="s">
        <v>33</v>
      </c>
      <c r="I54" s="1646" t="s">
        <v>468</v>
      </c>
      <c r="J54" s="1915" t="s">
        <v>245</v>
      </c>
      <c r="K54" s="2250" t="s">
        <v>108</v>
      </c>
      <c r="L54" s="2041">
        <v>0</v>
      </c>
      <c r="M54" s="4673" t="s">
        <v>836</v>
      </c>
      <c r="N54" s="4675" t="s">
        <v>211</v>
      </c>
      <c r="O54" s="4669">
        <v>140</v>
      </c>
      <c r="Q54" s="1589"/>
      <c r="R54" s="1589"/>
    </row>
    <row r="55" spans="1:19" s="6" customFormat="1" ht="19.5" customHeight="1" x14ac:dyDescent="0.25">
      <c r="A55" s="1639"/>
      <c r="B55" s="2237"/>
      <c r="C55" s="2236"/>
      <c r="D55" s="1804"/>
      <c r="E55" s="1636"/>
      <c r="F55" s="2248"/>
      <c r="G55" s="4586"/>
      <c r="H55" s="4521"/>
      <c r="I55" s="1636"/>
      <c r="J55" s="1914"/>
      <c r="K55" s="2242" t="s">
        <v>144</v>
      </c>
      <c r="L55" s="2241">
        <v>0</v>
      </c>
      <c r="M55" s="4674"/>
      <c r="N55" s="4676"/>
      <c r="O55" s="4639"/>
    </row>
    <row r="56" spans="1:19" s="6" customFormat="1" ht="19.5" customHeight="1" thickBot="1" x14ac:dyDescent="0.3">
      <c r="A56" s="1639"/>
      <c r="B56" s="2237"/>
      <c r="C56" s="2236"/>
      <c r="D56" s="1804"/>
      <c r="E56" s="1636"/>
      <c r="F56" s="2248"/>
      <c r="G56" s="4586"/>
      <c r="H56" s="4521"/>
      <c r="I56" s="1636"/>
      <c r="J56" s="2249"/>
      <c r="K56" s="1284" t="s">
        <v>208</v>
      </c>
      <c r="L56" s="2240">
        <v>85</v>
      </c>
      <c r="M56" s="1851"/>
      <c r="N56" s="1654"/>
      <c r="O56" s="1553"/>
    </row>
    <row r="57" spans="1:19" s="6" customFormat="1" ht="19.5" customHeight="1" thickBot="1" x14ac:dyDescent="0.3">
      <c r="A57" s="1809"/>
      <c r="B57" s="2234"/>
      <c r="C57" s="2233"/>
      <c r="D57" s="1680"/>
      <c r="E57" s="1644"/>
      <c r="F57" s="2248"/>
      <c r="G57" s="4586"/>
      <c r="H57" s="4521"/>
      <c r="I57" s="1636"/>
      <c r="J57" s="2247"/>
      <c r="K57" s="2239" t="s">
        <v>21</v>
      </c>
      <c r="L57" s="2081">
        <f>SUM(L54:L56)</f>
        <v>85</v>
      </c>
      <c r="M57" s="1550"/>
      <c r="N57" s="1618"/>
      <c r="O57" s="1651"/>
    </row>
    <row r="58" spans="1:19" s="6" customFormat="1" ht="19.5" customHeight="1" x14ac:dyDescent="0.25">
      <c r="A58" s="1694" t="s">
        <v>25</v>
      </c>
      <c r="B58" s="2246" t="s">
        <v>27</v>
      </c>
      <c r="C58" s="2245" t="s">
        <v>25</v>
      </c>
      <c r="D58" s="1681" t="s">
        <v>73</v>
      </c>
      <c r="E58" s="1646"/>
      <c r="F58" s="211" t="s">
        <v>835</v>
      </c>
      <c r="G58" s="4586"/>
      <c r="H58" s="4521"/>
      <c r="I58" s="1646" t="s">
        <v>468</v>
      </c>
      <c r="J58" s="1915" t="s">
        <v>245</v>
      </c>
      <c r="K58" s="2242" t="s">
        <v>108</v>
      </c>
      <c r="L58" s="2091">
        <v>75</v>
      </c>
      <c r="M58" s="4652" t="s">
        <v>834</v>
      </c>
      <c r="N58" s="4653" t="s">
        <v>353</v>
      </c>
      <c r="O58" s="4638">
        <v>4</v>
      </c>
      <c r="Q58" s="1589"/>
      <c r="R58" s="1589"/>
    </row>
    <row r="59" spans="1:19" s="6" customFormat="1" ht="19.5" customHeight="1" x14ac:dyDescent="0.25">
      <c r="A59" s="1639"/>
      <c r="B59" s="2237"/>
      <c r="C59" s="2236"/>
      <c r="D59" s="1804"/>
      <c r="E59" s="1636"/>
      <c r="F59" s="1748"/>
      <c r="G59" s="4586"/>
      <c r="H59" s="4521"/>
      <c r="I59" s="1636"/>
      <c r="J59" s="1914"/>
      <c r="K59" s="2242" t="s">
        <v>144</v>
      </c>
      <c r="L59" s="2241">
        <v>0</v>
      </c>
      <c r="M59" s="4629"/>
      <c r="N59" s="4631"/>
      <c r="O59" s="4639"/>
    </row>
    <row r="60" spans="1:19" s="6" customFormat="1" ht="19.5" customHeight="1" thickBot="1" x14ac:dyDescent="0.3">
      <c r="A60" s="1639"/>
      <c r="B60" s="2237"/>
      <c r="C60" s="2236"/>
      <c r="D60" s="1804"/>
      <c r="E60" s="1636"/>
      <c r="F60" s="1748"/>
      <c r="G60" s="4586"/>
      <c r="H60" s="4521"/>
      <c r="I60" s="1636"/>
      <c r="J60" s="1914"/>
      <c r="K60" s="1589" t="s">
        <v>208</v>
      </c>
      <c r="L60" s="2244">
        <v>212</v>
      </c>
      <c r="M60" s="1624"/>
      <c r="N60" s="1623"/>
      <c r="O60" s="1622"/>
    </row>
    <row r="61" spans="1:19" s="6" customFormat="1" ht="14.25" customHeight="1" thickBot="1" x14ac:dyDescent="0.3">
      <c r="A61" s="1809"/>
      <c r="B61" s="2234"/>
      <c r="C61" s="2233"/>
      <c r="D61" s="1680"/>
      <c r="E61" s="1644"/>
      <c r="F61" s="1607"/>
      <c r="G61" s="4586"/>
      <c r="H61" s="4521"/>
      <c r="I61" s="1644"/>
      <c r="J61" s="1911"/>
      <c r="K61" s="2239" t="s">
        <v>21</v>
      </c>
      <c r="L61" s="2081">
        <f>SUM(L58:L60)</f>
        <v>287</v>
      </c>
      <c r="M61" s="1619"/>
      <c r="N61" s="1618"/>
      <c r="O61" s="1548"/>
    </row>
    <row r="62" spans="1:19" s="6" customFormat="1" ht="14.25" hidden="1" customHeight="1" x14ac:dyDescent="0.25">
      <c r="A62" s="1639" t="s">
        <v>25</v>
      </c>
      <c r="B62" s="2237" t="s">
        <v>27</v>
      </c>
      <c r="C62" s="2236" t="s">
        <v>25</v>
      </c>
      <c r="D62" s="2243"/>
      <c r="E62" s="1646"/>
      <c r="F62" s="4853"/>
      <c r="G62" s="4586"/>
      <c r="H62" s="4521"/>
      <c r="I62" s="1646" t="s">
        <v>468</v>
      </c>
      <c r="J62" s="1915" t="s">
        <v>245</v>
      </c>
      <c r="K62" s="2242" t="s">
        <v>108</v>
      </c>
      <c r="L62" s="2041">
        <v>0</v>
      </c>
      <c r="M62" s="4628" t="s">
        <v>833</v>
      </c>
      <c r="N62" s="4630" t="s">
        <v>353</v>
      </c>
      <c r="O62" s="4669">
        <v>1</v>
      </c>
    </row>
    <row r="63" spans="1:19" s="6" customFormat="1" ht="14.25" hidden="1" customHeight="1" x14ac:dyDescent="0.25">
      <c r="A63" s="1639"/>
      <c r="B63" s="2237"/>
      <c r="C63" s="2236"/>
      <c r="D63" s="1804"/>
      <c r="E63" s="1636"/>
      <c r="F63" s="4854"/>
      <c r="G63" s="4586"/>
      <c r="H63" s="4521"/>
      <c r="I63" s="1636"/>
      <c r="J63" s="1914"/>
      <c r="K63" s="2242" t="s">
        <v>144</v>
      </c>
      <c r="L63" s="2241"/>
      <c r="M63" s="4629"/>
      <c r="N63" s="4631"/>
      <c r="O63" s="4639"/>
    </row>
    <row r="64" spans="1:19" s="6" customFormat="1" ht="14.25" hidden="1" customHeight="1" thickBot="1" x14ac:dyDescent="0.3">
      <c r="A64" s="1639"/>
      <c r="B64" s="2237"/>
      <c r="C64" s="2236"/>
      <c r="D64" s="1804"/>
      <c r="E64" s="1636"/>
      <c r="F64" s="4854"/>
      <c r="G64" s="4586"/>
      <c r="H64" s="4521"/>
      <c r="I64" s="1636"/>
      <c r="J64" s="1914"/>
      <c r="K64" s="1589" t="s">
        <v>208</v>
      </c>
      <c r="L64" s="2240">
        <v>0</v>
      </c>
      <c r="M64" s="2028"/>
      <c r="N64" s="1659"/>
      <c r="O64" s="2027"/>
    </row>
    <row r="65" spans="1:19" s="6" customFormat="1" ht="14.25" hidden="1" customHeight="1" thickBot="1" x14ac:dyDescent="0.3">
      <c r="A65" s="1639"/>
      <c r="B65" s="2237"/>
      <c r="C65" s="2236"/>
      <c r="D65" s="1680"/>
      <c r="E65" s="1644"/>
      <c r="F65" s="4855"/>
      <c r="G65" s="4587"/>
      <c r="H65" s="4550"/>
      <c r="I65" s="1644"/>
      <c r="J65" s="1911"/>
      <c r="K65" s="2239" t="s">
        <v>21</v>
      </c>
      <c r="L65" s="2081">
        <f>SUM(L62:L64)</f>
        <v>0</v>
      </c>
      <c r="M65" s="1619"/>
      <c r="N65" s="1618"/>
      <c r="O65" s="1548"/>
    </row>
    <row r="66" spans="1:19" s="6" customFormat="1" ht="19.5" customHeight="1" thickBot="1" x14ac:dyDescent="0.3">
      <c r="A66" s="1639"/>
      <c r="B66" s="2237"/>
      <c r="C66" s="2236"/>
      <c r="D66" s="4660"/>
      <c r="E66" s="4660"/>
      <c r="F66" s="4660"/>
      <c r="G66" s="4660"/>
      <c r="H66" s="4660"/>
      <c r="I66" s="4660"/>
      <c r="J66" s="4623"/>
      <c r="K66" s="2235" t="s">
        <v>108</v>
      </c>
      <c r="L66" s="2238">
        <f>L46+L50+L54+L58+L41+L62+L36</f>
        <v>240</v>
      </c>
      <c r="M66" s="1648"/>
      <c r="N66" s="2040"/>
      <c r="O66" s="1627"/>
    </row>
    <row r="67" spans="1:19" s="6" customFormat="1" ht="19.5" customHeight="1" thickBot="1" x14ac:dyDescent="0.3">
      <c r="A67" s="1639"/>
      <c r="B67" s="2237"/>
      <c r="C67" s="2236"/>
      <c r="D67" s="4660"/>
      <c r="E67" s="4660"/>
      <c r="F67" s="4660"/>
      <c r="G67" s="4660"/>
      <c r="H67" s="4660"/>
      <c r="I67" s="4660"/>
      <c r="J67" s="4623"/>
      <c r="K67" s="2235" t="s">
        <v>208</v>
      </c>
      <c r="L67" s="2043">
        <f>L48+L52+L56+L60+L43+L64+L38</f>
        <v>1470.9</v>
      </c>
      <c r="M67" s="1877"/>
      <c r="N67" s="1876"/>
      <c r="O67" s="1622"/>
    </row>
    <row r="68" spans="1:19" s="6" customFormat="1" ht="19.5" customHeight="1" thickBot="1" x14ac:dyDescent="0.3">
      <c r="A68" s="1639"/>
      <c r="B68" s="2237"/>
      <c r="C68" s="2236"/>
      <c r="D68" s="1952"/>
      <c r="E68" s="1952"/>
      <c r="F68" s="1952"/>
      <c r="G68" s="1952"/>
      <c r="H68" s="1952"/>
      <c r="I68" s="1952"/>
      <c r="J68" s="1952"/>
      <c r="K68" s="2235" t="s">
        <v>130</v>
      </c>
      <c r="L68" s="2043">
        <f>L44</f>
        <v>0</v>
      </c>
      <c r="M68" s="1877"/>
      <c r="N68" s="1876"/>
      <c r="O68" s="1622"/>
    </row>
    <row r="69" spans="1:19" s="6" customFormat="1" ht="22.5" customHeight="1" thickBot="1" x14ac:dyDescent="0.3">
      <c r="A69" s="1809"/>
      <c r="B69" s="2234"/>
      <c r="C69" s="2233"/>
      <c r="D69" s="4661"/>
      <c r="E69" s="4661"/>
      <c r="F69" s="4661"/>
      <c r="G69" s="4661"/>
      <c r="H69" s="4661"/>
      <c r="I69" s="4661"/>
      <c r="J69" s="4661"/>
      <c r="K69" s="2126" t="s">
        <v>21</v>
      </c>
      <c r="L69" s="1946">
        <f>SUM(L66:L68)</f>
        <v>1710.9</v>
      </c>
      <c r="M69" s="1550"/>
      <c r="N69" s="1875"/>
      <c r="O69" s="1548"/>
    </row>
    <row r="70" spans="1:19" s="6" customFormat="1" ht="37.5" customHeight="1" thickBot="1" x14ac:dyDescent="0.3">
      <c r="A70" s="4511" t="s">
        <v>25</v>
      </c>
      <c r="B70" s="4788" t="s">
        <v>27</v>
      </c>
      <c r="C70" s="4622" t="s">
        <v>27</v>
      </c>
      <c r="D70" s="4600"/>
      <c r="E70" s="4514"/>
      <c r="F70" s="2232" t="s">
        <v>828</v>
      </c>
      <c r="G70" s="4585" t="s">
        <v>471</v>
      </c>
      <c r="H70" s="4520" t="s">
        <v>33</v>
      </c>
      <c r="I70" s="4514" t="s">
        <v>468</v>
      </c>
      <c r="J70" s="4584" t="s">
        <v>245</v>
      </c>
      <c r="K70" s="1720"/>
      <c r="L70" s="2231"/>
      <c r="M70" s="2230" t="s">
        <v>832</v>
      </c>
      <c r="N70" s="2229" t="s">
        <v>211</v>
      </c>
      <c r="O70" s="2228"/>
    </row>
    <row r="71" spans="1:19" s="6" customFormat="1" ht="33.75" customHeight="1" thickBot="1" x14ac:dyDescent="0.3">
      <c r="A71" s="4512"/>
      <c r="B71" s="4789"/>
      <c r="C71" s="4623"/>
      <c r="D71" s="4601"/>
      <c r="E71" s="4515"/>
      <c r="F71" s="2224"/>
      <c r="G71" s="4586"/>
      <c r="H71" s="4521"/>
      <c r="I71" s="4515"/>
      <c r="J71" s="4578"/>
      <c r="K71" s="1720" t="s">
        <v>108</v>
      </c>
      <c r="L71" s="2231">
        <f>L75</f>
        <v>0</v>
      </c>
      <c r="M71" s="2230" t="s">
        <v>831</v>
      </c>
      <c r="N71" s="2229" t="s">
        <v>211</v>
      </c>
      <c r="O71" s="2228"/>
    </row>
    <row r="72" spans="1:19" s="6" customFormat="1" ht="41.25" customHeight="1" x14ac:dyDescent="0.25">
      <c r="A72" s="4512"/>
      <c r="B72" s="4789"/>
      <c r="C72" s="4623"/>
      <c r="D72" s="4601"/>
      <c r="E72" s="4515"/>
      <c r="F72" s="2224"/>
      <c r="G72" s="4586"/>
      <c r="H72" s="4521"/>
      <c r="I72" s="4515"/>
      <c r="J72" s="4578"/>
      <c r="K72" s="2061" t="s">
        <v>144</v>
      </c>
      <c r="L72" s="2152"/>
      <c r="M72" s="2227" t="s">
        <v>830</v>
      </c>
      <c r="N72" s="2226" t="s">
        <v>211</v>
      </c>
      <c r="O72" s="2225"/>
    </row>
    <row r="73" spans="1:19" s="6" customFormat="1" ht="23.25" customHeight="1" thickBot="1" x14ac:dyDescent="0.3">
      <c r="A73" s="4512"/>
      <c r="B73" s="4789"/>
      <c r="C73" s="4623"/>
      <c r="D73" s="4601"/>
      <c r="E73" s="4515"/>
      <c r="F73" s="2224"/>
      <c r="G73" s="4586"/>
      <c r="H73" s="4521"/>
      <c r="I73" s="4515"/>
      <c r="J73" s="4578"/>
      <c r="K73" s="1706" t="s">
        <v>208</v>
      </c>
      <c r="L73" s="2223"/>
      <c r="M73" s="236" t="s">
        <v>829</v>
      </c>
      <c r="N73" s="2222" t="s">
        <v>36</v>
      </c>
      <c r="O73" s="2221"/>
    </row>
    <row r="74" spans="1:19" s="6" customFormat="1" ht="15" customHeight="1" thickBot="1" x14ac:dyDescent="0.25">
      <c r="A74" s="4513"/>
      <c r="B74" s="4790"/>
      <c r="C74" s="4624"/>
      <c r="D74" s="1686"/>
      <c r="E74" s="4515"/>
      <c r="F74" s="2220"/>
      <c r="G74" s="4586"/>
      <c r="H74" s="4521"/>
      <c r="I74" s="4515"/>
      <c r="J74" s="4578"/>
      <c r="K74" s="1700" t="s">
        <v>21</v>
      </c>
      <c r="L74" s="2043">
        <f>SUM(L71:L73)</f>
        <v>0</v>
      </c>
      <c r="N74" s="1628"/>
      <c r="O74" s="1622"/>
    </row>
    <row r="75" spans="1:19" s="6" customFormat="1" ht="15" customHeight="1" thickBot="1" x14ac:dyDescent="0.3">
      <c r="A75" s="1694" t="s">
        <v>25</v>
      </c>
      <c r="B75" s="2080" t="s">
        <v>27</v>
      </c>
      <c r="C75" s="1692" t="s">
        <v>27</v>
      </c>
      <c r="D75" s="2219" t="s">
        <v>25</v>
      </c>
      <c r="E75" s="4515"/>
      <c r="F75" s="3698" t="s">
        <v>828</v>
      </c>
      <c r="G75" s="4586"/>
      <c r="H75" s="4521"/>
      <c r="I75" s="4515"/>
      <c r="J75" s="4578"/>
      <c r="K75" s="2218" t="s">
        <v>108</v>
      </c>
      <c r="L75" s="1879">
        <v>0</v>
      </c>
      <c r="N75" s="1623"/>
      <c r="O75" s="1622"/>
    </row>
    <row r="76" spans="1:19" s="6" customFormat="1" ht="25.5" customHeight="1" thickBot="1" x14ac:dyDescent="0.3">
      <c r="A76" s="1639"/>
      <c r="B76" s="2068"/>
      <c r="C76" s="1637"/>
      <c r="D76" s="2217"/>
      <c r="E76" s="4515"/>
      <c r="F76" s="4621"/>
      <c r="G76" s="4586"/>
      <c r="H76" s="4521"/>
      <c r="I76" s="4515"/>
      <c r="J76" s="4579"/>
      <c r="K76" s="2216" t="s">
        <v>21</v>
      </c>
      <c r="L76" s="2215">
        <f>SUM(L75)</f>
        <v>0</v>
      </c>
      <c r="M76" s="2214"/>
      <c r="N76" s="1628"/>
      <c r="O76" s="1627"/>
    </row>
    <row r="77" spans="1:19" s="6" customFormat="1" ht="15" customHeight="1" thickBot="1" x14ac:dyDescent="0.3">
      <c r="A77" s="1522" t="s">
        <v>25</v>
      </c>
      <c r="B77" s="1524" t="s">
        <v>27</v>
      </c>
      <c r="C77" s="4615" t="s">
        <v>464</v>
      </c>
      <c r="D77" s="4616"/>
      <c r="E77" s="4616"/>
      <c r="F77" s="4616"/>
      <c r="G77" s="4616"/>
      <c r="H77" s="4616"/>
      <c r="I77" s="4616"/>
      <c r="J77" s="4616"/>
      <c r="K77" s="4617"/>
      <c r="L77" s="2059">
        <f>L69+L74</f>
        <v>1710.9</v>
      </c>
      <c r="M77" s="4632"/>
      <c r="N77" s="4633"/>
      <c r="O77" s="4634"/>
    </row>
    <row r="78" spans="1:19" s="6" customFormat="1" ht="24" customHeight="1" thickBot="1" x14ac:dyDescent="0.3">
      <c r="A78" s="2203" t="s">
        <v>25</v>
      </c>
      <c r="B78" s="2202" t="s">
        <v>93</v>
      </c>
      <c r="C78" s="1738" t="s">
        <v>827</v>
      </c>
      <c r="D78" s="2212"/>
      <c r="E78" s="2212"/>
      <c r="F78" s="2212"/>
      <c r="G78" s="2212"/>
      <c r="H78" s="2213"/>
      <c r="I78" s="2212"/>
      <c r="J78" s="2212"/>
      <c r="K78" s="2211"/>
      <c r="L78" s="2211"/>
      <c r="M78" s="2211"/>
      <c r="N78" s="2211"/>
      <c r="O78" s="2210"/>
      <c r="P78" s="2209"/>
    </row>
    <row r="79" spans="1:19" s="6" customFormat="1" ht="24.75" customHeight="1" thickBot="1" x14ac:dyDescent="0.3">
      <c r="A79" s="1704"/>
      <c r="B79" s="1970"/>
      <c r="C79" s="4618"/>
      <c r="D79" s="4619"/>
      <c r="E79" s="4619"/>
      <c r="F79" s="4619"/>
      <c r="G79" s="4619"/>
      <c r="H79" s="4619"/>
      <c r="I79" s="4619"/>
      <c r="J79" s="4619"/>
      <c r="K79" s="4619"/>
      <c r="L79" s="4620"/>
      <c r="M79" s="2208" t="s">
        <v>826</v>
      </c>
      <c r="N79" s="2185" t="s">
        <v>36</v>
      </c>
      <c r="O79" s="2171"/>
    </row>
    <row r="80" spans="1:19" s="6" customFormat="1" ht="15" customHeight="1" thickBot="1" x14ac:dyDescent="0.3">
      <c r="A80" s="1723" t="s">
        <v>25</v>
      </c>
      <c r="B80" s="1722" t="s">
        <v>93</v>
      </c>
      <c r="C80" s="1692" t="s">
        <v>25</v>
      </c>
      <c r="D80" s="4600"/>
      <c r="E80" s="4514"/>
      <c r="F80" s="4598" t="s">
        <v>823</v>
      </c>
      <c r="G80" s="4802" t="s">
        <v>825</v>
      </c>
      <c r="H80" s="4520" t="s">
        <v>33</v>
      </c>
      <c r="I80" s="4514" t="s">
        <v>468</v>
      </c>
      <c r="J80" s="4584" t="s">
        <v>245</v>
      </c>
      <c r="K80" s="2204" t="s">
        <v>108</v>
      </c>
      <c r="L80" s="1755">
        <f>L83</f>
        <v>15</v>
      </c>
      <c r="M80" s="1861"/>
      <c r="N80" s="2207"/>
      <c r="O80" s="1860"/>
      <c r="S80" s="1494"/>
    </row>
    <row r="81" spans="1:15" s="6" customFormat="1" ht="30.75" customHeight="1" thickBot="1" x14ac:dyDescent="0.3">
      <c r="A81" s="1710"/>
      <c r="B81" s="1709"/>
      <c r="C81" s="1637"/>
      <c r="D81" s="4601"/>
      <c r="E81" s="4515"/>
      <c r="F81" s="4599"/>
      <c r="G81" s="4803"/>
      <c r="H81" s="4521"/>
      <c r="I81" s="4515"/>
      <c r="J81" s="4578"/>
      <c r="K81" s="2206" t="s">
        <v>144</v>
      </c>
      <c r="L81" s="1865">
        <v>0</v>
      </c>
      <c r="M81" s="2007" t="s">
        <v>824</v>
      </c>
      <c r="N81" s="1928" t="s">
        <v>36</v>
      </c>
      <c r="O81" s="1724">
        <v>12</v>
      </c>
    </row>
    <row r="82" spans="1:15" s="6" customFormat="1" ht="15" customHeight="1" thickBot="1" x14ac:dyDescent="0.25">
      <c r="A82" s="1704"/>
      <c r="B82" s="1703"/>
      <c r="C82" s="1800"/>
      <c r="D82" s="4602"/>
      <c r="E82" s="4515"/>
      <c r="F82" s="2205"/>
      <c r="G82" s="4803"/>
      <c r="H82" s="4521"/>
      <c r="I82" s="4515"/>
      <c r="J82" s="4578"/>
      <c r="K82" s="1700" t="s">
        <v>21</v>
      </c>
      <c r="L82" s="1807">
        <f>SUM(L80:L81)</f>
        <v>15</v>
      </c>
      <c r="M82" s="1619"/>
      <c r="N82" s="2170"/>
      <c r="O82" s="1548"/>
    </row>
    <row r="83" spans="1:15" s="6" customFormat="1" ht="15" customHeight="1" thickBot="1" x14ac:dyDescent="0.3">
      <c r="A83" s="1723" t="s">
        <v>25</v>
      </c>
      <c r="B83" s="2149" t="s">
        <v>93</v>
      </c>
      <c r="C83" s="1692" t="s">
        <v>25</v>
      </c>
      <c r="D83" s="4524" t="s">
        <v>25</v>
      </c>
      <c r="E83" s="4515"/>
      <c r="F83" s="4574" t="s">
        <v>823</v>
      </c>
      <c r="G83" s="4803"/>
      <c r="H83" s="4521"/>
      <c r="I83" s="4515"/>
      <c r="J83" s="4578"/>
      <c r="K83" s="2204" t="s">
        <v>108</v>
      </c>
      <c r="L83" s="1820">
        <v>15</v>
      </c>
      <c r="M83" s="1619"/>
      <c r="N83" s="2170"/>
      <c r="O83" s="1548"/>
    </row>
    <row r="84" spans="1:15" s="6" customFormat="1" ht="15" customHeight="1" thickBot="1" x14ac:dyDescent="0.25">
      <c r="A84" s="1704"/>
      <c r="B84" s="1970"/>
      <c r="C84" s="1800"/>
      <c r="D84" s="4526"/>
      <c r="E84" s="4516"/>
      <c r="F84" s="4644"/>
      <c r="G84" s="4804"/>
      <c r="H84" s="4550"/>
      <c r="I84" s="4516"/>
      <c r="J84" s="4579"/>
      <c r="K84" s="2036" t="s">
        <v>21</v>
      </c>
      <c r="L84" s="1743">
        <f>SUM(L83)</f>
        <v>15</v>
      </c>
      <c r="M84" s="1619"/>
      <c r="N84" s="2170"/>
      <c r="O84" s="1548"/>
    </row>
    <row r="85" spans="1:15" s="6" customFormat="1" ht="15" customHeight="1" thickBot="1" x14ac:dyDescent="0.3">
      <c r="A85" s="1522" t="s">
        <v>25</v>
      </c>
      <c r="B85" s="1524" t="s">
        <v>93</v>
      </c>
      <c r="C85" s="4615" t="s">
        <v>464</v>
      </c>
      <c r="D85" s="4616"/>
      <c r="E85" s="4616"/>
      <c r="F85" s="4616"/>
      <c r="G85" s="4616"/>
      <c r="H85" s="4616"/>
      <c r="I85" s="4616"/>
      <c r="J85" s="4616"/>
      <c r="K85" s="4617"/>
      <c r="L85" s="2059">
        <f>L82</f>
        <v>15</v>
      </c>
      <c r="M85" s="4632"/>
      <c r="N85" s="4633"/>
      <c r="O85" s="4634"/>
    </row>
    <row r="86" spans="1:15" s="6" customFormat="1" ht="15" customHeight="1" thickBot="1" x14ac:dyDescent="0.3">
      <c r="A86" s="2203" t="s">
        <v>25</v>
      </c>
      <c r="B86" s="2202" t="s">
        <v>91</v>
      </c>
      <c r="C86" s="2201" t="s">
        <v>822</v>
      </c>
      <c r="D86" s="2199"/>
      <c r="E86" s="2199"/>
      <c r="F86" s="2199"/>
      <c r="G86" s="2199"/>
      <c r="H86" s="2200"/>
      <c r="I86" s="2199"/>
      <c r="J86" s="2199"/>
      <c r="K86" s="2199"/>
      <c r="L86" s="2199"/>
      <c r="M86" s="2190"/>
      <c r="N86" s="2190"/>
      <c r="O86" s="2198"/>
    </row>
    <row r="87" spans="1:15" s="6" customFormat="1" ht="29.25" customHeight="1" x14ac:dyDescent="0.25">
      <c r="A87" s="4511"/>
      <c r="B87" s="4531"/>
      <c r="C87" s="4613"/>
      <c r="D87" s="4645"/>
      <c r="E87" s="4646"/>
      <c r="F87" s="4646"/>
      <c r="G87" s="4646"/>
      <c r="H87" s="4646"/>
      <c r="I87" s="4646"/>
      <c r="J87" s="4646"/>
      <c r="K87" s="4646"/>
      <c r="L87" s="4647"/>
      <c r="M87" s="1598" t="s">
        <v>821</v>
      </c>
      <c r="N87" s="1597" t="s">
        <v>65</v>
      </c>
      <c r="O87" s="2197" t="s">
        <v>817</v>
      </c>
    </row>
    <row r="88" spans="1:15" s="6" customFormat="1" ht="42" customHeight="1" thickBot="1" x14ac:dyDescent="0.3">
      <c r="A88" s="4512"/>
      <c r="B88" s="4533"/>
      <c r="C88" s="4668"/>
      <c r="D88" s="4640"/>
      <c r="E88" s="4641"/>
      <c r="F88" s="4641"/>
      <c r="G88" s="4641"/>
      <c r="H88" s="4641"/>
      <c r="I88" s="4641"/>
      <c r="J88" s="4641"/>
      <c r="K88" s="4641"/>
      <c r="L88" s="4648"/>
      <c r="M88" s="1594" t="s">
        <v>820</v>
      </c>
      <c r="N88" s="2196" t="s">
        <v>36</v>
      </c>
      <c r="O88" s="2195" t="s">
        <v>819</v>
      </c>
    </row>
    <row r="89" spans="1:15" s="6" customFormat="1" ht="28.5" customHeight="1" thickBot="1" x14ac:dyDescent="0.3">
      <c r="A89" s="4513"/>
      <c r="B89" s="4532"/>
      <c r="C89" s="4614"/>
      <c r="D89" s="4642"/>
      <c r="E89" s="4643"/>
      <c r="F89" s="4643"/>
      <c r="G89" s="4643"/>
      <c r="H89" s="4643"/>
      <c r="I89" s="4643"/>
      <c r="J89" s="4643"/>
      <c r="K89" s="4643"/>
      <c r="L89" s="4649"/>
      <c r="M89" s="1602" t="s">
        <v>818</v>
      </c>
      <c r="N89" s="1601" t="s">
        <v>65</v>
      </c>
      <c r="O89" s="2194" t="s">
        <v>817</v>
      </c>
    </row>
    <row r="90" spans="1:15" s="6" customFormat="1" ht="15" customHeight="1" thickBot="1" x14ac:dyDescent="0.3">
      <c r="A90" s="4511" t="s">
        <v>25</v>
      </c>
      <c r="B90" s="4539" t="s">
        <v>91</v>
      </c>
      <c r="C90" s="4517" t="s">
        <v>25</v>
      </c>
      <c r="D90" s="2193"/>
      <c r="E90" s="4514"/>
      <c r="F90" s="4598" t="s">
        <v>815</v>
      </c>
      <c r="G90" s="4595" t="s">
        <v>816</v>
      </c>
      <c r="H90" s="4656" t="s">
        <v>33</v>
      </c>
      <c r="I90" s="4514" t="s">
        <v>468</v>
      </c>
      <c r="J90" s="4589" t="s">
        <v>245</v>
      </c>
      <c r="K90" s="1753" t="s">
        <v>108</v>
      </c>
      <c r="L90" s="1774">
        <f>L93</f>
        <v>0</v>
      </c>
      <c r="M90" s="1561"/>
      <c r="N90" s="1727"/>
      <c r="O90" s="1726"/>
    </row>
    <row r="91" spans="1:15" s="6" customFormat="1" ht="28.5" customHeight="1" thickBot="1" x14ac:dyDescent="0.3">
      <c r="A91" s="4512"/>
      <c r="B91" s="4540"/>
      <c r="C91" s="4518"/>
      <c r="D91" s="2192"/>
      <c r="E91" s="4515"/>
      <c r="F91" s="4599"/>
      <c r="G91" s="4596"/>
      <c r="H91" s="4657"/>
      <c r="I91" s="4515"/>
      <c r="J91" s="4590"/>
      <c r="K91" s="1750" t="s">
        <v>144</v>
      </c>
      <c r="L91" s="1743"/>
      <c r="M91" s="1555"/>
      <c r="N91" s="1654"/>
      <c r="O91" s="1653"/>
    </row>
    <row r="92" spans="1:15" s="6" customFormat="1" ht="18" customHeight="1" thickBot="1" x14ac:dyDescent="0.3">
      <c r="A92" s="4513"/>
      <c r="B92" s="4541"/>
      <c r="C92" s="4519"/>
      <c r="D92" s="1683"/>
      <c r="E92" s="4515"/>
      <c r="F92" s="1947"/>
      <c r="G92" s="4596"/>
      <c r="H92" s="4657"/>
      <c r="I92" s="4515"/>
      <c r="J92" s="4590"/>
      <c r="K92" s="1769" t="s">
        <v>21</v>
      </c>
      <c r="L92" s="1768">
        <f>SUM(L90:L91)</f>
        <v>0</v>
      </c>
      <c r="M92" s="1633"/>
      <c r="N92" s="1564"/>
      <c r="O92" s="1632"/>
    </row>
    <row r="93" spans="1:15" s="6" customFormat="1" ht="18" customHeight="1" thickBot="1" x14ac:dyDescent="0.3">
      <c r="A93" s="4511" t="s">
        <v>25</v>
      </c>
      <c r="B93" s="4528" t="s">
        <v>91</v>
      </c>
      <c r="C93" s="4517" t="s">
        <v>25</v>
      </c>
      <c r="D93" s="4524" t="s">
        <v>25</v>
      </c>
      <c r="E93" s="4515"/>
      <c r="F93" s="4574" t="s">
        <v>815</v>
      </c>
      <c r="G93" s="4596"/>
      <c r="H93" s="4657"/>
      <c r="I93" s="4515"/>
      <c r="J93" s="4590"/>
      <c r="K93" s="1753" t="s">
        <v>108</v>
      </c>
      <c r="L93" s="1745">
        <v>0</v>
      </c>
      <c r="M93" s="1619"/>
      <c r="N93" s="2170"/>
      <c r="O93" s="1548"/>
    </row>
    <row r="94" spans="1:15" s="6" customFormat="1" ht="27" customHeight="1" thickBot="1" x14ac:dyDescent="0.25">
      <c r="A94" s="4513"/>
      <c r="B94" s="4530"/>
      <c r="C94" s="4519"/>
      <c r="D94" s="4526"/>
      <c r="E94" s="4516"/>
      <c r="F94" s="4644"/>
      <c r="G94" s="4597"/>
      <c r="H94" s="4658"/>
      <c r="I94" s="4516"/>
      <c r="J94" s="4591"/>
      <c r="K94" s="2036" t="s">
        <v>21</v>
      </c>
      <c r="L94" s="1743">
        <f>SUM(L93)</f>
        <v>0</v>
      </c>
      <c r="M94" s="1619"/>
      <c r="N94" s="2170"/>
      <c r="O94" s="1548"/>
    </row>
    <row r="95" spans="1:15" s="6" customFormat="1" ht="15" customHeight="1" thickBot="1" x14ac:dyDescent="0.3">
      <c r="A95" s="1522" t="s">
        <v>25</v>
      </c>
      <c r="B95" s="1524" t="s">
        <v>91</v>
      </c>
      <c r="C95" s="4615" t="s">
        <v>464</v>
      </c>
      <c r="D95" s="4616"/>
      <c r="E95" s="4616"/>
      <c r="F95" s="4616"/>
      <c r="G95" s="4616"/>
      <c r="H95" s="4616"/>
      <c r="I95" s="4616"/>
      <c r="J95" s="4616"/>
      <c r="K95" s="4617"/>
      <c r="L95" s="2059">
        <f>L92</f>
        <v>0</v>
      </c>
      <c r="M95" s="4752"/>
      <c r="N95" s="4753"/>
      <c r="O95" s="4754"/>
    </row>
    <row r="96" spans="1:15" s="6" customFormat="1" ht="24.75" customHeight="1" thickBot="1" x14ac:dyDescent="0.3">
      <c r="A96" s="1522" t="s">
        <v>25</v>
      </c>
      <c r="B96" s="1524" t="s">
        <v>87</v>
      </c>
      <c r="C96" s="1738" t="s">
        <v>814</v>
      </c>
      <c r="D96" s="2190"/>
      <c r="E96" s="2190"/>
      <c r="F96" s="2190"/>
      <c r="G96" s="2190"/>
      <c r="H96" s="2191"/>
      <c r="I96" s="2190"/>
      <c r="J96" s="2190"/>
      <c r="K96" s="2190"/>
      <c r="L96" s="2190"/>
      <c r="M96" s="2189"/>
      <c r="N96" s="2189"/>
      <c r="O96" s="2188"/>
    </row>
    <row r="97" spans="1:19" s="6" customFormat="1" ht="58.5" customHeight="1" thickBot="1" x14ac:dyDescent="0.3">
      <c r="A97" s="4511"/>
      <c r="B97" s="4531"/>
      <c r="C97" s="4613"/>
      <c r="D97" s="4646"/>
      <c r="E97" s="4646"/>
      <c r="F97" s="4646"/>
      <c r="G97" s="4646"/>
      <c r="H97" s="4646"/>
      <c r="I97" s="4646"/>
      <c r="J97" s="4646"/>
      <c r="K97" s="4646"/>
      <c r="L97" s="4647"/>
      <c r="M97" s="2187" t="s">
        <v>813</v>
      </c>
      <c r="N97" s="1597" t="s">
        <v>65</v>
      </c>
      <c r="O97" s="2186" t="s">
        <v>812</v>
      </c>
    </row>
    <row r="98" spans="1:19" s="6" customFormat="1" ht="54" customHeight="1" thickBot="1" x14ac:dyDescent="0.3">
      <c r="A98" s="4513"/>
      <c r="B98" s="4532"/>
      <c r="C98" s="4614"/>
      <c r="D98" s="4643"/>
      <c r="E98" s="4643"/>
      <c r="F98" s="4643"/>
      <c r="G98" s="4643"/>
      <c r="H98" s="4643"/>
      <c r="I98" s="4643"/>
      <c r="J98" s="4643"/>
      <c r="K98" s="4643"/>
      <c r="L98" s="4649"/>
      <c r="M98" s="2158" t="s">
        <v>811</v>
      </c>
      <c r="N98" s="2185" t="s">
        <v>36</v>
      </c>
      <c r="O98" s="2166">
        <v>1</v>
      </c>
    </row>
    <row r="99" spans="1:19" s="6" customFormat="1" ht="30" customHeight="1" thickBot="1" x14ac:dyDescent="0.3">
      <c r="A99" s="4511" t="s">
        <v>25</v>
      </c>
      <c r="B99" s="4539" t="s">
        <v>87</v>
      </c>
      <c r="C99" s="4517" t="s">
        <v>25</v>
      </c>
      <c r="D99" s="4524"/>
      <c r="E99" s="4514"/>
      <c r="F99" s="2184" t="s">
        <v>810</v>
      </c>
      <c r="G99" s="4595" t="s">
        <v>809</v>
      </c>
      <c r="H99" s="4592" t="s">
        <v>33</v>
      </c>
      <c r="I99" s="4514" t="s">
        <v>468</v>
      </c>
      <c r="J99" s="4589" t="s">
        <v>245</v>
      </c>
      <c r="K99" s="1753" t="s">
        <v>108</v>
      </c>
      <c r="L99" s="1774">
        <f>L103</f>
        <v>3500</v>
      </c>
      <c r="M99" s="1598" t="s">
        <v>808</v>
      </c>
      <c r="N99" s="1615" t="s">
        <v>260</v>
      </c>
      <c r="O99" s="1766" t="s">
        <v>355</v>
      </c>
      <c r="S99" s="1494"/>
    </row>
    <row r="100" spans="1:19" s="6" customFormat="1" ht="15" customHeight="1" thickBot="1" x14ac:dyDescent="0.3">
      <c r="A100" s="4512"/>
      <c r="B100" s="4540"/>
      <c r="C100" s="4518"/>
      <c r="D100" s="4525"/>
      <c r="E100" s="4515"/>
      <c r="F100" s="2183"/>
      <c r="G100" s="4596"/>
      <c r="H100" s="4593"/>
      <c r="I100" s="4515"/>
      <c r="J100" s="4590"/>
      <c r="K100" s="1750" t="s">
        <v>144</v>
      </c>
      <c r="L100" s="1743">
        <f>SUM(L104)</f>
        <v>0</v>
      </c>
      <c r="M100" s="1555"/>
      <c r="N100" s="1654"/>
      <c r="O100" s="1653"/>
    </row>
    <row r="101" spans="1:19" s="6" customFormat="1" ht="15" customHeight="1" thickBot="1" x14ac:dyDescent="0.3">
      <c r="A101" s="4512"/>
      <c r="B101" s="4540"/>
      <c r="C101" s="4518"/>
      <c r="D101" s="4525"/>
      <c r="E101" s="4515"/>
      <c r="F101" s="2183"/>
      <c r="G101" s="4596"/>
      <c r="H101" s="4593"/>
      <c r="I101" s="4515"/>
      <c r="J101" s="4590"/>
      <c r="K101" s="1746" t="s">
        <v>130</v>
      </c>
      <c r="L101" s="1743">
        <f>L105</f>
        <v>28</v>
      </c>
      <c r="M101" s="1555"/>
      <c r="N101" s="1654"/>
      <c r="O101" s="1653"/>
    </row>
    <row r="102" spans="1:19" s="6" customFormat="1" ht="18.75" customHeight="1" thickBot="1" x14ac:dyDescent="0.3">
      <c r="A102" s="4513"/>
      <c r="B102" s="4541"/>
      <c r="C102" s="4519"/>
      <c r="D102" s="4526"/>
      <c r="E102" s="4515"/>
      <c r="F102" s="2146"/>
      <c r="G102" s="4596"/>
      <c r="H102" s="4593"/>
      <c r="I102" s="4515"/>
      <c r="J102" s="4590"/>
      <c r="K102" s="1769" t="s">
        <v>21</v>
      </c>
      <c r="L102" s="1768">
        <f>SUM(L99:L101)</f>
        <v>3528</v>
      </c>
      <c r="M102" s="1633"/>
      <c r="N102" s="1564"/>
      <c r="O102" s="1632"/>
    </row>
    <row r="103" spans="1:19" s="6" customFormat="1" ht="18.75" customHeight="1" thickBot="1" x14ac:dyDescent="0.3">
      <c r="A103" s="1639" t="s">
        <v>25</v>
      </c>
      <c r="B103" s="1638" t="s">
        <v>87</v>
      </c>
      <c r="C103" s="2179" t="s">
        <v>25</v>
      </c>
      <c r="D103" s="2182" t="s">
        <v>25</v>
      </c>
      <c r="E103" s="4515"/>
      <c r="F103" s="3698" t="s">
        <v>807</v>
      </c>
      <c r="G103" s="4596"/>
      <c r="H103" s="4593"/>
      <c r="I103" s="4515"/>
      <c r="J103" s="4590"/>
      <c r="K103" s="1753" t="s">
        <v>108</v>
      </c>
      <c r="L103" s="1820">
        <v>3500</v>
      </c>
      <c r="M103" s="1877"/>
      <c r="N103" s="1623"/>
      <c r="O103" s="1858"/>
      <c r="S103" s="1494"/>
    </row>
    <row r="104" spans="1:19" s="6" customFormat="1" ht="18.75" customHeight="1" thickBot="1" x14ac:dyDescent="0.3">
      <c r="A104" s="1639"/>
      <c r="B104" s="1638"/>
      <c r="C104" s="2179"/>
      <c r="D104" s="2182"/>
      <c r="E104" s="4515"/>
      <c r="F104" s="4621"/>
      <c r="G104" s="4596"/>
      <c r="H104" s="4593"/>
      <c r="I104" s="4515"/>
      <c r="J104" s="4590"/>
      <c r="K104" s="1841" t="s">
        <v>144</v>
      </c>
      <c r="L104" s="1820">
        <v>0</v>
      </c>
      <c r="M104" s="1877"/>
      <c r="N104" s="1623"/>
      <c r="O104" s="1858"/>
    </row>
    <row r="105" spans="1:19" s="6" customFormat="1" ht="18.75" customHeight="1" thickBot="1" x14ac:dyDescent="0.3">
      <c r="A105" s="1639"/>
      <c r="B105" s="1638"/>
      <c r="C105" s="2179"/>
      <c r="D105" s="2182"/>
      <c r="E105" s="4515"/>
      <c r="F105" s="4621"/>
      <c r="G105" s="4596"/>
      <c r="H105" s="4593"/>
      <c r="I105" s="4515"/>
      <c r="J105" s="4590"/>
      <c r="K105" s="1841" t="s">
        <v>130</v>
      </c>
      <c r="L105" s="1820">
        <v>28</v>
      </c>
      <c r="M105" s="1877"/>
      <c r="N105" s="1623"/>
      <c r="O105" s="1858"/>
      <c r="P105" s="1494"/>
      <c r="S105" s="1494"/>
    </row>
    <row r="106" spans="1:19" s="6" customFormat="1" ht="18.75" customHeight="1" thickBot="1" x14ac:dyDescent="0.25">
      <c r="A106" s="1704"/>
      <c r="B106" s="1703"/>
      <c r="C106" s="2031"/>
      <c r="D106" s="2181"/>
      <c r="E106" s="4516"/>
      <c r="F106" s="3699"/>
      <c r="G106" s="4597"/>
      <c r="H106" s="4594"/>
      <c r="I106" s="4516"/>
      <c r="J106" s="4591"/>
      <c r="K106" s="2036" t="s">
        <v>21</v>
      </c>
      <c r="L106" s="1743">
        <f>SUM(L103:L105)</f>
        <v>3528</v>
      </c>
      <c r="M106" s="1550"/>
      <c r="N106" s="1618"/>
      <c r="O106" s="1651"/>
    </row>
    <row r="107" spans="1:19" s="6" customFormat="1" ht="15" customHeight="1" thickBot="1" x14ac:dyDescent="0.3">
      <c r="A107" s="1639" t="s">
        <v>25</v>
      </c>
      <c r="B107" s="1638" t="s">
        <v>87</v>
      </c>
      <c r="C107" s="2179" t="s">
        <v>27</v>
      </c>
      <c r="D107" s="4650"/>
      <c r="E107" s="4514"/>
      <c r="F107" s="4599" t="s">
        <v>804</v>
      </c>
      <c r="G107" s="4595" t="s">
        <v>806</v>
      </c>
      <c r="H107" s="4592" t="s">
        <v>33</v>
      </c>
      <c r="I107" s="4514" t="s">
        <v>468</v>
      </c>
      <c r="J107" s="2094" t="s">
        <v>245</v>
      </c>
      <c r="K107" s="2180" t="s">
        <v>108</v>
      </c>
      <c r="L107" s="1743">
        <f>L110</f>
        <v>0</v>
      </c>
      <c r="M107" s="2177" t="s">
        <v>805</v>
      </c>
      <c r="N107" s="1578" t="s">
        <v>36</v>
      </c>
      <c r="O107" s="2069"/>
    </row>
    <row r="108" spans="1:19" s="6" customFormat="1" ht="39.75" customHeight="1" thickBot="1" x14ac:dyDescent="0.3">
      <c r="A108" s="1639"/>
      <c r="B108" s="1638"/>
      <c r="C108" s="2179"/>
      <c r="D108" s="4650"/>
      <c r="E108" s="4515"/>
      <c r="F108" s="4599"/>
      <c r="G108" s="4596"/>
      <c r="H108" s="4593"/>
      <c r="I108" s="4515"/>
      <c r="J108" s="2106"/>
      <c r="K108" s="2178" t="s">
        <v>144</v>
      </c>
      <c r="L108" s="1743">
        <f>L111</f>
        <v>0</v>
      </c>
      <c r="M108" s="2177"/>
      <c r="N108" s="2138"/>
      <c r="O108" s="2176"/>
    </row>
    <row r="109" spans="1:19" s="6" customFormat="1" ht="15" customHeight="1" thickBot="1" x14ac:dyDescent="0.3">
      <c r="A109" s="1809"/>
      <c r="B109" s="1801"/>
      <c r="C109" s="2175"/>
      <c r="D109" s="4651"/>
      <c r="E109" s="4515"/>
      <c r="F109" s="2174"/>
      <c r="G109" s="4596"/>
      <c r="H109" s="4593"/>
      <c r="I109" s="4515"/>
      <c r="J109" s="2106"/>
      <c r="K109" s="2173" t="s">
        <v>21</v>
      </c>
      <c r="L109" s="1768">
        <f>SUM(L107:L108)</f>
        <v>0</v>
      </c>
      <c r="M109" s="1633"/>
      <c r="N109" s="1564"/>
      <c r="O109" s="1632"/>
    </row>
    <row r="110" spans="1:19" s="6" customFormat="1" ht="15" customHeight="1" thickBot="1" x14ac:dyDescent="0.3">
      <c r="A110" s="1639" t="s">
        <v>25</v>
      </c>
      <c r="B110" s="1869" t="s">
        <v>87</v>
      </c>
      <c r="C110" s="4517" t="s">
        <v>27</v>
      </c>
      <c r="D110" s="4603" t="s">
        <v>25</v>
      </c>
      <c r="E110" s="4515"/>
      <c r="F110" s="3812" t="s">
        <v>804</v>
      </c>
      <c r="G110" s="4596"/>
      <c r="H110" s="4593"/>
      <c r="I110" s="4515"/>
      <c r="J110" s="2094"/>
      <c r="K110" s="1753" t="s">
        <v>108</v>
      </c>
      <c r="L110" s="2172">
        <v>0</v>
      </c>
      <c r="M110" s="25"/>
      <c r="N110" s="24"/>
      <c r="O110" s="2171"/>
    </row>
    <row r="111" spans="1:19" s="6" customFormat="1" ht="15" customHeight="1" thickBot="1" x14ac:dyDescent="0.3">
      <c r="A111" s="1639"/>
      <c r="B111" s="1869"/>
      <c r="C111" s="4518"/>
      <c r="D111" s="4604"/>
      <c r="E111" s="4515"/>
      <c r="F111" s="4527"/>
      <c r="G111" s="4596"/>
      <c r="H111" s="4593"/>
      <c r="I111" s="4515"/>
      <c r="J111" s="2106"/>
      <c r="K111" s="1759" t="s">
        <v>144</v>
      </c>
      <c r="L111" s="1820">
        <v>0</v>
      </c>
      <c r="M111" s="1619"/>
      <c r="N111" s="2170"/>
      <c r="O111" s="1548"/>
    </row>
    <row r="112" spans="1:19" s="6" customFormat="1" ht="15" customHeight="1" thickBot="1" x14ac:dyDescent="0.25">
      <c r="A112" s="1704"/>
      <c r="B112" s="1970"/>
      <c r="C112" s="4519"/>
      <c r="D112" s="4605"/>
      <c r="E112" s="4516"/>
      <c r="F112" s="3813"/>
      <c r="G112" s="4597"/>
      <c r="H112" s="4594"/>
      <c r="I112" s="4516"/>
      <c r="J112" s="2101"/>
      <c r="K112" s="2036" t="s">
        <v>21</v>
      </c>
      <c r="L112" s="1743">
        <f>SUM(L110)</f>
        <v>0</v>
      </c>
      <c r="M112" s="1619"/>
      <c r="N112" s="2170"/>
      <c r="O112" s="1548"/>
    </row>
    <row r="113" spans="1:15" s="6" customFormat="1" ht="26.25" customHeight="1" thickBot="1" x14ac:dyDescent="0.3">
      <c r="A113" s="1522" t="s">
        <v>25</v>
      </c>
      <c r="B113" s="1524" t="s">
        <v>87</v>
      </c>
      <c r="C113" s="4615" t="s">
        <v>464</v>
      </c>
      <c r="D113" s="4616"/>
      <c r="E113" s="4616"/>
      <c r="F113" s="4616"/>
      <c r="G113" s="4616"/>
      <c r="H113" s="4616"/>
      <c r="I113" s="4616"/>
      <c r="J113" s="4616"/>
      <c r="K113" s="4617"/>
      <c r="L113" s="2059">
        <f>L102+L109</f>
        <v>3528</v>
      </c>
      <c r="M113" s="4632"/>
      <c r="N113" s="4633"/>
      <c r="O113" s="4634"/>
    </row>
    <row r="114" spans="1:15" s="6" customFormat="1" ht="21" customHeight="1" thickBot="1" x14ac:dyDescent="0.3">
      <c r="A114" s="1522" t="s">
        <v>25</v>
      </c>
      <c r="B114" s="4554" t="s">
        <v>463</v>
      </c>
      <c r="C114" s="4555"/>
      <c r="D114" s="4555"/>
      <c r="E114" s="4555"/>
      <c r="F114" s="4555"/>
      <c r="G114" s="4555"/>
      <c r="H114" s="4555"/>
      <c r="I114" s="4555"/>
      <c r="J114" s="4555"/>
      <c r="K114" s="4556"/>
      <c r="L114" s="2169">
        <f>L31+L77+L85+L95+L113</f>
        <v>5842.4</v>
      </c>
      <c r="M114" s="4559"/>
      <c r="N114" s="4560"/>
      <c r="O114" s="4561"/>
    </row>
    <row r="115" spans="1:15" s="6" customFormat="1" ht="28.5" customHeight="1" thickBot="1" x14ac:dyDescent="0.3">
      <c r="A115" s="2168" t="s">
        <v>27</v>
      </c>
      <c r="B115" s="4815" t="s">
        <v>318</v>
      </c>
      <c r="C115" s="4816"/>
      <c r="D115" s="4816"/>
      <c r="E115" s="4816"/>
      <c r="F115" s="4816"/>
      <c r="G115" s="4816"/>
      <c r="H115" s="4816"/>
      <c r="I115" s="4816"/>
      <c r="J115" s="4816"/>
      <c r="K115" s="4816"/>
      <c r="L115" s="4816"/>
      <c r="M115" s="4816"/>
      <c r="N115" s="4816"/>
      <c r="O115" s="4817"/>
    </row>
    <row r="116" spans="1:15" s="6" customFormat="1" ht="18.75" customHeight="1" thickBot="1" x14ac:dyDescent="0.3">
      <c r="A116" s="2168"/>
      <c r="B116" s="4700"/>
      <c r="C116" s="4701"/>
      <c r="D116" s="4701"/>
      <c r="E116" s="4701"/>
      <c r="F116" s="4701"/>
      <c r="G116" s="4701"/>
      <c r="H116" s="4701"/>
      <c r="I116" s="4701"/>
      <c r="J116" s="4701"/>
      <c r="K116" s="4701"/>
      <c r="L116" s="4702"/>
      <c r="M116" s="2167" t="s">
        <v>523</v>
      </c>
      <c r="N116" s="2025" t="s">
        <v>65</v>
      </c>
      <c r="O116" s="2166">
        <v>76.25</v>
      </c>
    </row>
    <row r="117" spans="1:15" s="6" customFormat="1" ht="25.5" customHeight="1" thickBot="1" x14ac:dyDescent="0.3">
      <c r="A117" s="1522" t="s">
        <v>27</v>
      </c>
      <c r="B117" s="1965" t="s">
        <v>25</v>
      </c>
      <c r="C117" s="2165" t="s">
        <v>803</v>
      </c>
      <c r="D117" s="2164"/>
      <c r="E117" s="2164"/>
      <c r="F117" s="2164"/>
      <c r="G117" s="2162"/>
      <c r="H117" s="2163"/>
      <c r="I117" s="2162"/>
      <c r="J117" s="2162"/>
      <c r="K117" s="2162"/>
      <c r="L117" s="2162"/>
      <c r="M117" s="2162"/>
      <c r="N117" s="2162"/>
      <c r="O117" s="2057"/>
    </row>
    <row r="118" spans="1:15" s="6" customFormat="1" ht="26.25" customHeight="1" thickBot="1" x14ac:dyDescent="0.3">
      <c r="A118" s="1723"/>
      <c r="B118" s="2149"/>
      <c r="C118" s="1669"/>
      <c r="D118" s="2160"/>
      <c r="E118" s="2160"/>
      <c r="F118" s="2160"/>
      <c r="G118" s="2160"/>
      <c r="H118" s="2161"/>
      <c r="I118" s="2160"/>
      <c r="J118" s="2160"/>
      <c r="K118" s="2160"/>
      <c r="L118" s="2159"/>
      <c r="M118" s="2158" t="s">
        <v>802</v>
      </c>
      <c r="N118" s="2157"/>
      <c r="O118" s="2156">
        <v>28</v>
      </c>
    </row>
    <row r="119" spans="1:15" s="6" customFormat="1" ht="24.75" customHeight="1" x14ac:dyDescent="0.25">
      <c r="A119" s="4511" t="s">
        <v>27</v>
      </c>
      <c r="B119" s="4528" t="s">
        <v>25</v>
      </c>
      <c r="C119" s="1692" t="s">
        <v>25</v>
      </c>
      <c r="D119" s="3725" t="s">
        <v>799</v>
      </c>
      <c r="E119" s="3725"/>
      <c r="F119" s="3726"/>
      <c r="G119" s="4690" t="s">
        <v>801</v>
      </c>
      <c r="H119" s="4520" t="s">
        <v>33</v>
      </c>
      <c r="I119" s="4514" t="s">
        <v>468</v>
      </c>
      <c r="J119" s="2094" t="s">
        <v>245</v>
      </c>
      <c r="K119" s="2079" t="s">
        <v>108</v>
      </c>
      <c r="L119" s="2155">
        <f>L123</f>
        <v>0</v>
      </c>
      <c r="M119" s="1598" t="s">
        <v>800</v>
      </c>
      <c r="N119" s="2154" t="s">
        <v>36</v>
      </c>
      <c r="O119" s="2046">
        <v>160</v>
      </c>
    </row>
    <row r="120" spans="1:15" s="6" customFormat="1" ht="20.25" customHeight="1" x14ac:dyDescent="0.25">
      <c r="A120" s="4512"/>
      <c r="B120" s="4529"/>
      <c r="C120" s="1637"/>
      <c r="D120" s="4687"/>
      <c r="E120" s="4687"/>
      <c r="F120" s="3729"/>
      <c r="G120" s="4691"/>
      <c r="H120" s="4521"/>
      <c r="I120" s="4515"/>
      <c r="J120" s="2106"/>
      <c r="K120" s="2061" t="s">
        <v>144</v>
      </c>
      <c r="L120" s="2153"/>
      <c r="M120" s="1714"/>
      <c r="N120" s="2151"/>
      <c r="O120" s="2150"/>
    </row>
    <row r="121" spans="1:15" s="6" customFormat="1" ht="19.5" customHeight="1" thickBot="1" x14ac:dyDescent="0.3">
      <c r="A121" s="4512"/>
      <c r="B121" s="4529"/>
      <c r="C121" s="1637"/>
      <c r="D121" s="4687"/>
      <c r="E121" s="4687"/>
      <c r="F121" s="3729"/>
      <c r="G121" s="4691"/>
      <c r="H121" s="4521"/>
      <c r="I121" s="4515"/>
      <c r="J121" s="2106"/>
      <c r="K121" s="1706" t="s">
        <v>208</v>
      </c>
      <c r="L121" s="2152"/>
      <c r="M121" s="1714"/>
      <c r="N121" s="2151"/>
      <c r="O121" s="2150"/>
    </row>
    <row r="122" spans="1:15" s="6" customFormat="1" ht="25.5" customHeight="1" thickBot="1" x14ac:dyDescent="0.3">
      <c r="A122" s="4513"/>
      <c r="B122" s="4530"/>
      <c r="C122" s="1800"/>
      <c r="D122" s="4688"/>
      <c r="E122" s="4688"/>
      <c r="F122" s="4689"/>
      <c r="G122" s="4691"/>
      <c r="H122" s="4521"/>
      <c r="I122" s="4515"/>
      <c r="J122" s="2101"/>
      <c r="K122" s="1631" t="s">
        <v>21</v>
      </c>
      <c r="L122" s="2043">
        <f>SUM(L119:L121)</f>
        <v>0</v>
      </c>
      <c r="M122" s="1633"/>
      <c r="N122" s="1564"/>
      <c r="O122" s="1632"/>
    </row>
    <row r="123" spans="1:15" s="6" customFormat="1" ht="25.5" customHeight="1" thickBot="1" x14ac:dyDescent="0.3">
      <c r="A123" s="1723" t="s">
        <v>27</v>
      </c>
      <c r="B123" s="2149" t="s">
        <v>25</v>
      </c>
      <c r="C123" s="2148" t="s">
        <v>25</v>
      </c>
      <c r="D123" s="1599" t="s">
        <v>25</v>
      </c>
      <c r="E123" s="2147"/>
      <c r="F123" s="3812" t="s">
        <v>799</v>
      </c>
      <c r="G123" s="4691"/>
      <c r="H123" s="4521"/>
      <c r="I123" s="4515"/>
      <c r="J123" s="2094"/>
      <c r="K123" s="2079" t="s">
        <v>108</v>
      </c>
      <c r="L123" s="2109">
        <v>0</v>
      </c>
      <c r="M123" s="1561"/>
      <c r="N123" s="1727"/>
      <c r="O123" s="1726"/>
    </row>
    <row r="124" spans="1:15" s="6" customFormat="1" ht="20.25" customHeight="1" thickBot="1" x14ac:dyDescent="0.3">
      <c r="A124" s="1704"/>
      <c r="B124" s="1970"/>
      <c r="C124" s="2146"/>
      <c r="D124" s="2145"/>
      <c r="E124" s="2082"/>
      <c r="F124" s="3813"/>
      <c r="G124" s="4692"/>
      <c r="H124" s="4550"/>
      <c r="I124" s="4516"/>
      <c r="J124" s="2101"/>
      <c r="K124" s="1814" t="s">
        <v>21</v>
      </c>
      <c r="L124" s="2144">
        <f>SUM(L123)</f>
        <v>0</v>
      </c>
      <c r="M124" s="1633"/>
      <c r="N124" s="1564"/>
      <c r="O124" s="1632"/>
    </row>
    <row r="125" spans="1:15" s="6" customFormat="1" ht="24.75" customHeight="1" x14ac:dyDescent="0.25">
      <c r="A125" s="1639" t="s">
        <v>27</v>
      </c>
      <c r="B125" s="2116" t="s">
        <v>25</v>
      </c>
      <c r="C125" s="2088" t="s">
        <v>27</v>
      </c>
      <c r="D125" s="2136"/>
      <c r="E125" s="4796"/>
      <c r="F125" s="4599" t="s">
        <v>798</v>
      </c>
      <c r="G125" s="4696" t="s">
        <v>797</v>
      </c>
      <c r="H125" s="4521" t="s">
        <v>33</v>
      </c>
      <c r="I125" s="4515" t="s">
        <v>468</v>
      </c>
      <c r="J125" s="4578" t="s">
        <v>245</v>
      </c>
      <c r="K125" s="2033" t="s">
        <v>130</v>
      </c>
      <c r="L125" s="2143">
        <f>L132</f>
        <v>0</v>
      </c>
      <c r="M125" s="2007"/>
      <c r="N125" s="2142"/>
      <c r="O125" s="2141"/>
    </row>
    <row r="126" spans="1:15" s="6" customFormat="1" ht="18.75" customHeight="1" thickBot="1" x14ac:dyDescent="0.3">
      <c r="A126" s="1639"/>
      <c r="B126" s="2116"/>
      <c r="C126" s="2088"/>
      <c r="D126" s="2136"/>
      <c r="E126" s="4796"/>
      <c r="F126" s="4599"/>
      <c r="G126" s="4696"/>
      <c r="H126" s="4521"/>
      <c r="I126" s="4515"/>
      <c r="J126" s="4578"/>
      <c r="K126" s="2033" t="s">
        <v>144</v>
      </c>
      <c r="L126" s="2140">
        <f>L131</f>
        <v>0</v>
      </c>
      <c r="M126" s="2139"/>
      <c r="N126" s="2138"/>
      <c r="O126" s="2137"/>
    </row>
    <row r="127" spans="1:15" s="6" customFormat="1" ht="20.25" customHeight="1" x14ac:dyDescent="0.25">
      <c r="A127" s="1639"/>
      <c r="B127" s="2116"/>
      <c r="C127" s="2088"/>
      <c r="D127" s="2136"/>
      <c r="E127" s="4796"/>
      <c r="F127" s="2135"/>
      <c r="G127" s="4696"/>
      <c r="H127" s="4521"/>
      <c r="I127" s="4515"/>
      <c r="J127" s="2127"/>
      <c r="K127" s="2035" t="s">
        <v>108</v>
      </c>
      <c r="L127" s="2140">
        <f>L130</f>
        <v>0</v>
      </c>
      <c r="M127" s="2139"/>
      <c r="N127" s="2138"/>
      <c r="O127" s="2137"/>
    </row>
    <row r="128" spans="1:15" s="6" customFormat="1" ht="14.25" customHeight="1" thickBot="1" x14ac:dyDescent="0.3">
      <c r="A128" s="1639"/>
      <c r="B128" s="2116"/>
      <c r="C128" s="2088"/>
      <c r="D128" s="2136"/>
      <c r="E128" s="4796"/>
      <c r="F128" s="2135"/>
      <c r="G128" s="4696"/>
      <c r="H128" s="4521"/>
      <c r="I128" s="4515"/>
      <c r="J128" s="2127"/>
      <c r="K128" s="2134" t="s">
        <v>208</v>
      </c>
      <c r="L128" s="2133">
        <f>L133</f>
        <v>0</v>
      </c>
      <c r="M128" s="2132"/>
      <c r="N128" s="2131"/>
      <c r="O128" s="2130"/>
    </row>
    <row r="129" spans="1:15" s="6" customFormat="1" ht="27" customHeight="1" thickBot="1" x14ac:dyDescent="0.3">
      <c r="A129" s="1639"/>
      <c r="B129" s="2116"/>
      <c r="C129" s="2088"/>
      <c r="D129" s="2129"/>
      <c r="E129" s="4797"/>
      <c r="F129" s="2128"/>
      <c r="G129" s="4697"/>
      <c r="H129" s="4521"/>
      <c r="I129" s="4515"/>
      <c r="J129" s="2127"/>
      <c r="K129" s="2126" t="s">
        <v>21</v>
      </c>
      <c r="L129" s="2125">
        <f>L134</f>
        <v>0</v>
      </c>
      <c r="M129" s="2124"/>
      <c r="N129" s="2123"/>
      <c r="O129" s="2122"/>
    </row>
    <row r="130" spans="1:15" s="6" customFormat="1" ht="19.5" customHeight="1" x14ac:dyDescent="0.25">
      <c r="A130" s="1694" t="s">
        <v>27</v>
      </c>
      <c r="B130" s="2121" t="s">
        <v>25</v>
      </c>
      <c r="C130" s="2095" t="s">
        <v>27</v>
      </c>
      <c r="D130" s="1681" t="s">
        <v>25</v>
      </c>
      <c r="E130" s="4514"/>
      <c r="F130" s="3812" t="s">
        <v>796</v>
      </c>
      <c r="G130" s="4698" t="s">
        <v>397</v>
      </c>
      <c r="H130" s="4521"/>
      <c r="I130" s="4515"/>
      <c r="J130" s="2120"/>
      <c r="K130" s="1822" t="s">
        <v>108</v>
      </c>
      <c r="L130" s="2109">
        <v>0</v>
      </c>
      <c r="M130" s="4564" t="s">
        <v>795</v>
      </c>
      <c r="N130" s="1767" t="s">
        <v>794</v>
      </c>
      <c r="O130" s="1760">
        <v>1</v>
      </c>
    </row>
    <row r="131" spans="1:15" s="6" customFormat="1" ht="15.75" customHeight="1" x14ac:dyDescent="0.25">
      <c r="A131" s="1639"/>
      <c r="B131" s="2116"/>
      <c r="C131" s="2088"/>
      <c r="D131" s="1804"/>
      <c r="E131" s="4515"/>
      <c r="F131" s="4527"/>
      <c r="G131" s="4696"/>
      <c r="H131" s="4521"/>
      <c r="I131" s="4515"/>
      <c r="J131" s="2115"/>
      <c r="K131" s="2119" t="s">
        <v>144</v>
      </c>
      <c r="L131" s="2104"/>
      <c r="M131" s="4565"/>
      <c r="N131" s="2072"/>
      <c r="O131" s="2117"/>
    </row>
    <row r="132" spans="1:15" s="6" customFormat="1" ht="15.75" customHeight="1" x14ac:dyDescent="0.25">
      <c r="A132" s="1639"/>
      <c r="B132" s="2116"/>
      <c r="C132" s="2088"/>
      <c r="D132" s="1804"/>
      <c r="E132" s="4515"/>
      <c r="F132" s="4527"/>
      <c r="G132" s="4696"/>
      <c r="H132" s="4521"/>
      <c r="I132" s="4515"/>
      <c r="J132" s="2115"/>
      <c r="K132" s="2118" t="s">
        <v>130</v>
      </c>
      <c r="L132" s="2104"/>
      <c r="M132" s="2007"/>
      <c r="N132" s="2072"/>
      <c r="O132" s="2117"/>
    </row>
    <row r="133" spans="1:15" s="6" customFormat="1" ht="15" customHeight="1" thickBot="1" x14ac:dyDescent="0.3">
      <c r="A133" s="1639"/>
      <c r="B133" s="2116"/>
      <c r="C133" s="2088"/>
      <c r="D133" s="1804"/>
      <c r="E133" s="4515"/>
      <c r="F133" s="4527"/>
      <c r="G133" s="4696"/>
      <c r="H133" s="4521"/>
      <c r="I133" s="4515"/>
      <c r="J133" s="2115"/>
      <c r="K133" s="2087" t="s">
        <v>208</v>
      </c>
      <c r="L133" s="2114"/>
      <c r="M133" s="1555"/>
      <c r="N133" s="1654"/>
      <c r="O133" s="1653"/>
    </row>
    <row r="134" spans="1:15" s="6" customFormat="1" ht="15.75" customHeight="1" thickBot="1" x14ac:dyDescent="0.3">
      <c r="A134" s="1809"/>
      <c r="B134" s="2113"/>
      <c r="C134" s="2084"/>
      <c r="D134" s="1680"/>
      <c r="E134" s="4516"/>
      <c r="F134" s="1607"/>
      <c r="G134" s="4697"/>
      <c r="H134" s="4550"/>
      <c r="I134" s="4516"/>
      <c r="J134" s="2112"/>
      <c r="K134" s="1814" t="s">
        <v>21</v>
      </c>
      <c r="L134" s="2111">
        <f>SUM(L130:L133)</f>
        <v>0</v>
      </c>
      <c r="M134" s="1633"/>
      <c r="N134" s="1564"/>
      <c r="O134" s="1632"/>
    </row>
    <row r="135" spans="1:15" s="6" customFormat="1" ht="24.75" customHeight="1" x14ac:dyDescent="0.2">
      <c r="A135" s="1694" t="s">
        <v>27</v>
      </c>
      <c r="B135" s="2096" t="s">
        <v>25</v>
      </c>
      <c r="C135" s="2095" t="s">
        <v>93</v>
      </c>
      <c r="D135" s="4805" t="s">
        <v>792</v>
      </c>
      <c r="E135" s="4806"/>
      <c r="F135" s="4807"/>
      <c r="G135" s="4662" t="s">
        <v>539</v>
      </c>
      <c r="H135" s="4520" t="s">
        <v>33</v>
      </c>
      <c r="I135" s="1573" t="s">
        <v>468</v>
      </c>
      <c r="J135" s="2094" t="s">
        <v>245</v>
      </c>
      <c r="K135" s="2110" t="s">
        <v>108</v>
      </c>
      <c r="L135" s="2109">
        <f>L139</f>
        <v>0</v>
      </c>
      <c r="M135" s="2108" t="s">
        <v>793</v>
      </c>
      <c r="N135" s="1597" t="s">
        <v>36</v>
      </c>
      <c r="O135" s="2107"/>
    </row>
    <row r="136" spans="1:15" s="6" customFormat="1" ht="18" customHeight="1" x14ac:dyDescent="0.2">
      <c r="A136" s="1639"/>
      <c r="B136" s="2089"/>
      <c r="C136" s="2088"/>
      <c r="D136" s="4808"/>
      <c r="E136" s="4809"/>
      <c r="F136" s="4810"/>
      <c r="G136" s="4663"/>
      <c r="H136" s="4521"/>
      <c r="I136" s="1749"/>
      <c r="J136" s="2106"/>
      <c r="K136" s="2105" t="s">
        <v>144</v>
      </c>
      <c r="L136" s="2104">
        <f>L140</f>
        <v>0</v>
      </c>
      <c r="M136" s="2103"/>
      <c r="N136" s="2102"/>
      <c r="O136" s="1653"/>
    </row>
    <row r="137" spans="1:15" s="6" customFormat="1" ht="18" customHeight="1" x14ac:dyDescent="0.2">
      <c r="A137" s="1639"/>
      <c r="B137" s="2089"/>
      <c r="C137" s="2088"/>
      <c r="D137" s="4808"/>
      <c r="E137" s="4809"/>
      <c r="F137" s="4810"/>
      <c r="G137" s="4663"/>
      <c r="H137" s="4521"/>
      <c r="I137" s="1749"/>
      <c r="J137" s="2106"/>
      <c r="K137" s="2105" t="s">
        <v>208</v>
      </c>
      <c r="L137" s="2104">
        <f>L141</f>
        <v>0</v>
      </c>
      <c r="M137" s="2103"/>
      <c r="N137" s="2102"/>
      <c r="O137" s="1653"/>
    </row>
    <row r="138" spans="1:15" s="6" customFormat="1" ht="42" customHeight="1" thickBot="1" x14ac:dyDescent="0.25">
      <c r="A138" s="1809"/>
      <c r="B138" s="2085"/>
      <c r="C138" s="2084"/>
      <c r="D138" s="4811"/>
      <c r="E138" s="4812"/>
      <c r="F138" s="4813"/>
      <c r="G138" s="4663"/>
      <c r="H138" s="4521"/>
      <c r="I138" s="1567"/>
      <c r="J138" s="2101"/>
      <c r="K138" s="2100" t="s">
        <v>21</v>
      </c>
      <c r="L138" s="2099">
        <f>SUM(L135:L137)</f>
        <v>0</v>
      </c>
      <c r="M138" s="2098"/>
      <c r="N138" s="2097"/>
      <c r="O138" s="1632"/>
    </row>
    <row r="139" spans="1:15" s="6" customFormat="1" ht="19.5" customHeight="1" x14ac:dyDescent="0.25">
      <c r="A139" s="1694" t="s">
        <v>27</v>
      </c>
      <c r="B139" s="2096" t="s">
        <v>25</v>
      </c>
      <c r="C139" s="2095" t="s">
        <v>93</v>
      </c>
      <c r="D139" s="1681" t="s">
        <v>25</v>
      </c>
      <c r="E139" s="4514"/>
      <c r="F139" s="4680" t="s">
        <v>792</v>
      </c>
      <c r="G139" s="4663"/>
      <c r="H139" s="4521"/>
      <c r="I139" s="1573"/>
      <c r="J139" s="2094"/>
      <c r="K139" s="2079" t="s">
        <v>108</v>
      </c>
      <c r="L139" s="2041">
        <v>0</v>
      </c>
      <c r="M139" s="2093"/>
      <c r="N139" s="2092"/>
      <c r="O139" s="1596"/>
    </row>
    <row r="140" spans="1:15" s="6" customFormat="1" ht="13.5" customHeight="1" x14ac:dyDescent="0.25">
      <c r="A140" s="1639"/>
      <c r="B140" s="2089"/>
      <c r="C140" s="2088"/>
      <c r="D140" s="1804"/>
      <c r="E140" s="4515"/>
      <c r="F140" s="4681"/>
      <c r="G140" s="4663"/>
      <c r="H140" s="4521"/>
      <c r="I140" s="1749"/>
      <c r="J140" s="2087"/>
      <c r="K140" s="2061" t="s">
        <v>144</v>
      </c>
      <c r="L140" s="2091"/>
      <c r="M140" s="1555"/>
      <c r="N140" s="2090"/>
      <c r="O140" s="2001"/>
    </row>
    <row r="141" spans="1:15" s="6" customFormat="1" ht="15.75" customHeight="1" thickBot="1" x14ac:dyDescent="0.3">
      <c r="A141" s="1639"/>
      <c r="B141" s="2089"/>
      <c r="C141" s="2088"/>
      <c r="D141" s="1804"/>
      <c r="E141" s="4515"/>
      <c r="F141" s="4681"/>
      <c r="G141" s="4663"/>
      <c r="H141" s="4521"/>
      <c r="I141" s="1749"/>
      <c r="J141" s="2087"/>
      <c r="K141" s="1706" t="s">
        <v>208</v>
      </c>
      <c r="L141" s="2086"/>
      <c r="M141" s="1555"/>
      <c r="N141" s="1654"/>
      <c r="O141" s="1653"/>
    </row>
    <row r="142" spans="1:15" s="6" customFormat="1" ht="18.75" customHeight="1" thickBot="1" x14ac:dyDescent="0.3">
      <c r="A142" s="1809"/>
      <c r="B142" s="2085"/>
      <c r="C142" s="2084"/>
      <c r="D142" s="1680"/>
      <c r="E142" s="4516"/>
      <c r="F142" s="2083"/>
      <c r="G142" s="4663"/>
      <c r="H142" s="4521"/>
      <c r="I142" s="1567"/>
      <c r="J142" s="2082"/>
      <c r="K142" s="1814" t="s">
        <v>21</v>
      </c>
      <c r="L142" s="2081">
        <f>SUM(L139:L141)</f>
        <v>0</v>
      </c>
      <c r="M142" s="1633"/>
      <c r="N142" s="1564"/>
      <c r="O142" s="1632"/>
    </row>
    <row r="143" spans="1:15" s="6" customFormat="1" ht="15" customHeight="1" x14ac:dyDescent="0.25">
      <c r="A143" s="1694" t="s">
        <v>27</v>
      </c>
      <c r="B143" s="2080" t="s">
        <v>25</v>
      </c>
      <c r="C143" s="1692" t="s">
        <v>91</v>
      </c>
      <c r="D143" s="3724" t="s">
        <v>788</v>
      </c>
      <c r="E143" s="3725"/>
      <c r="F143" s="3726"/>
      <c r="G143" s="4585" t="s">
        <v>791</v>
      </c>
      <c r="H143" s="4520" t="s">
        <v>33</v>
      </c>
      <c r="I143" s="4514" t="s">
        <v>468</v>
      </c>
      <c r="J143" s="4589" t="s">
        <v>245</v>
      </c>
      <c r="K143" s="2079"/>
      <c r="L143" s="2078"/>
      <c r="M143" s="2077"/>
      <c r="N143" s="2076"/>
      <c r="O143" s="2075"/>
    </row>
    <row r="144" spans="1:15" s="6" customFormat="1" ht="25.5" customHeight="1" x14ac:dyDescent="0.2">
      <c r="A144" s="1639"/>
      <c r="B144" s="2068"/>
      <c r="C144" s="1637"/>
      <c r="D144" s="3727"/>
      <c r="E144" s="4687"/>
      <c r="F144" s="3729"/>
      <c r="G144" s="4586"/>
      <c r="H144" s="4521"/>
      <c r="I144" s="4515"/>
      <c r="J144" s="4590"/>
      <c r="K144" s="2061" t="s">
        <v>108</v>
      </c>
      <c r="L144" s="2074">
        <f>L148</f>
        <v>25</v>
      </c>
      <c r="M144" s="2073" t="s">
        <v>790</v>
      </c>
      <c r="N144" s="2072" t="s">
        <v>260</v>
      </c>
      <c r="O144" s="2016">
        <v>1</v>
      </c>
    </row>
    <row r="145" spans="1:19" s="6" customFormat="1" ht="50.25" customHeight="1" x14ac:dyDescent="0.25">
      <c r="A145" s="1639"/>
      <c r="B145" s="2068"/>
      <c r="C145" s="1637"/>
      <c r="D145" s="3727"/>
      <c r="E145" s="4687"/>
      <c r="F145" s="3729"/>
      <c r="G145" s="4586"/>
      <c r="H145" s="4521"/>
      <c r="I145" s="4515"/>
      <c r="J145" s="4590"/>
      <c r="K145" s="2061" t="s">
        <v>144</v>
      </c>
      <c r="L145" s="2071">
        <f>L149</f>
        <v>0</v>
      </c>
      <c r="M145" s="2070" t="s">
        <v>789</v>
      </c>
      <c r="N145" s="1928" t="s">
        <v>36</v>
      </c>
      <c r="O145" s="2069"/>
    </row>
    <row r="146" spans="1:19" s="6" customFormat="1" ht="17.25" customHeight="1" thickBot="1" x14ac:dyDescent="0.3">
      <c r="A146" s="1639"/>
      <c r="B146" s="2068"/>
      <c r="C146" s="1637"/>
      <c r="D146" s="3727"/>
      <c r="E146" s="4687"/>
      <c r="F146" s="3729"/>
      <c r="G146" s="4586"/>
      <c r="H146" s="4521"/>
      <c r="I146" s="4515"/>
      <c r="J146" s="4590"/>
      <c r="K146" s="2067" t="s">
        <v>208</v>
      </c>
      <c r="L146" s="2066">
        <f>L150</f>
        <v>0</v>
      </c>
      <c r="M146" s="2065"/>
      <c r="N146" s="2064"/>
      <c r="O146" s="2063"/>
    </row>
    <row r="147" spans="1:19" s="6" customFormat="1" ht="15" customHeight="1" thickBot="1" x14ac:dyDescent="0.25">
      <c r="A147" s="1809"/>
      <c r="B147" s="2062"/>
      <c r="C147" s="1800"/>
      <c r="D147" s="4699"/>
      <c r="E147" s="4688"/>
      <c r="F147" s="4689"/>
      <c r="G147" s="4586"/>
      <c r="H147" s="4521"/>
      <c r="I147" s="4515"/>
      <c r="J147" s="4590"/>
      <c r="K147" s="1699" t="s">
        <v>21</v>
      </c>
      <c r="L147" s="1768">
        <f>SUM(L144:L146)</f>
        <v>25</v>
      </c>
      <c r="M147" s="2028"/>
      <c r="N147" s="1659"/>
      <c r="O147" s="2027"/>
    </row>
    <row r="148" spans="1:19" s="6" customFormat="1" ht="15" customHeight="1" thickBot="1" x14ac:dyDescent="0.3">
      <c r="A148" s="4511" t="s">
        <v>27</v>
      </c>
      <c r="B148" s="4607" t="s">
        <v>25</v>
      </c>
      <c r="C148" s="4517" t="s">
        <v>91</v>
      </c>
      <c r="D148" s="4603" t="s">
        <v>25</v>
      </c>
      <c r="E148" s="1646"/>
      <c r="F148" s="4693" t="s">
        <v>788</v>
      </c>
      <c r="G148" s="4586"/>
      <c r="H148" s="4521"/>
      <c r="I148" s="4515"/>
      <c r="J148" s="4590"/>
      <c r="K148" s="2061" t="s">
        <v>108</v>
      </c>
      <c r="L148" s="1745">
        <v>25</v>
      </c>
      <c r="M148" s="1851"/>
      <c r="N148" s="1654"/>
      <c r="O148" s="1553"/>
      <c r="S148" s="1494"/>
    </row>
    <row r="149" spans="1:19" s="6" customFormat="1" ht="15" customHeight="1" thickBot="1" x14ac:dyDescent="0.3">
      <c r="A149" s="4512"/>
      <c r="B149" s="4608"/>
      <c r="C149" s="4518"/>
      <c r="D149" s="4604"/>
      <c r="E149" s="1636"/>
      <c r="F149" s="4694"/>
      <c r="G149" s="4586"/>
      <c r="H149" s="4521"/>
      <c r="I149" s="4515"/>
      <c r="J149" s="4590"/>
      <c r="K149" s="2061" t="s">
        <v>144</v>
      </c>
      <c r="L149" s="1745"/>
      <c r="M149" s="1851"/>
      <c r="N149" s="1654"/>
      <c r="O149" s="1553"/>
    </row>
    <row r="150" spans="1:19" s="6" customFormat="1" ht="15" customHeight="1" thickBot="1" x14ac:dyDescent="0.3">
      <c r="A150" s="4512"/>
      <c r="B150" s="4608"/>
      <c r="C150" s="4518"/>
      <c r="D150" s="4604"/>
      <c r="E150" s="1636"/>
      <c r="F150" s="4694"/>
      <c r="G150" s="4586"/>
      <c r="H150" s="4521"/>
      <c r="I150" s="4515"/>
      <c r="J150" s="4590"/>
      <c r="K150" s="2061" t="s">
        <v>208</v>
      </c>
      <c r="L150" s="1745"/>
      <c r="M150" s="1851"/>
      <c r="N150" s="1654"/>
      <c r="O150" s="1553"/>
    </row>
    <row r="151" spans="1:19" s="6" customFormat="1" ht="15" customHeight="1" thickBot="1" x14ac:dyDescent="0.25">
      <c r="A151" s="4513"/>
      <c r="B151" s="4609"/>
      <c r="C151" s="4519"/>
      <c r="D151" s="4605"/>
      <c r="E151" s="1644"/>
      <c r="F151" s="4695"/>
      <c r="G151" s="4587"/>
      <c r="H151" s="4550"/>
      <c r="I151" s="4516"/>
      <c r="J151" s="4591"/>
      <c r="K151" s="2060" t="s">
        <v>21</v>
      </c>
      <c r="L151" s="1743">
        <f>SUM(L148:L150)</f>
        <v>25</v>
      </c>
      <c r="M151" s="1619"/>
      <c r="N151" s="1618"/>
      <c r="O151" s="1548"/>
    </row>
    <row r="152" spans="1:19" s="6" customFormat="1" ht="15" customHeight="1" thickBot="1" x14ac:dyDescent="0.3">
      <c r="A152" s="1522" t="s">
        <v>27</v>
      </c>
      <c r="B152" s="1524" t="s">
        <v>25</v>
      </c>
      <c r="C152" s="4615" t="s">
        <v>464</v>
      </c>
      <c r="D152" s="4616"/>
      <c r="E152" s="4616"/>
      <c r="F152" s="4616"/>
      <c r="G152" s="4616"/>
      <c r="H152" s="4616"/>
      <c r="I152" s="4616"/>
      <c r="J152" s="4616"/>
      <c r="K152" s="4617"/>
      <c r="L152" s="2059">
        <f>L122+L129+L138+L147</f>
        <v>25</v>
      </c>
      <c r="M152" s="4632"/>
      <c r="N152" s="4633"/>
      <c r="O152" s="4634"/>
    </row>
    <row r="153" spans="1:19" s="6" customFormat="1" ht="22.5" customHeight="1" thickBot="1" x14ac:dyDescent="0.3">
      <c r="A153" s="2058" t="s">
        <v>27</v>
      </c>
      <c r="B153" s="2057" t="s">
        <v>27</v>
      </c>
      <c r="C153" s="1738" t="s">
        <v>787</v>
      </c>
      <c r="D153" s="2055"/>
      <c r="E153" s="2055"/>
      <c r="F153" s="2055"/>
      <c r="G153" s="2055"/>
      <c r="H153" s="2056"/>
      <c r="I153" s="2055"/>
      <c r="J153" s="2055"/>
      <c r="K153" s="2055"/>
      <c r="L153" s="2055"/>
      <c r="M153" s="2055"/>
      <c r="N153" s="2055"/>
      <c r="O153" s="2054"/>
    </row>
    <row r="154" spans="1:19" s="6" customFormat="1" ht="18" customHeight="1" x14ac:dyDescent="0.25">
      <c r="A154" s="1639"/>
      <c r="B154" s="1638"/>
      <c r="C154" s="4640"/>
      <c r="D154" s="4641"/>
      <c r="E154" s="4641"/>
      <c r="F154" s="4641"/>
      <c r="G154" s="4641"/>
      <c r="H154" s="4641"/>
      <c r="I154" s="4641"/>
      <c r="J154" s="4641"/>
      <c r="K154" s="4641"/>
      <c r="L154" s="4641"/>
      <c r="M154" s="1979" t="s">
        <v>786</v>
      </c>
      <c r="N154" s="2053" t="s">
        <v>36</v>
      </c>
      <c r="O154" s="2052">
        <v>1</v>
      </c>
    </row>
    <row r="155" spans="1:19" s="6" customFormat="1" ht="21.75" customHeight="1" thickBot="1" x14ac:dyDescent="0.3">
      <c r="A155" s="1809"/>
      <c r="B155" s="1801"/>
      <c r="C155" s="4642"/>
      <c r="D155" s="4643"/>
      <c r="E155" s="4643"/>
      <c r="F155" s="4643"/>
      <c r="G155" s="4643"/>
      <c r="H155" s="4643"/>
      <c r="I155" s="4643"/>
      <c r="J155" s="4643"/>
      <c r="K155" s="4643"/>
      <c r="L155" s="4643"/>
      <c r="M155" s="2051" t="s">
        <v>485</v>
      </c>
      <c r="N155" s="2050" t="s">
        <v>36</v>
      </c>
      <c r="O155" s="2049"/>
    </row>
    <row r="156" spans="1:19" s="6" customFormat="1" ht="30" customHeight="1" thickBot="1" x14ac:dyDescent="0.3">
      <c r="A156" s="4511" t="s">
        <v>27</v>
      </c>
      <c r="B156" s="4539" t="s">
        <v>27</v>
      </c>
      <c r="C156" s="4517" t="s">
        <v>25</v>
      </c>
      <c r="D156" s="4524"/>
      <c r="E156" s="1573"/>
      <c r="F156" s="2048" t="s">
        <v>784</v>
      </c>
      <c r="G156" s="4585" t="s">
        <v>533</v>
      </c>
      <c r="H156" s="4520" t="s">
        <v>33</v>
      </c>
      <c r="I156" s="1646" t="s">
        <v>468</v>
      </c>
      <c r="J156" s="4635" t="s">
        <v>245</v>
      </c>
      <c r="K156" s="2035" t="s">
        <v>108</v>
      </c>
      <c r="L156" s="1774">
        <f>L160</f>
        <v>58</v>
      </c>
      <c r="M156" s="1598" t="s">
        <v>785</v>
      </c>
      <c r="N156" s="2047" t="s">
        <v>65</v>
      </c>
      <c r="O156" s="2046">
        <v>1.4999999999999999E-2</v>
      </c>
    </row>
    <row r="157" spans="1:19" s="6" customFormat="1" ht="23.25" customHeight="1" thickBot="1" x14ac:dyDescent="0.3">
      <c r="A157" s="4512"/>
      <c r="B157" s="4540"/>
      <c r="C157" s="4518"/>
      <c r="D157" s="4525"/>
      <c r="E157" s="1749"/>
      <c r="F157" s="2045"/>
      <c r="G157" s="4586"/>
      <c r="H157" s="4521"/>
      <c r="I157" s="1636"/>
      <c r="J157" s="4636"/>
      <c r="K157" s="2033" t="s">
        <v>144</v>
      </c>
      <c r="L157" s="1743">
        <f>L161</f>
        <v>0</v>
      </c>
      <c r="M157" s="1555"/>
      <c r="N157" s="1654"/>
      <c r="O157" s="1653"/>
    </row>
    <row r="158" spans="1:19" s="6" customFormat="1" ht="21.75" customHeight="1" thickBot="1" x14ac:dyDescent="0.3">
      <c r="A158" s="4512"/>
      <c r="B158" s="4540"/>
      <c r="C158" s="4518"/>
      <c r="D158" s="4525"/>
      <c r="E158" s="1749"/>
      <c r="F158" s="2045"/>
      <c r="G158" s="4586"/>
      <c r="H158" s="4521"/>
      <c r="I158" s="1636"/>
      <c r="J158" s="4636"/>
      <c r="K158" s="2032" t="s">
        <v>208</v>
      </c>
      <c r="L158" s="1900"/>
      <c r="M158" s="1555"/>
      <c r="N158" s="1654"/>
      <c r="O158" s="1653"/>
    </row>
    <row r="159" spans="1:19" s="6" customFormat="1" ht="15" customHeight="1" thickBot="1" x14ac:dyDescent="0.3">
      <c r="A159" s="4512"/>
      <c r="B159" s="4540"/>
      <c r="C159" s="4518"/>
      <c r="D159" s="4525"/>
      <c r="E159" s="1749"/>
      <c r="F159" s="2044"/>
      <c r="G159" s="4586"/>
      <c r="H159" s="4521"/>
      <c r="I159" s="1636"/>
      <c r="J159" s="4636"/>
      <c r="K159" s="1769" t="s">
        <v>21</v>
      </c>
      <c r="L159" s="2043">
        <f>SUM(L156:L158)</f>
        <v>58</v>
      </c>
      <c r="M159" s="1642"/>
      <c r="N159" s="1641"/>
      <c r="O159" s="1640"/>
    </row>
    <row r="160" spans="1:19" s="6" customFormat="1" ht="19.5" customHeight="1" x14ac:dyDescent="0.25">
      <c r="A160" s="1723" t="s">
        <v>27</v>
      </c>
      <c r="B160" s="1722" t="s">
        <v>27</v>
      </c>
      <c r="C160" s="1721" t="s">
        <v>25</v>
      </c>
      <c r="D160" s="4524" t="s">
        <v>25</v>
      </c>
      <c r="E160" s="1573"/>
      <c r="F160" s="3812" t="s">
        <v>784</v>
      </c>
      <c r="G160" s="4586"/>
      <c r="H160" s="4521"/>
      <c r="I160" s="1646"/>
      <c r="J160" s="2042"/>
      <c r="K160" s="1753" t="s">
        <v>108</v>
      </c>
      <c r="L160" s="2041">
        <v>58</v>
      </c>
      <c r="M160" s="1648"/>
      <c r="N160" s="2040"/>
      <c r="O160" s="1647"/>
    </row>
    <row r="161" spans="1:19" s="6" customFormat="1" ht="15.75" customHeight="1" thickBot="1" x14ac:dyDescent="0.3">
      <c r="A161" s="1710"/>
      <c r="B161" s="1709"/>
      <c r="C161" s="1708"/>
      <c r="D161" s="4525"/>
      <c r="E161" s="1749"/>
      <c r="F161" s="4527"/>
      <c r="G161" s="4586"/>
      <c r="H161" s="4521"/>
      <c r="I161" s="1636"/>
      <c r="J161" s="2039"/>
      <c r="K161" s="2038" t="s">
        <v>144</v>
      </c>
      <c r="L161" s="2011"/>
      <c r="M161" s="1877"/>
      <c r="N161" s="1876"/>
      <c r="O161" s="1858"/>
    </row>
    <row r="162" spans="1:19" s="6" customFormat="1" ht="15" customHeight="1" thickBot="1" x14ac:dyDescent="0.25">
      <c r="A162" s="1704"/>
      <c r="B162" s="1703"/>
      <c r="C162" s="1702"/>
      <c r="D162" s="4526"/>
      <c r="E162" s="1567"/>
      <c r="F162" s="3813"/>
      <c r="G162" s="4587"/>
      <c r="H162" s="4550"/>
      <c r="I162" s="1644"/>
      <c r="J162" s="2037"/>
      <c r="K162" s="2036" t="s">
        <v>21</v>
      </c>
      <c r="L162" s="1755">
        <f>SUM(L160:L161)</f>
        <v>58</v>
      </c>
      <c r="M162" s="1550"/>
      <c r="N162" s="1875"/>
      <c r="O162" s="1651"/>
    </row>
    <row r="163" spans="1:19" s="6" customFormat="1" ht="15" customHeight="1" thickBot="1" x14ac:dyDescent="0.3">
      <c r="A163" s="4511" t="s">
        <v>27</v>
      </c>
      <c r="B163" s="4539" t="s">
        <v>27</v>
      </c>
      <c r="C163" s="4517" t="s">
        <v>27</v>
      </c>
      <c r="D163" s="4625"/>
      <c r="E163" s="4625"/>
      <c r="F163" s="4654" t="s">
        <v>783</v>
      </c>
      <c r="G163" s="4662" t="s">
        <v>754</v>
      </c>
      <c r="H163" s="4520" t="s">
        <v>33</v>
      </c>
      <c r="I163" s="1646" t="s">
        <v>468</v>
      </c>
      <c r="J163" s="4635" t="s">
        <v>245</v>
      </c>
      <c r="K163" s="2035" t="s">
        <v>108</v>
      </c>
      <c r="L163" s="1829">
        <f>L168+L172+L176+L180+L186+L190+L194+L198+L202+L206+L210+L214+L218</f>
        <v>2836</v>
      </c>
      <c r="M163" s="1561"/>
      <c r="N163" s="2034"/>
      <c r="O163" s="1726"/>
      <c r="S163" s="1494"/>
    </row>
    <row r="164" spans="1:19" s="6" customFormat="1" ht="18" customHeight="1" thickBot="1" x14ac:dyDescent="0.3">
      <c r="A164" s="4512"/>
      <c r="B164" s="4540"/>
      <c r="C164" s="4518"/>
      <c r="D164" s="4626"/>
      <c r="E164" s="4626"/>
      <c r="F164" s="4655"/>
      <c r="G164" s="4663"/>
      <c r="H164" s="4521"/>
      <c r="I164" s="1749"/>
      <c r="J164" s="4636"/>
      <c r="K164" s="2033" t="s">
        <v>144</v>
      </c>
      <c r="L164" s="1743">
        <f>L169+L173+L177+L181+L187+L191+L195+L203+L207+L211</f>
        <v>0</v>
      </c>
      <c r="M164" s="1851"/>
      <c r="N164" s="1654"/>
      <c r="O164" s="1553"/>
    </row>
    <row r="165" spans="1:19" s="6" customFormat="1" ht="15" customHeight="1" thickBot="1" x14ac:dyDescent="0.3">
      <c r="A165" s="4512"/>
      <c r="B165" s="4540"/>
      <c r="C165" s="4518"/>
      <c r="D165" s="4626"/>
      <c r="E165" s="4626"/>
      <c r="F165" s="4655"/>
      <c r="G165" s="4663"/>
      <c r="H165" s="4521"/>
      <c r="I165" s="1749"/>
      <c r="J165" s="4636"/>
      <c r="K165" s="2033" t="s">
        <v>130</v>
      </c>
      <c r="L165" s="1770">
        <f>L170+L174+L178+L182+L188+L192+L196+L200+L208+L212+L216+L220</f>
        <v>20.9</v>
      </c>
      <c r="M165" s="1851"/>
      <c r="N165" s="1654"/>
      <c r="O165" s="1553"/>
      <c r="P165" s="1494"/>
    </row>
    <row r="166" spans="1:19" s="6" customFormat="1" ht="16.5" customHeight="1" thickBot="1" x14ac:dyDescent="0.3">
      <c r="A166" s="4512"/>
      <c r="B166" s="4540"/>
      <c r="C166" s="4518"/>
      <c r="D166" s="4626"/>
      <c r="E166" s="4626"/>
      <c r="F166" s="4655"/>
      <c r="G166" s="4663"/>
      <c r="H166" s="4521"/>
      <c r="I166" s="1749"/>
      <c r="J166" s="4636"/>
      <c r="K166" s="2032" t="s">
        <v>208</v>
      </c>
      <c r="L166" s="1743"/>
      <c r="M166" s="1851"/>
      <c r="N166" s="1654"/>
      <c r="O166" s="1553"/>
    </row>
    <row r="167" spans="1:19" s="6" customFormat="1" ht="15" customHeight="1" thickBot="1" x14ac:dyDescent="0.3">
      <c r="A167" s="4513"/>
      <c r="B167" s="4541"/>
      <c r="C167" s="4519"/>
      <c r="D167" s="4627"/>
      <c r="E167" s="4627"/>
      <c r="F167" s="2031"/>
      <c r="G167" s="4664"/>
      <c r="H167" s="4550"/>
      <c r="I167" s="1567"/>
      <c r="J167" s="4637"/>
      <c r="K167" s="1769" t="s">
        <v>21</v>
      </c>
      <c r="L167" s="2030">
        <f>SUM(L163:L166)</f>
        <v>2856.9</v>
      </c>
      <c r="M167" s="1850"/>
      <c r="N167" s="1564"/>
      <c r="O167" s="1849"/>
    </row>
    <row r="168" spans="1:19" s="6" customFormat="1" ht="21" customHeight="1" thickBot="1" x14ac:dyDescent="0.3">
      <c r="A168" s="4511"/>
      <c r="B168" s="4539"/>
      <c r="C168" s="4517"/>
      <c r="D168" s="4524" t="s">
        <v>25</v>
      </c>
      <c r="E168" s="1573"/>
      <c r="F168" s="3812" t="s">
        <v>782</v>
      </c>
      <c r="G168" s="4585" t="s">
        <v>754</v>
      </c>
      <c r="H168" s="4520" t="s">
        <v>33</v>
      </c>
      <c r="I168" s="1646" t="s">
        <v>468</v>
      </c>
      <c r="J168" s="4557" t="s">
        <v>245</v>
      </c>
      <c r="K168" s="1753" t="s">
        <v>108</v>
      </c>
      <c r="L168" s="2029">
        <v>200</v>
      </c>
      <c r="M168" s="4580" t="s">
        <v>781</v>
      </c>
      <c r="N168" s="4566" t="s">
        <v>475</v>
      </c>
      <c r="O168" s="4685">
        <v>700</v>
      </c>
      <c r="S168" s="1494"/>
    </row>
    <row r="169" spans="1:19" s="6" customFormat="1" ht="15" customHeight="1" thickBot="1" x14ac:dyDescent="0.3">
      <c r="A169" s="4512"/>
      <c r="B169" s="4540"/>
      <c r="C169" s="4518"/>
      <c r="D169" s="4525"/>
      <c r="E169" s="1749"/>
      <c r="F169" s="4527"/>
      <c r="G169" s="4586"/>
      <c r="H169" s="4521"/>
      <c r="I169" s="1749"/>
      <c r="J169" s="4558"/>
      <c r="K169" s="1750" t="s">
        <v>144</v>
      </c>
      <c r="L169" s="1752"/>
      <c r="M169" s="4581"/>
      <c r="N169" s="4567"/>
      <c r="O169" s="4686"/>
      <c r="S169" s="1494"/>
    </row>
    <row r="170" spans="1:19" s="6" customFormat="1" ht="15" customHeight="1" thickBot="1" x14ac:dyDescent="0.3">
      <c r="A170" s="4512"/>
      <c r="B170" s="4540"/>
      <c r="C170" s="4518"/>
      <c r="D170" s="4525"/>
      <c r="E170" s="1749"/>
      <c r="F170" s="4527"/>
      <c r="G170" s="4586"/>
      <c r="H170" s="4521"/>
      <c r="I170" s="1749"/>
      <c r="J170" s="1811"/>
      <c r="K170" s="1746" t="s">
        <v>130</v>
      </c>
      <c r="L170" s="1763"/>
      <c r="M170" s="2028"/>
      <c r="N170" s="1659"/>
      <c r="O170" s="2027"/>
      <c r="S170" s="1494"/>
    </row>
    <row r="171" spans="1:19" s="6" customFormat="1" ht="15" customHeight="1" thickBot="1" x14ac:dyDescent="0.3">
      <c r="A171" s="4513"/>
      <c r="B171" s="4541"/>
      <c r="C171" s="4519"/>
      <c r="D171" s="4526"/>
      <c r="E171" s="1567"/>
      <c r="F171" s="1607"/>
      <c r="G171" s="4587"/>
      <c r="H171" s="4550"/>
      <c r="I171" s="1567"/>
      <c r="J171" s="1701"/>
      <c r="K171" s="1744" t="s">
        <v>21</v>
      </c>
      <c r="L171" s="1745">
        <f>SUM(L168:L170)</f>
        <v>200</v>
      </c>
      <c r="M171" s="1850"/>
      <c r="N171" s="1564"/>
      <c r="O171" s="1849"/>
      <c r="S171" s="1494"/>
    </row>
    <row r="172" spans="1:19" s="6" customFormat="1" ht="25.5" customHeight="1" thickBot="1" x14ac:dyDescent="0.3">
      <c r="A172" s="4511"/>
      <c r="B172" s="4539"/>
      <c r="C172" s="4517"/>
      <c r="D172" s="4603" t="s">
        <v>27</v>
      </c>
      <c r="E172" s="1888"/>
      <c r="F172" s="3812" t="s">
        <v>780</v>
      </c>
      <c r="G172" s="4585" t="s">
        <v>754</v>
      </c>
      <c r="H172" s="4520" t="s">
        <v>33</v>
      </c>
      <c r="I172" s="1646" t="s">
        <v>468</v>
      </c>
      <c r="J172" s="4557" t="s">
        <v>245</v>
      </c>
      <c r="K172" s="1757" t="s">
        <v>108</v>
      </c>
      <c r="L172" s="1752">
        <v>119</v>
      </c>
      <c r="M172" s="2026" t="s">
        <v>779</v>
      </c>
      <c r="N172" s="2025" t="s">
        <v>777</v>
      </c>
      <c r="O172" s="1923">
        <v>13350</v>
      </c>
      <c r="S172" s="1494"/>
    </row>
    <row r="173" spans="1:19" s="6" customFormat="1" ht="27.75" customHeight="1" thickBot="1" x14ac:dyDescent="0.3">
      <c r="A173" s="4512"/>
      <c r="B173" s="4540"/>
      <c r="C173" s="4518"/>
      <c r="D173" s="4604"/>
      <c r="E173" s="1884"/>
      <c r="F173" s="4527"/>
      <c r="G173" s="4586"/>
      <c r="H173" s="4521"/>
      <c r="I173" s="1749"/>
      <c r="J173" s="4558"/>
      <c r="K173" s="1753" t="s">
        <v>144</v>
      </c>
      <c r="L173" s="1752"/>
      <c r="M173" s="2024" t="s">
        <v>778</v>
      </c>
      <c r="N173" s="1767" t="s">
        <v>777</v>
      </c>
      <c r="O173" s="2023">
        <v>525</v>
      </c>
      <c r="S173" s="1494"/>
    </row>
    <row r="174" spans="1:19" s="6" customFormat="1" ht="15" customHeight="1" thickBot="1" x14ac:dyDescent="0.3">
      <c r="A174" s="4512"/>
      <c r="B174" s="4540"/>
      <c r="C174" s="4518"/>
      <c r="D174" s="4604"/>
      <c r="E174" s="1884"/>
      <c r="F174" s="4527"/>
      <c r="G174" s="4586"/>
      <c r="H174" s="4521"/>
      <c r="I174" s="1749"/>
      <c r="J174" s="1811"/>
      <c r="K174" s="1746" t="s">
        <v>130</v>
      </c>
      <c r="L174" s="1745"/>
      <c r="M174" s="1851"/>
      <c r="N174" s="1654"/>
      <c r="O174" s="1622"/>
      <c r="S174" s="1494"/>
    </row>
    <row r="175" spans="1:19" s="6" customFormat="1" ht="15" customHeight="1" thickBot="1" x14ac:dyDescent="0.3">
      <c r="A175" s="4513"/>
      <c r="B175" s="4541"/>
      <c r="C175" s="4519"/>
      <c r="D175" s="4605"/>
      <c r="E175" s="1882"/>
      <c r="F175" s="1607"/>
      <c r="G175" s="4587"/>
      <c r="H175" s="4550"/>
      <c r="I175" s="1567"/>
      <c r="J175" s="1701"/>
      <c r="K175" s="1744" t="s">
        <v>21</v>
      </c>
      <c r="L175" s="1745">
        <f>SUM(L172:L174)</f>
        <v>119</v>
      </c>
      <c r="M175" s="1850"/>
      <c r="N175" s="1564"/>
      <c r="O175" s="1849"/>
      <c r="S175" s="1494"/>
    </row>
    <row r="176" spans="1:19" s="6" customFormat="1" ht="15" customHeight="1" thickBot="1" x14ac:dyDescent="0.3">
      <c r="A176" s="4512"/>
      <c r="B176" s="4540"/>
      <c r="C176" s="4623"/>
      <c r="D176" s="4604" t="s">
        <v>93</v>
      </c>
      <c r="E176" s="1884"/>
      <c r="F176" s="4527" t="s">
        <v>776</v>
      </c>
      <c r="G176" s="4586" t="s">
        <v>754</v>
      </c>
      <c r="H176" s="4521" t="s">
        <v>33</v>
      </c>
      <c r="I176" s="1636" t="s">
        <v>468</v>
      </c>
      <c r="J176" s="4558" t="s">
        <v>245</v>
      </c>
      <c r="K176" s="1782" t="s">
        <v>108</v>
      </c>
      <c r="L176" s="1745">
        <v>130</v>
      </c>
      <c r="M176" s="1624"/>
      <c r="N176" s="1659"/>
      <c r="O176" s="1622"/>
      <c r="S176" s="1494"/>
    </row>
    <row r="177" spans="1:19" s="6" customFormat="1" ht="15" customHeight="1" thickBot="1" x14ac:dyDescent="0.3">
      <c r="A177" s="4512"/>
      <c r="B177" s="4540"/>
      <c r="C177" s="4623"/>
      <c r="D177" s="4604"/>
      <c r="E177" s="1884"/>
      <c r="F177" s="4527"/>
      <c r="G177" s="4586"/>
      <c r="H177" s="4521"/>
      <c r="I177" s="1749"/>
      <c r="J177" s="4558"/>
      <c r="K177" s="1750" t="s">
        <v>144</v>
      </c>
      <c r="L177" s="1745"/>
      <c r="M177" s="2022" t="s">
        <v>775</v>
      </c>
      <c r="N177" s="2021" t="s">
        <v>36</v>
      </c>
      <c r="O177" s="1568">
        <v>2900</v>
      </c>
    </row>
    <row r="178" spans="1:19" s="6" customFormat="1" ht="15" customHeight="1" thickBot="1" x14ac:dyDescent="0.3">
      <c r="A178" s="4512"/>
      <c r="B178" s="4540"/>
      <c r="C178" s="4623"/>
      <c r="D178" s="4604"/>
      <c r="E178" s="1884"/>
      <c r="F178" s="4527"/>
      <c r="G178" s="4586"/>
      <c r="H178" s="4521"/>
      <c r="I178" s="1749"/>
      <c r="J178" s="1811"/>
      <c r="K178" s="1746" t="s">
        <v>130</v>
      </c>
      <c r="L178" s="1745">
        <v>11.8</v>
      </c>
      <c r="M178" s="1624"/>
      <c r="N178" s="1654"/>
      <c r="O178" s="1622"/>
    </row>
    <row r="179" spans="1:19" s="6" customFormat="1" ht="15" customHeight="1" thickBot="1" x14ac:dyDescent="0.3">
      <c r="A179" s="4512"/>
      <c r="B179" s="4540"/>
      <c r="C179" s="4623"/>
      <c r="D179" s="4604"/>
      <c r="E179" s="1884"/>
      <c r="F179" s="1748"/>
      <c r="G179" s="4586"/>
      <c r="H179" s="4521"/>
      <c r="I179" s="1749"/>
      <c r="J179" s="1707"/>
      <c r="K179" s="1901" t="s">
        <v>21</v>
      </c>
      <c r="L179" s="1900">
        <f>SUM(L176:L178)</f>
        <v>141.80000000000001</v>
      </c>
      <c r="M179" s="2020"/>
      <c r="N179" s="1641"/>
      <c r="O179" s="2019"/>
    </row>
    <row r="180" spans="1:19" s="6" customFormat="1" ht="15" customHeight="1" thickBot="1" x14ac:dyDescent="0.3">
      <c r="A180" s="4511"/>
      <c r="B180" s="4539"/>
      <c r="C180" s="4517"/>
      <c r="D180" s="4603" t="s">
        <v>91</v>
      </c>
      <c r="E180" s="1888"/>
      <c r="F180" s="3812" t="s">
        <v>774</v>
      </c>
      <c r="G180" s="4585" t="s">
        <v>754</v>
      </c>
      <c r="H180" s="4520" t="s">
        <v>33</v>
      </c>
      <c r="I180" s="1646" t="s">
        <v>468</v>
      </c>
      <c r="J180" s="4557" t="s">
        <v>245</v>
      </c>
      <c r="K180" s="1753" t="s">
        <v>108</v>
      </c>
      <c r="L180" s="2018">
        <v>1840</v>
      </c>
      <c r="M180" s="2017" t="s">
        <v>773</v>
      </c>
      <c r="N180" s="1597" t="s">
        <v>36</v>
      </c>
      <c r="O180" s="1596">
        <v>21</v>
      </c>
      <c r="S180" s="1494"/>
    </row>
    <row r="181" spans="1:19" s="6" customFormat="1" ht="15" customHeight="1" thickBot="1" x14ac:dyDescent="0.3">
      <c r="A181" s="4512"/>
      <c r="B181" s="4540"/>
      <c r="C181" s="4518"/>
      <c r="D181" s="4604"/>
      <c r="E181" s="1884"/>
      <c r="F181" s="4527"/>
      <c r="G181" s="4586"/>
      <c r="H181" s="4521"/>
      <c r="I181" s="1749"/>
      <c r="J181" s="4558"/>
      <c r="K181" s="1750" t="s">
        <v>144</v>
      </c>
      <c r="L181" s="1745"/>
      <c r="M181" s="2015" t="s">
        <v>772</v>
      </c>
      <c r="N181" s="2014" t="s">
        <v>36</v>
      </c>
      <c r="O181" s="2016">
        <v>690</v>
      </c>
    </row>
    <row r="182" spans="1:19" s="6" customFormat="1" ht="15" customHeight="1" thickBot="1" x14ac:dyDescent="0.3">
      <c r="A182" s="4512"/>
      <c r="B182" s="4540"/>
      <c r="C182" s="4518"/>
      <c r="D182" s="4604"/>
      <c r="E182" s="1884"/>
      <c r="F182" s="4527"/>
      <c r="G182" s="4586"/>
      <c r="H182" s="4521"/>
      <c r="I182" s="1749"/>
      <c r="J182" s="1957"/>
      <c r="K182" s="1750" t="s">
        <v>130</v>
      </c>
      <c r="L182" s="1745">
        <v>8</v>
      </c>
      <c r="M182" s="2015" t="s">
        <v>771</v>
      </c>
      <c r="N182" s="2014" t="s">
        <v>211</v>
      </c>
      <c r="O182" s="2016">
        <v>175</v>
      </c>
    </row>
    <row r="183" spans="1:19" s="6" customFormat="1" ht="15" customHeight="1" thickBot="1" x14ac:dyDescent="0.3">
      <c r="A183" s="4512"/>
      <c r="B183" s="4540"/>
      <c r="C183" s="4518"/>
      <c r="D183" s="4604"/>
      <c r="E183" s="1884"/>
      <c r="F183" s="4527"/>
      <c r="G183" s="4586"/>
      <c r="H183" s="4521"/>
      <c r="I183" s="1749"/>
      <c r="J183" s="1957"/>
      <c r="K183" s="1750"/>
      <c r="L183" s="1745"/>
      <c r="M183" s="2015" t="s">
        <v>770</v>
      </c>
      <c r="N183" s="2014" t="s">
        <v>769</v>
      </c>
      <c r="O183" s="1764">
        <v>420</v>
      </c>
    </row>
    <row r="184" spans="1:19" s="6" customFormat="1" ht="12.75" customHeight="1" thickBot="1" x14ac:dyDescent="0.3">
      <c r="A184" s="4512"/>
      <c r="B184" s="4540"/>
      <c r="C184" s="4518"/>
      <c r="D184" s="4604"/>
      <c r="E184" s="1884"/>
      <c r="F184" s="4527"/>
      <c r="G184" s="4586"/>
      <c r="H184" s="4521"/>
      <c r="I184" s="1749"/>
      <c r="J184" s="1811"/>
      <c r="K184" s="1746"/>
      <c r="L184" s="1745"/>
      <c r="M184" s="1624"/>
      <c r="O184" s="1622"/>
    </row>
    <row r="185" spans="1:19" s="6" customFormat="1" ht="15" customHeight="1" thickBot="1" x14ac:dyDescent="0.3">
      <c r="A185" s="4513"/>
      <c r="B185" s="4541"/>
      <c r="C185" s="4519"/>
      <c r="D185" s="4605"/>
      <c r="E185" s="1882"/>
      <c r="F185" s="1607"/>
      <c r="G185" s="4587"/>
      <c r="H185" s="4550"/>
      <c r="I185" s="1567"/>
      <c r="J185" s="1701"/>
      <c r="K185" s="1744" t="s">
        <v>21</v>
      </c>
      <c r="L185" s="1743">
        <f>SUM(L180:L184)</f>
        <v>1848</v>
      </c>
      <c r="M185" s="1633"/>
      <c r="N185" s="1564"/>
      <c r="O185" s="1632"/>
    </row>
    <row r="186" spans="1:19" s="6" customFormat="1" ht="53.25" customHeight="1" thickBot="1" x14ac:dyDescent="0.3">
      <c r="A186" s="4511"/>
      <c r="B186" s="4539"/>
      <c r="C186" s="4517"/>
      <c r="D186" s="4603" t="s">
        <v>87</v>
      </c>
      <c r="E186" s="1888"/>
      <c r="F186" s="3812" t="s">
        <v>768</v>
      </c>
      <c r="G186" s="4585" t="s">
        <v>754</v>
      </c>
      <c r="H186" s="4520" t="s">
        <v>33</v>
      </c>
      <c r="I186" s="1646" t="s">
        <v>468</v>
      </c>
      <c r="J186" s="4584" t="s">
        <v>245</v>
      </c>
      <c r="K186" s="1753" t="s">
        <v>108</v>
      </c>
      <c r="L186" s="1752">
        <v>30</v>
      </c>
      <c r="M186" s="4580" t="s">
        <v>767</v>
      </c>
      <c r="N186" s="1597" t="s">
        <v>36</v>
      </c>
      <c r="O186" s="1596">
        <v>12</v>
      </c>
    </row>
    <row r="187" spans="1:19" s="6" customFormat="1" ht="15" customHeight="1" thickBot="1" x14ac:dyDescent="0.3">
      <c r="A187" s="4512"/>
      <c r="B187" s="4540"/>
      <c r="C187" s="4518"/>
      <c r="D187" s="4604"/>
      <c r="E187" s="1884"/>
      <c r="F187" s="4527"/>
      <c r="G187" s="4586"/>
      <c r="H187" s="4521"/>
      <c r="I187" s="1749"/>
      <c r="J187" s="4578"/>
      <c r="K187" s="1750" t="s">
        <v>144</v>
      </c>
      <c r="L187" s="1745"/>
      <c r="M187" s="4800"/>
      <c r="N187" s="1654"/>
      <c r="O187" s="1653"/>
    </row>
    <row r="188" spans="1:19" s="6" customFormat="1" ht="15" customHeight="1" thickBot="1" x14ac:dyDescent="0.3">
      <c r="A188" s="4512"/>
      <c r="B188" s="4540"/>
      <c r="C188" s="4518"/>
      <c r="D188" s="4604"/>
      <c r="E188" s="1884"/>
      <c r="F188" s="4527"/>
      <c r="G188" s="4586"/>
      <c r="H188" s="4521"/>
      <c r="I188" s="1749"/>
      <c r="J188" s="4578"/>
      <c r="K188" s="1746" t="s">
        <v>130</v>
      </c>
      <c r="L188" s="1745">
        <v>0.9</v>
      </c>
      <c r="M188" s="4801"/>
      <c r="N188" s="1654"/>
      <c r="O188" s="1653"/>
    </row>
    <row r="189" spans="1:19" s="6" customFormat="1" ht="15" customHeight="1" thickBot="1" x14ac:dyDescent="0.3">
      <c r="A189" s="4513"/>
      <c r="B189" s="4541"/>
      <c r="C189" s="4519"/>
      <c r="D189" s="4605"/>
      <c r="E189" s="1882"/>
      <c r="F189" s="1607"/>
      <c r="G189" s="4587"/>
      <c r="H189" s="4550"/>
      <c r="I189" s="1567"/>
      <c r="J189" s="4579"/>
      <c r="K189" s="1744" t="s">
        <v>21</v>
      </c>
      <c r="L189" s="1743">
        <f>SUM(L186:L188)</f>
        <v>30.9</v>
      </c>
      <c r="M189" s="1633"/>
      <c r="N189" s="1564"/>
      <c r="O189" s="1632"/>
    </row>
    <row r="190" spans="1:19" s="6" customFormat="1" ht="35.25" customHeight="1" thickBot="1" x14ac:dyDescent="0.3">
      <c r="A190" s="4512"/>
      <c r="B190" s="4533"/>
      <c r="C190" s="4668"/>
      <c r="D190" s="4604" t="s">
        <v>81</v>
      </c>
      <c r="E190" s="1884"/>
      <c r="F190" s="1748" t="s">
        <v>766</v>
      </c>
      <c r="G190" s="4586" t="s">
        <v>754</v>
      </c>
      <c r="H190" s="4521" t="s">
        <v>33</v>
      </c>
      <c r="I190" s="1636" t="s">
        <v>468</v>
      </c>
      <c r="J190" s="4578" t="s">
        <v>245</v>
      </c>
      <c r="K190" s="1759" t="s">
        <v>108</v>
      </c>
      <c r="L190" s="2011">
        <v>55</v>
      </c>
      <c r="M190" s="4576" t="s">
        <v>765</v>
      </c>
      <c r="N190" s="2013" t="s">
        <v>36</v>
      </c>
      <c r="O190" s="2012">
        <v>50</v>
      </c>
    </row>
    <row r="191" spans="1:19" s="6" customFormat="1" ht="15" customHeight="1" thickBot="1" x14ac:dyDescent="0.3">
      <c r="A191" s="4512"/>
      <c r="B191" s="4533"/>
      <c r="C191" s="4668"/>
      <c r="D191" s="4604"/>
      <c r="E191" s="1884"/>
      <c r="F191" s="1748"/>
      <c r="G191" s="4586"/>
      <c r="H191" s="4521"/>
      <c r="I191" s="1749"/>
      <c r="J191" s="4578"/>
      <c r="K191" s="1757" t="s">
        <v>144</v>
      </c>
      <c r="L191" s="1752"/>
      <c r="M191" s="4577"/>
      <c r="N191" s="1727"/>
      <c r="O191" s="1726"/>
    </row>
    <row r="192" spans="1:19" s="6" customFormat="1" ht="15" customHeight="1" thickBot="1" x14ac:dyDescent="0.3">
      <c r="A192" s="4512"/>
      <c r="B192" s="4533"/>
      <c r="C192" s="4668"/>
      <c r="D192" s="4604"/>
      <c r="E192" s="1884"/>
      <c r="F192" s="1748"/>
      <c r="G192" s="4586"/>
      <c r="H192" s="4521"/>
      <c r="I192" s="1749"/>
      <c r="J192" s="4578"/>
      <c r="K192" s="1759" t="s">
        <v>130</v>
      </c>
      <c r="L192" s="1763">
        <v>0.2</v>
      </c>
      <c r="M192" s="1555"/>
      <c r="N192" s="1654"/>
      <c r="O192" s="1653"/>
    </row>
    <row r="193" spans="1:15" s="6" customFormat="1" ht="15" customHeight="1" thickBot="1" x14ac:dyDescent="0.3">
      <c r="A193" s="4513"/>
      <c r="B193" s="4532"/>
      <c r="C193" s="4614"/>
      <c r="D193" s="4605"/>
      <c r="E193" s="1884"/>
      <c r="F193" s="1748"/>
      <c r="G193" s="4587"/>
      <c r="H193" s="4550"/>
      <c r="I193" s="1567"/>
      <c r="J193" s="4579"/>
      <c r="K193" s="1744" t="s">
        <v>21</v>
      </c>
      <c r="L193" s="1743">
        <f>SUM(L190:L192)</f>
        <v>55.2</v>
      </c>
      <c r="M193" s="1633"/>
      <c r="N193" s="1564"/>
      <c r="O193" s="1632"/>
    </row>
    <row r="194" spans="1:15" s="6" customFormat="1" ht="12" customHeight="1" thickBot="1" x14ac:dyDescent="0.3">
      <c r="A194" s="4511"/>
      <c r="B194" s="4539"/>
      <c r="C194" s="4517"/>
      <c r="D194" s="4603" t="s">
        <v>78</v>
      </c>
      <c r="E194" s="1888"/>
      <c r="F194" s="3812" t="s">
        <v>764</v>
      </c>
      <c r="G194" s="4585" t="s">
        <v>754</v>
      </c>
      <c r="H194" s="4520" t="s">
        <v>33</v>
      </c>
      <c r="I194" s="1646" t="s">
        <v>468</v>
      </c>
      <c r="J194" s="4584" t="s">
        <v>245</v>
      </c>
      <c r="K194" s="1759" t="s">
        <v>108</v>
      </c>
      <c r="L194" s="2011">
        <v>10</v>
      </c>
      <c r="M194" s="4798" t="s">
        <v>763</v>
      </c>
      <c r="N194" s="1727"/>
      <c r="O194" s="1726"/>
    </row>
    <row r="195" spans="1:15" s="6" customFormat="1" ht="25.5" customHeight="1" thickBot="1" x14ac:dyDescent="0.3">
      <c r="A195" s="4512"/>
      <c r="B195" s="4540"/>
      <c r="C195" s="4518"/>
      <c r="D195" s="4604"/>
      <c r="E195" s="1884"/>
      <c r="F195" s="4527"/>
      <c r="G195" s="4586"/>
      <c r="H195" s="4521"/>
      <c r="I195" s="1749"/>
      <c r="J195" s="4578"/>
      <c r="K195" s="1757" t="s">
        <v>144</v>
      </c>
      <c r="L195" s="1752"/>
      <c r="M195" s="4799"/>
      <c r="N195" s="1578" t="s">
        <v>36</v>
      </c>
      <c r="O195" s="1724">
        <v>20</v>
      </c>
    </row>
    <row r="196" spans="1:15" s="6" customFormat="1" ht="12.75" customHeight="1" thickBot="1" x14ac:dyDescent="0.3">
      <c r="A196" s="4512"/>
      <c r="B196" s="4540"/>
      <c r="C196" s="4518"/>
      <c r="D196" s="4604"/>
      <c r="E196" s="1884"/>
      <c r="F196" s="1885"/>
      <c r="G196" s="4586"/>
      <c r="H196" s="4521"/>
      <c r="I196" s="1749"/>
      <c r="J196" s="4578"/>
      <c r="K196" s="1759" t="s">
        <v>130</v>
      </c>
      <c r="L196" s="1745"/>
      <c r="M196" s="2010"/>
      <c r="N196" s="2009"/>
      <c r="O196" s="2008"/>
    </row>
    <row r="197" spans="1:15" s="6" customFormat="1" ht="15" customHeight="1" thickBot="1" x14ac:dyDescent="0.3">
      <c r="A197" s="4513"/>
      <c r="B197" s="4541"/>
      <c r="C197" s="4519"/>
      <c r="D197" s="4605"/>
      <c r="E197" s="1884"/>
      <c r="F197" s="1748"/>
      <c r="G197" s="4587"/>
      <c r="H197" s="4521"/>
      <c r="I197" s="1749"/>
      <c r="J197" s="4578"/>
      <c r="K197" s="1901" t="s">
        <v>21</v>
      </c>
      <c r="L197" s="1900">
        <f>SUM(L194:L196)</f>
        <v>10</v>
      </c>
      <c r="M197" s="1642"/>
      <c r="N197" s="1641"/>
      <c r="O197" s="1640"/>
    </row>
    <row r="198" spans="1:15" s="6" customFormat="1" ht="20.25" customHeight="1" thickBot="1" x14ac:dyDescent="0.3">
      <c r="A198" s="1723"/>
      <c r="B198" s="4539"/>
      <c r="C198" s="4517"/>
      <c r="D198" s="4603" t="s">
        <v>73</v>
      </c>
      <c r="E198" s="1888"/>
      <c r="F198" s="3812" t="s">
        <v>762</v>
      </c>
      <c r="G198" s="4585" t="s">
        <v>754</v>
      </c>
      <c r="H198" s="4520" t="s">
        <v>33</v>
      </c>
      <c r="I198" s="1646" t="s">
        <v>468</v>
      </c>
      <c r="J198" s="4584" t="s">
        <v>245</v>
      </c>
      <c r="K198" s="1753" t="s">
        <v>108</v>
      </c>
      <c r="L198" s="1752">
        <v>0</v>
      </c>
      <c r="M198" s="1598" t="s">
        <v>481</v>
      </c>
      <c r="N198" s="1597" t="s">
        <v>36</v>
      </c>
      <c r="O198" s="1726"/>
    </row>
    <row r="199" spans="1:15" s="6" customFormat="1" ht="15" customHeight="1" thickBot="1" x14ac:dyDescent="0.3">
      <c r="A199" s="1710"/>
      <c r="B199" s="4540"/>
      <c r="C199" s="4518"/>
      <c r="D199" s="4604"/>
      <c r="E199" s="1884"/>
      <c r="F199" s="4527"/>
      <c r="G199" s="4586"/>
      <c r="H199" s="4521"/>
      <c r="I199" s="1749"/>
      <c r="J199" s="4578"/>
      <c r="K199" s="1750" t="s">
        <v>144</v>
      </c>
      <c r="L199" s="1745"/>
      <c r="M199" s="2007"/>
      <c r="N199" s="1654"/>
      <c r="O199" s="1653"/>
    </row>
    <row r="200" spans="1:15" s="6" customFormat="1" ht="15" customHeight="1" thickBot="1" x14ac:dyDescent="0.3">
      <c r="A200" s="1710"/>
      <c r="B200" s="4540"/>
      <c r="C200" s="4518"/>
      <c r="D200" s="4604"/>
      <c r="E200" s="1884"/>
      <c r="F200" s="1885"/>
      <c r="G200" s="4586"/>
      <c r="H200" s="4521"/>
      <c r="I200" s="1749"/>
      <c r="J200" s="4578"/>
      <c r="K200" s="1746" t="s">
        <v>130</v>
      </c>
      <c r="L200" s="1745"/>
      <c r="M200" s="1555"/>
      <c r="N200" s="1654"/>
      <c r="O200" s="1653"/>
    </row>
    <row r="201" spans="1:15" s="6" customFormat="1" ht="18" customHeight="1" thickBot="1" x14ac:dyDescent="0.3">
      <c r="A201" s="1704"/>
      <c r="B201" s="4541"/>
      <c r="C201" s="4519"/>
      <c r="D201" s="4605"/>
      <c r="E201" s="1882"/>
      <c r="F201" s="1607"/>
      <c r="G201" s="4587"/>
      <c r="H201" s="4550"/>
      <c r="I201" s="1567"/>
      <c r="J201" s="4579"/>
      <c r="K201" s="1744" t="s">
        <v>21</v>
      </c>
      <c r="L201" s="1743">
        <f>SUM(L198:L200)</f>
        <v>0</v>
      </c>
      <c r="M201" s="1633"/>
      <c r="N201" s="1564"/>
      <c r="O201" s="1632"/>
    </row>
    <row r="202" spans="1:15" s="6" customFormat="1" ht="15" customHeight="1" thickBot="1" x14ac:dyDescent="0.3">
      <c r="A202" s="1723"/>
      <c r="B202" s="1722"/>
      <c r="C202" s="1692"/>
      <c r="D202" s="4524" t="s">
        <v>70</v>
      </c>
      <c r="E202" s="1573"/>
      <c r="F202" s="3812" t="s">
        <v>761</v>
      </c>
      <c r="G202" s="4585" t="s">
        <v>754</v>
      </c>
      <c r="H202" s="4520" t="s">
        <v>33</v>
      </c>
      <c r="I202" s="1646" t="s">
        <v>468</v>
      </c>
      <c r="J202" s="4584" t="s">
        <v>245</v>
      </c>
      <c r="K202" s="1753" t="s">
        <v>108</v>
      </c>
      <c r="L202" s="1752">
        <v>2</v>
      </c>
      <c r="M202" s="2006" t="s">
        <v>760</v>
      </c>
      <c r="N202" s="1597" t="s">
        <v>36</v>
      </c>
      <c r="O202" s="1596">
        <v>30</v>
      </c>
    </row>
    <row r="203" spans="1:15" s="6" customFormat="1" ht="15" customHeight="1" thickBot="1" x14ac:dyDescent="0.3">
      <c r="A203" s="1710"/>
      <c r="B203" s="1709"/>
      <c r="C203" s="1637"/>
      <c r="D203" s="4525"/>
      <c r="E203" s="1749"/>
      <c r="F203" s="4527"/>
      <c r="G203" s="4586"/>
      <c r="H203" s="4521"/>
      <c r="I203" s="1749"/>
      <c r="J203" s="4578"/>
      <c r="K203" s="1913" t="s">
        <v>144</v>
      </c>
      <c r="L203" s="1745"/>
      <c r="M203" s="1633"/>
      <c r="N203" s="1564"/>
      <c r="O203" s="1632"/>
    </row>
    <row r="204" spans="1:15" s="6" customFormat="1" ht="15" customHeight="1" thickBot="1" x14ac:dyDescent="0.3">
      <c r="A204" s="1710"/>
      <c r="B204" s="1709"/>
      <c r="C204" s="1637"/>
      <c r="D204" s="4525"/>
      <c r="E204" s="1749"/>
      <c r="F204" s="4527"/>
      <c r="G204" s="4586"/>
      <c r="H204" s="4521"/>
      <c r="I204" s="1749"/>
      <c r="J204" s="4578"/>
      <c r="K204" s="1757" t="s">
        <v>130</v>
      </c>
      <c r="L204" s="1752"/>
      <c r="M204" s="1718"/>
      <c r="N204" s="1667"/>
      <c r="O204" s="1666"/>
    </row>
    <row r="205" spans="1:15" s="6" customFormat="1" ht="15" customHeight="1" thickBot="1" x14ac:dyDescent="0.3">
      <c r="A205" s="1704"/>
      <c r="B205" s="1703"/>
      <c r="C205" s="1800"/>
      <c r="D205" s="4526"/>
      <c r="E205" s="1567"/>
      <c r="F205" s="1607"/>
      <c r="G205" s="4587"/>
      <c r="H205" s="4550"/>
      <c r="I205" s="1567"/>
      <c r="J205" s="4579"/>
      <c r="K205" s="1866" t="s">
        <v>21</v>
      </c>
      <c r="L205" s="1743">
        <f>SUM(L202:L204)</f>
        <v>2</v>
      </c>
      <c r="M205" s="1550"/>
      <c r="N205" s="1618"/>
      <c r="O205" s="1651"/>
    </row>
    <row r="206" spans="1:15" s="6" customFormat="1" ht="15" customHeight="1" thickBot="1" x14ac:dyDescent="0.3">
      <c r="A206" s="1723"/>
      <c r="B206" s="1722"/>
      <c r="C206" s="1692"/>
      <c r="D206" s="4524" t="s">
        <v>64</v>
      </c>
      <c r="E206" s="1573"/>
      <c r="F206" s="3812" t="s">
        <v>759</v>
      </c>
      <c r="G206" s="4585" t="s">
        <v>754</v>
      </c>
      <c r="H206" s="4520" t="s">
        <v>33</v>
      </c>
      <c r="I206" s="1646" t="s">
        <v>468</v>
      </c>
      <c r="J206" s="4584" t="s">
        <v>245</v>
      </c>
      <c r="K206" s="1753" t="s">
        <v>108</v>
      </c>
      <c r="L206" s="1752">
        <v>0</v>
      </c>
      <c r="M206" s="2005" t="s">
        <v>758</v>
      </c>
      <c r="N206" s="2004" t="s">
        <v>36</v>
      </c>
      <c r="O206" s="1596">
        <v>0</v>
      </c>
    </row>
    <row r="207" spans="1:15" s="6" customFormat="1" ht="15" customHeight="1" thickBot="1" x14ac:dyDescent="0.3">
      <c r="A207" s="1710"/>
      <c r="B207" s="1709"/>
      <c r="C207" s="1637"/>
      <c r="D207" s="4525"/>
      <c r="E207" s="1749"/>
      <c r="F207" s="4527"/>
      <c r="G207" s="4586"/>
      <c r="H207" s="4521"/>
      <c r="I207" s="1749"/>
      <c r="J207" s="4578"/>
      <c r="K207" s="1750" t="s">
        <v>144</v>
      </c>
      <c r="L207" s="1745"/>
      <c r="M207" s="2003"/>
      <c r="N207" s="2002"/>
      <c r="O207" s="2001"/>
    </row>
    <row r="208" spans="1:15" s="6" customFormat="1" ht="15" customHeight="1" thickBot="1" x14ac:dyDescent="0.3">
      <c r="A208" s="1710"/>
      <c r="B208" s="1709"/>
      <c r="C208" s="1637"/>
      <c r="D208" s="4525"/>
      <c r="E208" s="1749"/>
      <c r="F208" s="1885"/>
      <c r="G208" s="4586"/>
      <c r="H208" s="4521"/>
      <c r="I208" s="1749"/>
      <c r="J208" s="4578"/>
      <c r="K208" s="1746" t="s">
        <v>130</v>
      </c>
      <c r="L208" s="1745"/>
      <c r="M208" s="2003"/>
      <c r="N208" s="2002"/>
      <c r="O208" s="2001"/>
    </row>
    <row r="209" spans="1:19" s="6" customFormat="1" ht="15" customHeight="1" thickBot="1" x14ac:dyDescent="0.3">
      <c r="A209" s="1704"/>
      <c r="B209" s="1703"/>
      <c r="C209" s="1800"/>
      <c r="D209" s="4526"/>
      <c r="E209" s="1567"/>
      <c r="F209" s="1997"/>
      <c r="G209" s="4587"/>
      <c r="H209" s="4550"/>
      <c r="I209" s="1567"/>
      <c r="J209" s="4579"/>
      <c r="K209" s="1744" t="s">
        <v>21</v>
      </c>
      <c r="L209" s="1743">
        <f>SUM(L206:L208)</f>
        <v>0</v>
      </c>
      <c r="M209" s="1633"/>
      <c r="N209" s="1564"/>
      <c r="O209" s="1632"/>
    </row>
    <row r="210" spans="1:19" s="6" customFormat="1" ht="15" customHeight="1" thickBot="1" x14ac:dyDescent="0.3">
      <c r="A210" s="1710"/>
      <c r="B210" s="1709"/>
      <c r="C210" s="1637"/>
      <c r="D210" s="4525" t="s">
        <v>58</v>
      </c>
      <c r="E210" s="1749"/>
      <c r="F210" s="4527" t="s">
        <v>757</v>
      </c>
      <c r="G210" s="4586" t="s">
        <v>754</v>
      </c>
      <c r="H210" s="4521" t="s">
        <v>33</v>
      </c>
      <c r="I210" s="4515" t="s">
        <v>468</v>
      </c>
      <c r="J210" s="4578" t="s">
        <v>245</v>
      </c>
      <c r="K210" s="1782" t="s">
        <v>108</v>
      </c>
      <c r="L210" s="1752">
        <v>120</v>
      </c>
      <c r="M210" s="4857" t="s">
        <v>756</v>
      </c>
      <c r="N210" s="4779"/>
      <c r="O210" s="4726" t="s">
        <v>355</v>
      </c>
    </row>
    <row r="211" spans="1:19" s="6" customFormat="1" ht="15" customHeight="1" thickBot="1" x14ac:dyDescent="0.3">
      <c r="A211" s="1710"/>
      <c r="B211" s="1709"/>
      <c r="C211" s="1637"/>
      <c r="D211" s="4525"/>
      <c r="E211" s="1749"/>
      <c r="F211" s="4527"/>
      <c r="G211" s="4586"/>
      <c r="H211" s="4521"/>
      <c r="I211" s="4515"/>
      <c r="J211" s="4578"/>
      <c r="K211" s="1750" t="s">
        <v>144</v>
      </c>
      <c r="L211" s="1745"/>
      <c r="M211" s="4858"/>
      <c r="N211" s="4783"/>
      <c r="O211" s="4727"/>
    </row>
    <row r="212" spans="1:19" s="6" customFormat="1" ht="15" customHeight="1" thickBot="1" x14ac:dyDescent="0.3">
      <c r="A212" s="1710"/>
      <c r="B212" s="1709"/>
      <c r="C212" s="1637"/>
      <c r="D212" s="4525"/>
      <c r="E212" s="1749"/>
      <c r="F212" s="4527"/>
      <c r="G212" s="4586"/>
      <c r="H212" s="4521"/>
      <c r="I212" s="4515"/>
      <c r="J212" s="4578"/>
      <c r="K212" s="1746" t="s">
        <v>130</v>
      </c>
      <c r="L212" s="1745">
        <v>0</v>
      </c>
      <c r="M212" s="4858"/>
      <c r="N212" s="4783"/>
      <c r="O212" s="4727"/>
    </row>
    <row r="213" spans="1:19" s="6" customFormat="1" ht="15" customHeight="1" thickBot="1" x14ac:dyDescent="0.3">
      <c r="A213" s="1710"/>
      <c r="B213" s="1709"/>
      <c r="C213" s="1637"/>
      <c r="D213" s="4525"/>
      <c r="E213" s="1749"/>
      <c r="F213" s="4527"/>
      <c r="G213" s="4586"/>
      <c r="H213" s="4521"/>
      <c r="I213" s="4515"/>
      <c r="J213" s="4579"/>
      <c r="K213" s="1744" t="s">
        <v>21</v>
      </c>
      <c r="L213" s="1743">
        <f>SUM(L210:L212)</f>
        <v>120</v>
      </c>
      <c r="M213" s="1633"/>
      <c r="N213" s="1564"/>
      <c r="O213" s="1632"/>
    </row>
    <row r="214" spans="1:19" s="6" customFormat="1" ht="15" customHeight="1" thickBot="1" x14ac:dyDescent="0.3">
      <c r="A214" s="1723"/>
      <c r="B214" s="1722"/>
      <c r="C214" s="1692"/>
      <c r="D214" s="1599" t="s">
        <v>51</v>
      </c>
      <c r="E214" s="1573"/>
      <c r="F214" s="3812" t="s">
        <v>755</v>
      </c>
      <c r="G214" s="4585" t="s">
        <v>754</v>
      </c>
      <c r="H214" s="4520" t="s">
        <v>33</v>
      </c>
      <c r="I214" s="4514" t="s">
        <v>468</v>
      </c>
      <c r="J214" s="4578" t="s">
        <v>245</v>
      </c>
      <c r="K214" s="1782" t="s">
        <v>108</v>
      </c>
      <c r="L214" s="1752">
        <v>10</v>
      </c>
      <c r="M214" s="4564" t="s">
        <v>753</v>
      </c>
      <c r="N214" s="1597" t="s">
        <v>36</v>
      </c>
      <c r="O214" s="1930">
        <v>20</v>
      </c>
    </row>
    <row r="215" spans="1:19" s="6" customFormat="1" ht="15" customHeight="1" thickBot="1" x14ac:dyDescent="0.3">
      <c r="A215" s="1710"/>
      <c r="B215" s="1709"/>
      <c r="C215" s="1637"/>
      <c r="D215" s="1998"/>
      <c r="E215" s="1749"/>
      <c r="F215" s="4527"/>
      <c r="G215" s="4586"/>
      <c r="H215" s="4521"/>
      <c r="I215" s="4515"/>
      <c r="J215" s="4578"/>
      <c r="K215" s="1750" t="s">
        <v>144</v>
      </c>
      <c r="L215" s="1745"/>
      <c r="M215" s="4814"/>
      <c r="N215" s="1623"/>
      <c r="O215" s="1858"/>
    </row>
    <row r="216" spans="1:19" s="6" customFormat="1" ht="15" customHeight="1" thickBot="1" x14ac:dyDescent="0.3">
      <c r="A216" s="1710"/>
      <c r="B216" s="1709"/>
      <c r="C216" s="1637"/>
      <c r="D216" s="1998"/>
      <c r="E216" s="1749"/>
      <c r="F216" s="1885"/>
      <c r="G216" s="4586"/>
      <c r="H216" s="4521"/>
      <c r="I216" s="4515"/>
      <c r="J216" s="4578"/>
      <c r="K216" s="1746" t="s">
        <v>130</v>
      </c>
      <c r="L216" s="1745">
        <v>0</v>
      </c>
      <c r="M216" s="4814"/>
      <c r="N216" s="1623"/>
      <c r="O216" s="1858"/>
    </row>
    <row r="217" spans="1:19" s="6" customFormat="1" ht="15" customHeight="1" thickBot="1" x14ac:dyDescent="0.3">
      <c r="A217" s="1704"/>
      <c r="B217" s="1703"/>
      <c r="C217" s="1800"/>
      <c r="D217" s="1595"/>
      <c r="E217" s="1567"/>
      <c r="F217" s="1883"/>
      <c r="G217" s="4587"/>
      <c r="H217" s="4550"/>
      <c r="I217" s="4516"/>
      <c r="J217" s="4579"/>
      <c r="K217" s="1744" t="s">
        <v>21</v>
      </c>
      <c r="L217" s="1743">
        <f>SUM(L214:L216)</f>
        <v>10</v>
      </c>
      <c r="M217" s="1550"/>
      <c r="N217" s="1618"/>
      <c r="O217" s="1651"/>
    </row>
    <row r="218" spans="1:19" s="6" customFormat="1" ht="15" customHeight="1" thickBot="1" x14ac:dyDescent="0.3">
      <c r="A218" s="1710"/>
      <c r="B218" s="1709"/>
      <c r="C218" s="1637"/>
      <c r="D218" s="1599" t="s">
        <v>46</v>
      </c>
      <c r="E218" s="1707"/>
      <c r="F218" s="3812" t="s">
        <v>752</v>
      </c>
      <c r="G218" s="4586" t="s">
        <v>751</v>
      </c>
      <c r="H218" s="4521" t="s">
        <v>33</v>
      </c>
      <c r="I218" s="4515" t="s">
        <v>468</v>
      </c>
      <c r="J218" s="4578" t="s">
        <v>245</v>
      </c>
      <c r="K218" s="1782" t="s">
        <v>108</v>
      </c>
      <c r="L218" s="1745">
        <v>320</v>
      </c>
      <c r="M218" s="4582" t="s">
        <v>750</v>
      </c>
      <c r="N218" s="2000" t="s">
        <v>36</v>
      </c>
      <c r="O218" s="1999">
        <v>44000</v>
      </c>
    </row>
    <row r="219" spans="1:19" s="6" customFormat="1" ht="15" customHeight="1" thickBot="1" x14ac:dyDescent="0.3">
      <c r="A219" s="1710"/>
      <c r="B219" s="1709"/>
      <c r="C219" s="1637"/>
      <c r="D219" s="1998"/>
      <c r="E219" s="1707"/>
      <c r="F219" s="4527"/>
      <c r="G219" s="4586"/>
      <c r="H219" s="4521"/>
      <c r="I219" s="4515"/>
      <c r="J219" s="4578"/>
      <c r="K219" s="1750" t="s">
        <v>144</v>
      </c>
      <c r="L219" s="1745"/>
      <c r="M219" s="4583"/>
      <c r="N219" s="1876"/>
      <c r="O219" s="1858"/>
    </row>
    <row r="220" spans="1:19" s="6" customFormat="1" ht="15" customHeight="1" thickBot="1" x14ac:dyDescent="0.3">
      <c r="A220" s="1710"/>
      <c r="B220" s="1709"/>
      <c r="C220" s="1637"/>
      <c r="D220" s="1998"/>
      <c r="E220" s="1707"/>
      <c r="F220" s="1885"/>
      <c r="G220" s="4586"/>
      <c r="H220" s="4521"/>
      <c r="I220" s="4515"/>
      <c r="J220" s="4578"/>
      <c r="K220" s="1746" t="s">
        <v>130</v>
      </c>
      <c r="L220" s="1745">
        <v>0</v>
      </c>
      <c r="M220" s="1877"/>
      <c r="N220" s="1876"/>
      <c r="O220" s="1858"/>
    </row>
    <row r="221" spans="1:19" s="6" customFormat="1" ht="15" customHeight="1" thickBot="1" x14ac:dyDescent="0.3">
      <c r="A221" s="1710"/>
      <c r="B221" s="1709"/>
      <c r="C221" s="1637"/>
      <c r="D221" s="1595"/>
      <c r="E221" s="1707"/>
      <c r="F221" s="1997"/>
      <c r="G221" s="4586"/>
      <c r="H221" s="4521"/>
      <c r="I221" s="4515"/>
      <c r="J221" s="4579"/>
      <c r="K221" s="1744" t="s">
        <v>21</v>
      </c>
      <c r="L221" s="1900">
        <f>SUM(L218:L220)</f>
        <v>320</v>
      </c>
      <c r="M221" s="1550"/>
      <c r="N221" s="1876"/>
      <c r="O221" s="1858"/>
    </row>
    <row r="222" spans="1:19" s="6" customFormat="1" ht="16.5" customHeight="1" thickBot="1" x14ac:dyDescent="0.25">
      <c r="A222" s="4511" t="s">
        <v>27</v>
      </c>
      <c r="B222" s="4539" t="s">
        <v>27</v>
      </c>
      <c r="C222" s="4517" t="s">
        <v>93</v>
      </c>
      <c r="D222" s="4625"/>
      <c r="E222" s="4659"/>
      <c r="F222" s="4728" t="s">
        <v>749</v>
      </c>
      <c r="G222" s="4662" t="s">
        <v>729</v>
      </c>
      <c r="H222" s="4520" t="s">
        <v>33</v>
      </c>
      <c r="I222" s="4514" t="s">
        <v>468</v>
      </c>
      <c r="J222" s="4584" t="s">
        <v>245</v>
      </c>
      <c r="K222" s="1996"/>
      <c r="L222" s="1995"/>
      <c r="M222" s="1718"/>
      <c r="N222" s="1667"/>
      <c r="O222" s="1666"/>
    </row>
    <row r="223" spans="1:19" s="6" customFormat="1" ht="22.5" customHeight="1" thickBot="1" x14ac:dyDescent="0.3">
      <c r="A223" s="4512"/>
      <c r="B223" s="4540"/>
      <c r="C223" s="4518"/>
      <c r="D223" s="4626"/>
      <c r="E223" s="4660"/>
      <c r="F223" s="4729"/>
      <c r="G223" s="4663"/>
      <c r="H223" s="4521"/>
      <c r="I223" s="4515"/>
      <c r="J223" s="4578"/>
      <c r="K223" s="1810" t="s">
        <v>108</v>
      </c>
      <c r="L223" s="1774">
        <f>L227+L231+L235+L239+L243+L247+L251+L255</f>
        <v>850</v>
      </c>
      <c r="M223" s="1718"/>
      <c r="N223" s="1667"/>
      <c r="O223" s="1666"/>
      <c r="S223" s="1494"/>
    </row>
    <row r="224" spans="1:19" s="6" customFormat="1" ht="27.75" customHeight="1" thickBot="1" x14ac:dyDescent="0.3">
      <c r="A224" s="4512"/>
      <c r="B224" s="4540"/>
      <c r="C224" s="4518"/>
      <c r="D224" s="4626"/>
      <c r="E224" s="4660"/>
      <c r="F224" s="4729"/>
      <c r="G224" s="4663"/>
      <c r="H224" s="4521"/>
      <c r="I224" s="4515"/>
      <c r="J224" s="4578"/>
      <c r="K224" s="1994" t="s">
        <v>144</v>
      </c>
      <c r="L224" s="1743">
        <f>L228+L232+L236+L240+L244+L248+L252+L256</f>
        <v>0</v>
      </c>
      <c r="M224" s="1660"/>
      <c r="N224" s="1659"/>
      <c r="O224" s="1658"/>
    </row>
    <row r="225" spans="1:16" s="6" customFormat="1" ht="15" customHeight="1" thickBot="1" x14ac:dyDescent="0.3">
      <c r="A225" s="4512"/>
      <c r="B225" s="4540"/>
      <c r="C225" s="4518"/>
      <c r="D225" s="4626"/>
      <c r="E225" s="4660"/>
      <c r="F225" s="4729"/>
      <c r="G225" s="4663"/>
      <c r="H225" s="4521"/>
      <c r="I225" s="4515"/>
      <c r="J225" s="4578"/>
      <c r="K225" s="1771" t="s">
        <v>130</v>
      </c>
      <c r="L225" s="1770">
        <f>L229+L233+L237+L241+L245+L249+L253+L257</f>
        <v>36.9</v>
      </c>
      <c r="M225" s="1555"/>
      <c r="N225" s="1654"/>
      <c r="O225" s="1653"/>
    </row>
    <row r="226" spans="1:16" s="6" customFormat="1" ht="15" customHeight="1" thickBot="1" x14ac:dyDescent="0.3">
      <c r="A226" s="4513"/>
      <c r="B226" s="4541"/>
      <c r="C226" s="4519"/>
      <c r="D226" s="4627"/>
      <c r="E226" s="4661"/>
      <c r="F226" s="4730"/>
      <c r="G226" s="4664"/>
      <c r="H226" s="4550"/>
      <c r="I226" s="4516"/>
      <c r="J226" s="4579"/>
      <c r="K226" s="1769" t="s">
        <v>21</v>
      </c>
      <c r="L226" s="1768">
        <f>SUM(L223:L225)</f>
        <v>886.9</v>
      </c>
      <c r="M226" s="1633"/>
      <c r="N226" s="1564"/>
      <c r="O226" s="1632"/>
      <c r="P226" s="1494"/>
    </row>
    <row r="227" spans="1:16" s="6" customFormat="1" ht="15" customHeight="1" x14ac:dyDescent="0.25">
      <c r="A227" s="4512"/>
      <c r="B227" s="4540"/>
      <c r="C227" s="4518"/>
      <c r="D227" s="4525" t="s">
        <v>25</v>
      </c>
      <c r="E227" s="1749"/>
      <c r="F227" s="4527" t="s">
        <v>748</v>
      </c>
      <c r="G227" s="4586" t="s">
        <v>729</v>
      </c>
      <c r="H227" s="4521" t="s">
        <v>33</v>
      </c>
      <c r="I227" s="4515" t="s">
        <v>468</v>
      </c>
      <c r="J227" s="4558" t="s">
        <v>245</v>
      </c>
      <c r="K227" s="1782" t="s">
        <v>108</v>
      </c>
      <c r="L227" s="1856">
        <v>50</v>
      </c>
      <c r="M227" s="1579" t="s">
        <v>747</v>
      </c>
      <c r="N227" s="1928" t="s">
        <v>746</v>
      </c>
      <c r="O227" s="1724">
        <v>31</v>
      </c>
    </row>
    <row r="228" spans="1:16" s="6" customFormat="1" ht="15" customHeight="1" x14ac:dyDescent="0.25">
      <c r="A228" s="4512"/>
      <c r="B228" s="4540"/>
      <c r="C228" s="4518"/>
      <c r="D228" s="4525"/>
      <c r="E228" s="1749"/>
      <c r="F228" s="4527"/>
      <c r="G228" s="4586"/>
      <c r="H228" s="4521"/>
      <c r="I228" s="4515"/>
      <c r="J228" s="4558"/>
      <c r="K228" s="1750" t="s">
        <v>144</v>
      </c>
      <c r="L228" s="1854"/>
      <c r="M228" s="1993" t="s">
        <v>745</v>
      </c>
      <c r="N228" s="1569" t="s">
        <v>36</v>
      </c>
      <c r="O228" s="1992">
        <v>1</v>
      </c>
    </row>
    <row r="229" spans="1:16" s="6" customFormat="1" ht="15" customHeight="1" thickBot="1" x14ac:dyDescent="0.3">
      <c r="A229" s="4512"/>
      <c r="B229" s="4540"/>
      <c r="C229" s="4518"/>
      <c r="D229" s="4525"/>
      <c r="E229" s="1749"/>
      <c r="F229" s="4527"/>
      <c r="G229" s="4586"/>
      <c r="H229" s="4521"/>
      <c r="I229" s="4515"/>
      <c r="J229" s="1811"/>
      <c r="K229" s="1746" t="s">
        <v>130</v>
      </c>
      <c r="L229" s="1763">
        <v>0.09</v>
      </c>
      <c r="M229" s="1555"/>
      <c r="N229" s="1986"/>
      <c r="O229" s="1985"/>
    </row>
    <row r="230" spans="1:16" s="6" customFormat="1" ht="15" customHeight="1" thickBot="1" x14ac:dyDescent="0.3">
      <c r="A230" s="4513"/>
      <c r="B230" s="4541"/>
      <c r="C230" s="4519"/>
      <c r="D230" s="4526"/>
      <c r="E230" s="1567"/>
      <c r="F230" s="1607"/>
      <c r="G230" s="4587"/>
      <c r="H230" s="4550"/>
      <c r="I230" s="4515"/>
      <c r="J230" s="1707"/>
      <c r="K230" s="1901" t="s">
        <v>21</v>
      </c>
      <c r="L230" s="1900">
        <f>SUM(L227:L229)</f>
        <v>50.09</v>
      </c>
      <c r="M230" s="1642"/>
      <c r="N230" s="1991"/>
      <c r="O230" s="1990"/>
    </row>
    <row r="231" spans="1:16" s="6" customFormat="1" ht="15" customHeight="1" x14ac:dyDescent="0.25">
      <c r="A231" s="4511"/>
      <c r="B231" s="4539"/>
      <c r="C231" s="4517"/>
      <c r="D231" s="4524" t="s">
        <v>27</v>
      </c>
      <c r="E231" s="1573"/>
      <c r="F231" s="3812" t="s">
        <v>744</v>
      </c>
      <c r="G231" s="4585" t="s">
        <v>729</v>
      </c>
      <c r="H231" s="4520" t="s">
        <v>33</v>
      </c>
      <c r="I231" s="4514" t="s">
        <v>468</v>
      </c>
      <c r="J231" s="4557" t="s">
        <v>245</v>
      </c>
      <c r="K231" s="1753" t="s">
        <v>108</v>
      </c>
      <c r="L231" s="1856">
        <v>55</v>
      </c>
      <c r="M231" s="1751" t="s">
        <v>743</v>
      </c>
      <c r="N231" s="1980" t="s">
        <v>353</v>
      </c>
      <c r="O231" s="1596">
        <v>1</v>
      </c>
    </row>
    <row r="232" spans="1:16" s="6" customFormat="1" ht="15" customHeight="1" x14ac:dyDescent="0.25">
      <c r="A232" s="4512"/>
      <c r="B232" s="4540"/>
      <c r="C232" s="4518"/>
      <c r="D232" s="4525"/>
      <c r="E232" s="1749"/>
      <c r="F232" s="4527"/>
      <c r="G232" s="4586"/>
      <c r="H232" s="4521"/>
      <c r="I232" s="4515"/>
      <c r="J232" s="4558"/>
      <c r="K232" s="1750" t="s">
        <v>144</v>
      </c>
      <c r="L232" s="1854"/>
      <c r="M232" s="1570"/>
      <c r="N232" s="1569"/>
      <c r="O232" s="1764"/>
    </row>
    <row r="233" spans="1:16" s="6" customFormat="1" ht="18" customHeight="1" thickBot="1" x14ac:dyDescent="0.3">
      <c r="A233" s="4512"/>
      <c r="B233" s="4540"/>
      <c r="C233" s="4518"/>
      <c r="D233" s="4525"/>
      <c r="E233" s="1749"/>
      <c r="F233" s="4527"/>
      <c r="G233" s="4586"/>
      <c r="H233" s="4521"/>
      <c r="I233" s="4515"/>
      <c r="J233" s="1811"/>
      <c r="K233" s="1746" t="s">
        <v>130</v>
      </c>
      <c r="L233" s="1763">
        <v>1.7</v>
      </c>
      <c r="M233" s="1555"/>
      <c r="N233" s="1986"/>
      <c r="O233" s="1985"/>
    </row>
    <row r="234" spans="1:16" s="6" customFormat="1" ht="24.75" customHeight="1" thickBot="1" x14ac:dyDescent="0.3">
      <c r="A234" s="4513"/>
      <c r="B234" s="4541"/>
      <c r="C234" s="4519"/>
      <c r="D234" s="4526"/>
      <c r="E234" s="1567"/>
      <c r="F234" s="1607"/>
      <c r="G234" s="4587"/>
      <c r="H234" s="4550"/>
      <c r="I234" s="4516"/>
      <c r="J234" s="1701"/>
      <c r="K234" s="1744" t="s">
        <v>21</v>
      </c>
      <c r="L234" s="1755">
        <f>SUM(L231:L233)</f>
        <v>56.7</v>
      </c>
      <c r="M234" s="1633"/>
      <c r="N234" s="1987"/>
      <c r="O234" s="1981"/>
    </row>
    <row r="235" spans="1:16" s="6" customFormat="1" ht="15" customHeight="1" thickBot="1" x14ac:dyDescent="0.3">
      <c r="A235" s="4511"/>
      <c r="B235" s="4539"/>
      <c r="C235" s="4517"/>
      <c r="D235" s="4524" t="s">
        <v>93</v>
      </c>
      <c r="E235" s="1573"/>
      <c r="F235" s="1609" t="s">
        <v>742</v>
      </c>
      <c r="G235" s="4585" t="s">
        <v>729</v>
      </c>
      <c r="H235" s="4520" t="s">
        <v>33</v>
      </c>
      <c r="I235" s="4514" t="s">
        <v>468</v>
      </c>
      <c r="J235" s="4557" t="s">
        <v>245</v>
      </c>
      <c r="K235" s="1841" t="s">
        <v>108</v>
      </c>
      <c r="L235" s="1856">
        <v>50</v>
      </c>
      <c r="M235" s="4838" t="s">
        <v>741</v>
      </c>
      <c r="N235" s="4828" t="s">
        <v>353</v>
      </c>
      <c r="O235" s="4826">
        <v>4</v>
      </c>
    </row>
    <row r="236" spans="1:16" s="6" customFormat="1" ht="15" customHeight="1" thickBot="1" x14ac:dyDescent="0.3">
      <c r="A236" s="4512"/>
      <c r="B236" s="4540"/>
      <c r="C236" s="4518"/>
      <c r="D236" s="4525"/>
      <c r="E236" s="1749"/>
      <c r="F236" s="1748"/>
      <c r="G236" s="4586"/>
      <c r="H236" s="4521"/>
      <c r="I236" s="4515"/>
      <c r="J236" s="4558"/>
      <c r="K236" s="1757" t="s">
        <v>144</v>
      </c>
      <c r="L236" s="1854"/>
      <c r="M236" s="4839"/>
      <c r="N236" s="4829"/>
      <c r="O236" s="4827"/>
    </row>
    <row r="237" spans="1:16" s="6" customFormat="1" ht="15" customHeight="1" thickBot="1" x14ac:dyDescent="0.3">
      <c r="A237" s="4512"/>
      <c r="B237" s="4540"/>
      <c r="C237" s="4518"/>
      <c r="D237" s="4525"/>
      <c r="E237" s="1749"/>
      <c r="F237" s="1748"/>
      <c r="G237" s="4586"/>
      <c r="H237" s="4521"/>
      <c r="I237" s="4515"/>
      <c r="J237" s="1811"/>
      <c r="K237" s="1759" t="s">
        <v>130</v>
      </c>
      <c r="L237" s="1763">
        <v>0.08</v>
      </c>
      <c r="M237" s="1555"/>
      <c r="N237" s="1986"/>
      <c r="O237" s="1985"/>
    </row>
    <row r="238" spans="1:16" s="6" customFormat="1" ht="28.5" customHeight="1" thickBot="1" x14ac:dyDescent="0.3">
      <c r="A238" s="4513"/>
      <c r="B238" s="4541"/>
      <c r="C238" s="4519"/>
      <c r="D238" s="4526"/>
      <c r="E238" s="1567"/>
      <c r="F238" s="1607"/>
      <c r="G238" s="4587"/>
      <c r="H238" s="4550"/>
      <c r="I238" s="4516"/>
      <c r="J238" s="1701"/>
      <c r="K238" s="1744" t="s">
        <v>21</v>
      </c>
      <c r="L238" s="1743">
        <f>SUM(L235:L237)</f>
        <v>50.08</v>
      </c>
      <c r="M238" s="1633"/>
      <c r="N238" s="1987"/>
      <c r="O238" s="1981"/>
    </row>
    <row r="239" spans="1:16" s="6" customFormat="1" ht="18.75" customHeight="1" x14ac:dyDescent="0.25">
      <c r="A239" s="4511"/>
      <c r="B239" s="4539"/>
      <c r="C239" s="4517"/>
      <c r="D239" s="4524" t="s">
        <v>91</v>
      </c>
      <c r="E239" s="1573"/>
      <c r="F239" s="1609" t="s">
        <v>740</v>
      </c>
      <c r="G239" s="4585" t="s">
        <v>729</v>
      </c>
      <c r="H239" s="4520" t="s">
        <v>33</v>
      </c>
      <c r="I239" s="4514" t="s">
        <v>468</v>
      </c>
      <c r="J239" s="4557" t="s">
        <v>245</v>
      </c>
      <c r="K239" s="1753" t="s">
        <v>108</v>
      </c>
      <c r="L239" s="1856">
        <v>0</v>
      </c>
      <c r="M239" s="1989" t="s">
        <v>739</v>
      </c>
      <c r="N239" s="1980" t="s">
        <v>738</v>
      </c>
      <c r="O239" s="1596">
        <v>1</v>
      </c>
    </row>
    <row r="240" spans="1:16" s="6" customFormat="1" ht="11.25" customHeight="1" x14ac:dyDescent="0.25">
      <c r="A240" s="4512"/>
      <c r="B240" s="4540"/>
      <c r="C240" s="4518"/>
      <c r="D240" s="4525"/>
      <c r="E240" s="1749"/>
      <c r="F240" s="1748"/>
      <c r="G240" s="4586"/>
      <c r="H240" s="4521"/>
      <c r="I240" s="4515"/>
      <c r="J240" s="4558"/>
      <c r="K240" s="1750" t="s">
        <v>144</v>
      </c>
      <c r="L240" s="1892"/>
      <c r="M240" s="1988"/>
      <c r="N240" s="1569"/>
      <c r="O240" s="1764"/>
    </row>
    <row r="241" spans="1:19" s="6" customFormat="1" ht="15" customHeight="1" thickBot="1" x14ac:dyDescent="0.3">
      <c r="A241" s="4512"/>
      <c r="B241" s="4540"/>
      <c r="C241" s="4518"/>
      <c r="D241" s="4525"/>
      <c r="E241" s="1749"/>
      <c r="F241" s="1748"/>
      <c r="G241" s="4586"/>
      <c r="H241" s="4521"/>
      <c r="I241" s="4515"/>
      <c r="J241" s="1811"/>
      <c r="K241" s="1746" t="s">
        <v>130</v>
      </c>
      <c r="L241" s="1745"/>
      <c r="M241" s="1555"/>
      <c r="N241" s="1986"/>
      <c r="O241" s="1653"/>
    </row>
    <row r="242" spans="1:19" s="6" customFormat="1" ht="15" customHeight="1" thickBot="1" x14ac:dyDescent="0.3">
      <c r="A242" s="4513"/>
      <c r="B242" s="4541"/>
      <c r="C242" s="4519"/>
      <c r="D242" s="4526"/>
      <c r="E242" s="1567"/>
      <c r="F242" s="1607"/>
      <c r="G242" s="4587"/>
      <c r="H242" s="4550"/>
      <c r="I242" s="4516"/>
      <c r="J242" s="1701"/>
      <c r="K242" s="1744" t="s">
        <v>21</v>
      </c>
      <c r="L242" s="1743">
        <f>SUM(L239:L241)</f>
        <v>0</v>
      </c>
      <c r="M242" s="1633"/>
      <c r="N242" s="1987"/>
      <c r="O242" s="1632"/>
    </row>
    <row r="243" spans="1:19" s="6" customFormat="1" ht="15" customHeight="1" x14ac:dyDescent="0.25">
      <c r="A243" s="4511"/>
      <c r="B243" s="4539"/>
      <c r="C243" s="4517"/>
      <c r="D243" s="4524" t="s">
        <v>87</v>
      </c>
      <c r="E243" s="1573"/>
      <c r="F243" s="3812" t="s">
        <v>737</v>
      </c>
      <c r="G243" s="4585" t="s">
        <v>729</v>
      </c>
      <c r="H243" s="4520" t="s">
        <v>33</v>
      </c>
      <c r="I243" s="4514" t="s">
        <v>468</v>
      </c>
      <c r="J243" s="4557" t="s">
        <v>245</v>
      </c>
      <c r="K243" s="1753" t="s">
        <v>108</v>
      </c>
      <c r="L243" s="1856">
        <v>220</v>
      </c>
      <c r="M243" s="1907" t="s">
        <v>736</v>
      </c>
      <c r="N243" s="1980" t="s">
        <v>36</v>
      </c>
      <c r="O243" s="1596">
        <v>92</v>
      </c>
    </row>
    <row r="244" spans="1:19" s="6" customFormat="1" ht="15" customHeight="1" x14ac:dyDescent="0.25">
      <c r="A244" s="4512"/>
      <c r="B244" s="4540"/>
      <c r="C244" s="4518"/>
      <c r="D244" s="4525"/>
      <c r="E244" s="1749"/>
      <c r="F244" s="4527"/>
      <c r="G244" s="4586"/>
      <c r="H244" s="4521"/>
      <c r="I244" s="4515"/>
      <c r="J244" s="4558"/>
      <c r="K244" s="1750" t="s">
        <v>144</v>
      </c>
      <c r="L244" s="1854"/>
      <c r="M244" s="1555"/>
      <c r="N244" s="1986"/>
      <c r="O244" s="1985"/>
    </row>
    <row r="245" spans="1:19" s="6" customFormat="1" ht="15" customHeight="1" thickBot="1" x14ac:dyDescent="0.3">
      <c r="A245" s="4512"/>
      <c r="B245" s="4540"/>
      <c r="C245" s="4518"/>
      <c r="D245" s="4525"/>
      <c r="E245" s="1749"/>
      <c r="F245" s="4527"/>
      <c r="G245" s="4586"/>
      <c r="H245" s="4521"/>
      <c r="I245" s="4515"/>
      <c r="J245" s="1811"/>
      <c r="K245" s="1746" t="s">
        <v>130</v>
      </c>
      <c r="L245" s="1763">
        <v>19.579999999999998</v>
      </c>
      <c r="M245" s="1555"/>
      <c r="N245" s="1986"/>
      <c r="O245" s="1985"/>
    </row>
    <row r="246" spans="1:19" s="6" customFormat="1" ht="25.5" customHeight="1" thickBot="1" x14ac:dyDescent="0.3">
      <c r="A246" s="4513"/>
      <c r="B246" s="4541"/>
      <c r="C246" s="4519"/>
      <c r="D246" s="4526"/>
      <c r="E246" s="1567"/>
      <c r="F246" s="1883"/>
      <c r="G246" s="4587"/>
      <c r="H246" s="4550"/>
      <c r="I246" s="4516"/>
      <c r="J246" s="1701"/>
      <c r="K246" s="1744" t="s">
        <v>21</v>
      </c>
      <c r="L246" s="1755">
        <f>SUM(L243:L245)</f>
        <v>239.57999999999998</v>
      </c>
      <c r="M246" s="1633"/>
      <c r="N246" s="1564"/>
      <c r="O246" s="1981"/>
    </row>
    <row r="247" spans="1:19" s="6" customFormat="1" ht="15" customHeight="1" x14ac:dyDescent="0.25">
      <c r="A247" s="4511"/>
      <c r="B247" s="4539"/>
      <c r="C247" s="4517"/>
      <c r="D247" s="4524" t="s">
        <v>81</v>
      </c>
      <c r="E247" s="1573"/>
      <c r="F247" s="3812" t="s">
        <v>735</v>
      </c>
      <c r="G247" s="4585" t="s">
        <v>729</v>
      </c>
      <c r="H247" s="4520" t="s">
        <v>33</v>
      </c>
      <c r="I247" s="4514" t="s">
        <v>468</v>
      </c>
      <c r="J247" s="4584" t="s">
        <v>245</v>
      </c>
      <c r="K247" s="1753" t="s">
        <v>108</v>
      </c>
      <c r="L247" s="1856">
        <v>150</v>
      </c>
      <c r="M247" s="1907" t="s">
        <v>734</v>
      </c>
      <c r="N247" s="1980" t="s">
        <v>36</v>
      </c>
      <c r="O247" s="1596">
        <v>45</v>
      </c>
      <c r="S247" s="1494"/>
    </row>
    <row r="248" spans="1:19" s="6" customFormat="1" ht="15" customHeight="1" thickBot="1" x14ac:dyDescent="0.3">
      <c r="A248" s="4512"/>
      <c r="B248" s="4540"/>
      <c r="C248" s="4518"/>
      <c r="D248" s="4525"/>
      <c r="E248" s="1749"/>
      <c r="F248" s="4527"/>
      <c r="G248" s="4586"/>
      <c r="H248" s="4521"/>
      <c r="I248" s="4515"/>
      <c r="J248" s="4579"/>
      <c r="K248" s="1913" t="s">
        <v>144</v>
      </c>
      <c r="L248" s="1984"/>
      <c r="M248" s="1633"/>
      <c r="N248" s="1564"/>
      <c r="O248" s="1981"/>
    </row>
    <row r="249" spans="1:19" s="6" customFormat="1" ht="15" customHeight="1" thickBot="1" x14ac:dyDescent="0.3">
      <c r="A249" s="4512"/>
      <c r="B249" s="4540"/>
      <c r="C249" s="4518"/>
      <c r="D249" s="4525"/>
      <c r="E249" s="1749"/>
      <c r="F249" s="4527"/>
      <c r="G249" s="4586"/>
      <c r="H249" s="4521"/>
      <c r="I249" s="4515"/>
      <c r="J249" s="1789"/>
      <c r="K249" s="1841" t="s">
        <v>130</v>
      </c>
      <c r="L249" s="1983">
        <v>15.45</v>
      </c>
      <c r="M249" s="1561"/>
      <c r="N249" s="1727"/>
      <c r="O249" s="1982"/>
    </row>
    <row r="250" spans="1:19" s="6" customFormat="1" ht="15" customHeight="1" thickBot="1" x14ac:dyDescent="0.3">
      <c r="A250" s="4513"/>
      <c r="B250" s="4541"/>
      <c r="C250" s="4519"/>
      <c r="D250" s="4526"/>
      <c r="E250" s="1567"/>
      <c r="F250" s="1607"/>
      <c r="G250" s="4587"/>
      <c r="H250" s="4550"/>
      <c r="I250" s="4516"/>
      <c r="J250" s="1799"/>
      <c r="K250" s="1744" t="s">
        <v>21</v>
      </c>
      <c r="L250" s="1743">
        <f>SUM(L247:L249)</f>
        <v>165.45</v>
      </c>
      <c r="M250" s="1633"/>
      <c r="N250" s="1564"/>
      <c r="O250" s="1981"/>
    </row>
    <row r="251" spans="1:19" s="6" customFormat="1" ht="25.5" customHeight="1" x14ac:dyDescent="0.25">
      <c r="A251" s="4511"/>
      <c r="B251" s="4539"/>
      <c r="C251" s="4517"/>
      <c r="D251" s="4524" t="s">
        <v>78</v>
      </c>
      <c r="E251" s="1573"/>
      <c r="F251" s="4574" t="s">
        <v>733</v>
      </c>
      <c r="G251" s="4585" t="s">
        <v>729</v>
      </c>
      <c r="H251" s="4520" t="s">
        <v>33</v>
      </c>
      <c r="I251" s="4514" t="s">
        <v>732</v>
      </c>
      <c r="J251" s="4589" t="s">
        <v>38</v>
      </c>
      <c r="K251" s="1753" t="s">
        <v>108</v>
      </c>
      <c r="L251" s="1856">
        <v>125</v>
      </c>
      <c r="M251" s="1717" t="s">
        <v>731</v>
      </c>
      <c r="N251" s="1980" t="s">
        <v>36</v>
      </c>
      <c r="O251" s="1596">
        <v>1</v>
      </c>
    </row>
    <row r="252" spans="1:19" s="6" customFormat="1" ht="15" customHeight="1" x14ac:dyDescent="0.25">
      <c r="A252" s="4512"/>
      <c r="B252" s="4540"/>
      <c r="C252" s="4518"/>
      <c r="D252" s="4525"/>
      <c r="E252" s="1749"/>
      <c r="F252" s="4575"/>
      <c r="G252" s="4586"/>
      <c r="H252" s="4521"/>
      <c r="I252" s="4515"/>
      <c r="J252" s="4590"/>
      <c r="K252" s="1750" t="s">
        <v>144</v>
      </c>
      <c r="L252" s="1854"/>
      <c r="M252" s="1555"/>
      <c r="N252" s="1654"/>
      <c r="O252" s="1653"/>
    </row>
    <row r="253" spans="1:19" s="6" customFormat="1" ht="15" customHeight="1" thickBot="1" x14ac:dyDescent="0.3">
      <c r="A253" s="4512"/>
      <c r="B253" s="4540"/>
      <c r="C253" s="4518"/>
      <c r="D253" s="4525"/>
      <c r="E253" s="1749"/>
      <c r="F253" s="4575"/>
      <c r="G253" s="4586"/>
      <c r="H253" s="4521"/>
      <c r="I253" s="4515"/>
      <c r="J253" s="1811"/>
      <c r="K253" s="1746" t="s">
        <v>130</v>
      </c>
      <c r="L253" s="1763"/>
      <c r="M253" s="1555"/>
      <c r="N253" s="1654"/>
      <c r="O253" s="1653"/>
    </row>
    <row r="254" spans="1:19" s="6" customFormat="1" ht="15" customHeight="1" thickBot="1" x14ac:dyDescent="0.3">
      <c r="A254" s="4513"/>
      <c r="B254" s="4541"/>
      <c r="C254" s="4519"/>
      <c r="D254" s="4526"/>
      <c r="E254" s="1567"/>
      <c r="F254" s="1686"/>
      <c r="G254" s="4587"/>
      <c r="H254" s="4550"/>
      <c r="I254" s="4516"/>
      <c r="J254" s="1799"/>
      <c r="K254" s="1744" t="s">
        <v>21</v>
      </c>
      <c r="L254" s="1743">
        <f>SUM(L251:L253)</f>
        <v>125</v>
      </c>
      <c r="M254" s="1633"/>
      <c r="N254" s="1564"/>
      <c r="O254" s="1632"/>
    </row>
    <row r="255" spans="1:19" s="6" customFormat="1" ht="24" customHeight="1" x14ac:dyDescent="0.25">
      <c r="A255" s="4511"/>
      <c r="B255" s="4539"/>
      <c r="C255" s="4517"/>
      <c r="D255" s="4524" t="s">
        <v>73</v>
      </c>
      <c r="E255" s="1573"/>
      <c r="F255" s="1609" t="s">
        <v>730</v>
      </c>
      <c r="G255" s="4585" t="s">
        <v>729</v>
      </c>
      <c r="H255" s="4520" t="s">
        <v>33</v>
      </c>
      <c r="I255" s="4514" t="s">
        <v>468</v>
      </c>
      <c r="J255" s="4558" t="s">
        <v>245</v>
      </c>
      <c r="K255" s="1782" t="s">
        <v>108</v>
      </c>
      <c r="L255" s="1892">
        <v>200</v>
      </c>
      <c r="M255" s="1979" t="s">
        <v>728</v>
      </c>
      <c r="N255" s="1928"/>
      <c r="O255" s="1724" t="s">
        <v>355</v>
      </c>
      <c r="S255" s="1494"/>
    </row>
    <row r="256" spans="1:19" s="6" customFormat="1" ht="15" customHeight="1" x14ac:dyDescent="0.25">
      <c r="A256" s="4512"/>
      <c r="B256" s="4540"/>
      <c r="C256" s="4518"/>
      <c r="D256" s="4525"/>
      <c r="E256" s="1749"/>
      <c r="F256" s="1748"/>
      <c r="G256" s="4586"/>
      <c r="H256" s="4521"/>
      <c r="I256" s="4515"/>
      <c r="J256" s="4558"/>
      <c r="K256" s="1750" t="s">
        <v>144</v>
      </c>
      <c r="L256" s="1854"/>
      <c r="M256" s="1555"/>
      <c r="N256" s="1654"/>
      <c r="O256" s="1653"/>
    </row>
    <row r="257" spans="1:19" s="6" customFormat="1" ht="15" customHeight="1" thickBot="1" x14ac:dyDescent="0.3">
      <c r="A257" s="4512"/>
      <c r="B257" s="4540"/>
      <c r="C257" s="4518"/>
      <c r="D257" s="4525"/>
      <c r="E257" s="1749"/>
      <c r="F257" s="1748"/>
      <c r="G257" s="4586"/>
      <c r="H257" s="4521"/>
      <c r="I257" s="4515"/>
      <c r="J257" s="1701"/>
      <c r="K257" s="1746" t="s">
        <v>130</v>
      </c>
      <c r="L257" s="1978">
        <v>0</v>
      </c>
      <c r="M257" s="1555"/>
      <c r="N257" s="1654"/>
      <c r="O257" s="1653"/>
    </row>
    <row r="258" spans="1:19" s="6" customFormat="1" ht="15" customHeight="1" thickBot="1" x14ac:dyDescent="0.3">
      <c r="A258" s="4513"/>
      <c r="B258" s="4541"/>
      <c r="C258" s="4519"/>
      <c r="D258" s="4526"/>
      <c r="E258" s="1567"/>
      <c r="F258" s="1607"/>
      <c r="G258" s="4587"/>
      <c r="H258" s="4550"/>
      <c r="I258" s="4516"/>
      <c r="J258" s="1701"/>
      <c r="K258" s="1744" t="s">
        <v>21</v>
      </c>
      <c r="L258" s="1743">
        <f>SUM(L255:L257)</f>
        <v>200</v>
      </c>
      <c r="M258" s="1633"/>
      <c r="N258" s="1564"/>
      <c r="O258" s="1632"/>
    </row>
    <row r="259" spans="1:19" s="6" customFormat="1" ht="15" customHeight="1" thickBot="1" x14ac:dyDescent="0.3">
      <c r="A259" s="1522" t="s">
        <v>27</v>
      </c>
      <c r="B259" s="1524" t="s">
        <v>27</v>
      </c>
      <c r="C259" s="4615" t="s">
        <v>464</v>
      </c>
      <c r="D259" s="4616"/>
      <c r="E259" s="4616"/>
      <c r="F259" s="4616"/>
      <c r="G259" s="4616"/>
      <c r="H259" s="4616"/>
      <c r="I259" s="4616"/>
      <c r="J259" s="4616"/>
      <c r="K259" s="4617"/>
      <c r="L259" s="1977">
        <f>L226+L167+L159</f>
        <v>3801.8</v>
      </c>
      <c r="M259" s="4632"/>
      <c r="N259" s="4633"/>
      <c r="O259" s="4634"/>
    </row>
    <row r="260" spans="1:19" s="6" customFormat="1" ht="15" customHeight="1" thickBot="1" x14ac:dyDescent="0.3">
      <c r="A260" s="1522" t="s">
        <v>27</v>
      </c>
      <c r="B260" s="4554" t="s">
        <v>463</v>
      </c>
      <c r="C260" s="4555"/>
      <c r="D260" s="4555"/>
      <c r="E260" s="4555"/>
      <c r="F260" s="4555"/>
      <c r="G260" s="4555"/>
      <c r="H260" s="4555"/>
      <c r="I260" s="4555"/>
      <c r="J260" s="4555"/>
      <c r="K260" s="4556"/>
      <c r="L260" s="1976">
        <f>L152+L259</f>
        <v>3826.8</v>
      </c>
      <c r="M260" s="4559"/>
      <c r="N260" s="4560"/>
      <c r="O260" s="4561"/>
    </row>
    <row r="261" spans="1:19" s="6" customFormat="1" ht="19.5" customHeight="1" thickBot="1" x14ac:dyDescent="0.3">
      <c r="A261" s="1522" t="s">
        <v>93</v>
      </c>
      <c r="B261" s="1975"/>
      <c r="C261" s="1974" t="s">
        <v>727</v>
      </c>
      <c r="D261" s="1972"/>
      <c r="E261" s="1972"/>
      <c r="F261" s="1972"/>
      <c r="G261" s="1972"/>
      <c r="H261" s="1973"/>
      <c r="I261" s="1972"/>
      <c r="J261" s="1972"/>
      <c r="K261" s="1972"/>
      <c r="L261" s="1972"/>
      <c r="M261" s="1972"/>
      <c r="N261" s="1972"/>
      <c r="O261" s="1971"/>
    </row>
    <row r="262" spans="1:19" s="6" customFormat="1" ht="23.25" customHeight="1" thickBot="1" x14ac:dyDescent="0.3">
      <c r="A262" s="1704"/>
      <c r="B262" s="1970"/>
      <c r="C262" s="4640"/>
      <c r="D262" s="4641"/>
      <c r="E262" s="4641"/>
      <c r="F262" s="4641"/>
      <c r="G262" s="4641"/>
      <c r="H262" s="4641"/>
      <c r="I262" s="4641"/>
      <c r="J262" s="4641"/>
      <c r="K262" s="4641"/>
      <c r="L262" s="4641"/>
      <c r="M262" s="1969" t="s">
        <v>726</v>
      </c>
      <c r="N262" s="1968" t="s">
        <v>725</v>
      </c>
      <c r="O262" s="1967" t="s">
        <v>724</v>
      </c>
    </row>
    <row r="263" spans="1:19" s="6" customFormat="1" ht="17.25" customHeight="1" thickBot="1" x14ac:dyDescent="0.3">
      <c r="A263" s="1522" t="s">
        <v>93</v>
      </c>
      <c r="B263" s="1966" t="s">
        <v>25</v>
      </c>
      <c r="C263" s="4551" t="s">
        <v>723</v>
      </c>
      <c r="D263" s="4552"/>
      <c r="E263" s="4552"/>
      <c r="F263" s="4552"/>
      <c r="G263" s="4552"/>
      <c r="H263" s="4552"/>
      <c r="I263" s="4552"/>
      <c r="J263" s="4552"/>
      <c r="K263" s="4552"/>
      <c r="L263" s="4552"/>
      <c r="M263" s="4552"/>
      <c r="N263" s="4552"/>
      <c r="O263" s="4553"/>
    </row>
    <row r="264" spans="1:19" s="6" customFormat="1" ht="33.75" customHeight="1" thickBot="1" x14ac:dyDescent="0.3">
      <c r="A264" s="1522"/>
      <c r="B264" s="1965"/>
      <c r="C264" s="4618"/>
      <c r="D264" s="4619"/>
      <c r="E264" s="4619"/>
      <c r="F264" s="4619"/>
      <c r="G264" s="4619"/>
      <c r="H264" s="4619"/>
      <c r="I264" s="4619"/>
      <c r="J264" s="4619"/>
      <c r="K264" s="4619"/>
      <c r="L264" s="4620"/>
      <c r="M264" s="1964" t="s">
        <v>722</v>
      </c>
      <c r="N264" s="1924" t="s">
        <v>211</v>
      </c>
      <c r="O264" s="1963">
        <v>184.8</v>
      </c>
    </row>
    <row r="265" spans="1:19" s="6" customFormat="1" ht="21" customHeight="1" thickBot="1" x14ac:dyDescent="0.3">
      <c r="A265" s="4511" t="s">
        <v>93</v>
      </c>
      <c r="B265" s="4539" t="s">
        <v>25</v>
      </c>
      <c r="C265" s="4622" t="s">
        <v>25</v>
      </c>
      <c r="D265" s="4659"/>
      <c r="E265" s="1962"/>
      <c r="F265" s="4743" t="s">
        <v>721</v>
      </c>
      <c r="G265" s="4606" t="s">
        <v>386</v>
      </c>
      <c r="H265" s="4520" t="s">
        <v>33</v>
      </c>
      <c r="I265" s="4514" t="s">
        <v>468</v>
      </c>
      <c r="J265" s="4562" t="s">
        <v>245</v>
      </c>
      <c r="K265" s="1775" t="s">
        <v>108</v>
      </c>
      <c r="L265" s="1829">
        <f>L270+L274+L278+L282+L286+L290+L294+L298+L302+L306+L311+L315+L319+L323+L327+L331+L339+L335+L343+L347+L351+L355</f>
        <v>573</v>
      </c>
      <c r="M265" s="1961"/>
      <c r="N265" s="1960"/>
      <c r="O265" s="1959"/>
      <c r="S265" s="1494"/>
    </row>
    <row r="266" spans="1:19" s="6" customFormat="1" ht="15" customHeight="1" thickBot="1" x14ac:dyDescent="0.3">
      <c r="A266" s="4512"/>
      <c r="B266" s="4540"/>
      <c r="C266" s="4623"/>
      <c r="D266" s="4660"/>
      <c r="E266" s="1952"/>
      <c r="F266" s="4745"/>
      <c r="G266" s="4830"/>
      <c r="H266" s="4521"/>
      <c r="I266" s="4515"/>
      <c r="J266" s="4563"/>
      <c r="K266" s="1773" t="s">
        <v>208</v>
      </c>
      <c r="L266" s="1958">
        <f>L271+L275+L279+L283+L287+L291+L295+L299+L303+L307+L312+L316+L320+L324+L328+L332+L336+L340+L344+L348+L352+L356</f>
        <v>4097.3</v>
      </c>
      <c r="M266" s="1955"/>
      <c r="N266" s="1954"/>
      <c r="O266" s="1953"/>
      <c r="S266" s="1494"/>
    </row>
    <row r="267" spans="1:19" s="6" customFormat="1" ht="15" customHeight="1" thickBot="1" x14ac:dyDescent="0.3">
      <c r="A267" s="4512"/>
      <c r="B267" s="4540"/>
      <c r="C267" s="4623"/>
      <c r="D267" s="4660"/>
      <c r="E267" s="1952"/>
      <c r="F267" s="4745"/>
      <c r="G267" s="4830"/>
      <c r="H267" s="4521"/>
      <c r="I267" s="4515"/>
      <c r="J267" s="1957"/>
      <c r="K267" s="1956" t="s">
        <v>209</v>
      </c>
      <c r="L267" s="1743">
        <f>L309</f>
        <v>0</v>
      </c>
      <c r="M267" s="1955"/>
      <c r="N267" s="1954"/>
      <c r="O267" s="1953"/>
    </row>
    <row r="268" spans="1:19" s="6" customFormat="1" ht="15" customHeight="1" thickBot="1" x14ac:dyDescent="0.3">
      <c r="A268" s="4512"/>
      <c r="B268" s="4540"/>
      <c r="C268" s="4623"/>
      <c r="D268" s="4660"/>
      <c r="E268" s="1952"/>
      <c r="F268" s="4745"/>
      <c r="G268" s="4830"/>
      <c r="H268" s="4521"/>
      <c r="I268" s="4515"/>
      <c r="J268" s="1707"/>
      <c r="K268" s="1771" t="s">
        <v>130</v>
      </c>
      <c r="L268" s="1951">
        <f>L272+L276+L280+L284+L288+L292+L296+L300+L304+L308+L313+L317+L321+L325+L329+L333+L337+L341+L345+L349+L353+L357</f>
        <v>214.3</v>
      </c>
      <c r="M268" s="1950"/>
      <c r="N268" s="1949"/>
      <c r="O268" s="1948"/>
      <c r="S268" s="1494"/>
    </row>
    <row r="269" spans="1:19" s="6" customFormat="1" ht="15" customHeight="1" thickBot="1" x14ac:dyDescent="0.3">
      <c r="A269" s="4513"/>
      <c r="B269" s="4541"/>
      <c r="C269" s="4624"/>
      <c r="D269" s="4661"/>
      <c r="E269" s="1947"/>
      <c r="F269" s="4747"/>
      <c r="G269" s="4831"/>
      <c r="H269" s="4550"/>
      <c r="I269" s="4516"/>
      <c r="J269" s="1701"/>
      <c r="K269" s="1769" t="s">
        <v>21</v>
      </c>
      <c r="L269" s="1946">
        <f>SUM(L265:L268)</f>
        <v>4884.6000000000004</v>
      </c>
      <c r="M269" s="1633"/>
      <c r="N269" s="1564"/>
      <c r="O269" s="1632"/>
    </row>
    <row r="270" spans="1:19" s="6" customFormat="1" ht="23.25" customHeight="1" thickBot="1" x14ac:dyDescent="0.3">
      <c r="A270" s="4511" t="s">
        <v>93</v>
      </c>
      <c r="B270" s="4539" t="s">
        <v>25</v>
      </c>
      <c r="C270" s="4517" t="s">
        <v>25</v>
      </c>
      <c r="D270" s="4524" t="s">
        <v>25</v>
      </c>
      <c r="E270" s="1573"/>
      <c r="F270" s="3812" t="s">
        <v>720</v>
      </c>
      <c r="G270" s="4606" t="s">
        <v>386</v>
      </c>
      <c r="H270" s="4520" t="s">
        <v>33</v>
      </c>
      <c r="I270" s="4547" t="s">
        <v>468</v>
      </c>
      <c r="J270" s="1945"/>
      <c r="K270" s="1757" t="s">
        <v>108</v>
      </c>
      <c r="L270" s="1856">
        <v>80</v>
      </c>
      <c r="M270" s="1792" t="s">
        <v>719</v>
      </c>
      <c r="N270" s="1828" t="s">
        <v>211</v>
      </c>
      <c r="O270" s="1794">
        <v>184.8</v>
      </c>
      <c r="Q270" s="1589"/>
      <c r="R270" s="1589"/>
      <c r="S270" s="1494"/>
    </row>
    <row r="271" spans="1:19" s="6" customFormat="1" ht="19.5" customHeight="1" x14ac:dyDescent="0.25">
      <c r="A271" s="4512"/>
      <c r="B271" s="4540"/>
      <c r="C271" s="4518"/>
      <c r="D271" s="4525"/>
      <c r="E271" s="1749"/>
      <c r="F271" s="4527"/>
      <c r="G271" s="4830"/>
      <c r="H271" s="4521"/>
      <c r="I271" s="4548"/>
      <c r="J271" s="1944"/>
      <c r="K271" s="1753" t="s">
        <v>208</v>
      </c>
      <c r="L271" s="1892">
        <v>250</v>
      </c>
      <c r="M271" s="1781"/>
      <c r="N271" s="1943"/>
      <c r="O271" s="1920"/>
      <c r="S271" s="1494"/>
    </row>
    <row r="272" spans="1:19" s="6" customFormat="1" ht="15" customHeight="1" thickBot="1" x14ac:dyDescent="0.3">
      <c r="A272" s="4512"/>
      <c r="B272" s="4540"/>
      <c r="C272" s="4518"/>
      <c r="D272" s="4525"/>
      <c r="E272" s="1749"/>
      <c r="F272" s="4527"/>
      <c r="G272" s="4830"/>
      <c r="H272" s="4521"/>
      <c r="I272" s="4548"/>
      <c r="J272" s="1933"/>
      <c r="K272" s="1746" t="s">
        <v>130</v>
      </c>
      <c r="L272" s="1745">
        <v>0</v>
      </c>
      <c r="M272" s="1781"/>
      <c r="N272" s="1554"/>
      <c r="O272" s="1802"/>
      <c r="S272" s="1494"/>
    </row>
    <row r="273" spans="1:19" s="6" customFormat="1" ht="15" customHeight="1" thickBot="1" x14ac:dyDescent="0.3">
      <c r="A273" s="4513"/>
      <c r="B273" s="4541"/>
      <c r="C273" s="4519"/>
      <c r="D273" s="4526"/>
      <c r="E273" s="1567"/>
      <c r="F273" s="3813"/>
      <c r="G273" s="4831"/>
      <c r="H273" s="4550"/>
      <c r="I273" s="4548"/>
      <c r="J273" s="1933"/>
      <c r="K273" s="1744" t="s">
        <v>21</v>
      </c>
      <c r="L273" s="1743">
        <f>SUM(L270:L272)</f>
        <v>330</v>
      </c>
      <c r="M273" s="1633"/>
      <c r="N273" s="1939"/>
      <c r="O273" s="1938"/>
      <c r="S273" s="1494"/>
    </row>
    <row r="274" spans="1:19" s="6" customFormat="1" ht="20.25" customHeight="1" x14ac:dyDescent="0.25">
      <c r="A274" s="4511" t="s">
        <v>93</v>
      </c>
      <c r="B274" s="4539" t="s">
        <v>25</v>
      </c>
      <c r="C274" s="4517" t="s">
        <v>25</v>
      </c>
      <c r="D274" s="4524" t="s">
        <v>27</v>
      </c>
      <c r="E274" s="1573"/>
      <c r="F274" s="3812" t="s">
        <v>718</v>
      </c>
      <c r="G274" s="4606" t="s">
        <v>386</v>
      </c>
      <c r="H274" s="4520" t="s">
        <v>33</v>
      </c>
      <c r="I274" s="4548"/>
      <c r="J274" s="1936"/>
      <c r="K274" s="1782" t="s">
        <v>108</v>
      </c>
      <c r="L274" s="1856">
        <v>50</v>
      </c>
      <c r="M274" s="3715" t="s">
        <v>717</v>
      </c>
      <c r="N274" s="1942" t="s">
        <v>211</v>
      </c>
      <c r="O274" s="1941">
        <v>42.98</v>
      </c>
      <c r="S274" s="1494"/>
    </row>
    <row r="275" spans="1:19" s="6" customFormat="1" ht="15" customHeight="1" x14ac:dyDescent="0.25">
      <c r="A275" s="4512"/>
      <c r="B275" s="4540"/>
      <c r="C275" s="4518"/>
      <c r="D275" s="4525"/>
      <c r="E275" s="1749"/>
      <c r="F275" s="4527"/>
      <c r="G275" s="4830"/>
      <c r="H275" s="4521"/>
      <c r="I275" s="4548"/>
      <c r="J275" s="1936"/>
      <c r="K275" s="1750" t="s">
        <v>208</v>
      </c>
      <c r="L275" s="1892">
        <v>60</v>
      </c>
      <c r="M275" s="4534"/>
      <c r="N275" s="1554"/>
      <c r="O275" s="1802"/>
    </row>
    <row r="276" spans="1:19" s="6" customFormat="1" ht="15" customHeight="1" thickBot="1" x14ac:dyDescent="0.3">
      <c r="A276" s="4512"/>
      <c r="B276" s="4540"/>
      <c r="C276" s="4518"/>
      <c r="D276" s="4525"/>
      <c r="E276" s="1749"/>
      <c r="F276" s="4527"/>
      <c r="G276" s="4830"/>
      <c r="H276" s="4521"/>
      <c r="I276" s="4548"/>
      <c r="J276" s="1936"/>
      <c r="K276" s="1746" t="s">
        <v>130</v>
      </c>
      <c r="L276" s="1745"/>
      <c r="M276" s="1555"/>
      <c r="N276" s="1554"/>
      <c r="O276" s="1802"/>
    </row>
    <row r="277" spans="1:19" s="6" customFormat="1" ht="15" customHeight="1" thickBot="1" x14ac:dyDescent="0.3">
      <c r="A277" s="4513"/>
      <c r="B277" s="4541"/>
      <c r="C277" s="4519"/>
      <c r="D277" s="4526"/>
      <c r="E277" s="1567"/>
      <c r="F277" s="3813"/>
      <c r="G277" s="4831"/>
      <c r="H277" s="4550"/>
      <c r="I277" s="4548"/>
      <c r="J277" s="1935"/>
      <c r="K277" s="1744" t="s">
        <v>21</v>
      </c>
      <c r="L277" s="1743">
        <f>SUM(L274:L276)</f>
        <v>110</v>
      </c>
      <c r="M277" s="1633"/>
      <c r="N277" s="1939"/>
      <c r="O277" s="1938"/>
    </row>
    <row r="278" spans="1:19" s="6" customFormat="1" ht="15" customHeight="1" thickBot="1" x14ac:dyDescent="0.3">
      <c r="A278" s="4511" t="s">
        <v>93</v>
      </c>
      <c r="B278" s="4539" t="s">
        <v>25</v>
      </c>
      <c r="C278" s="4517" t="s">
        <v>25</v>
      </c>
      <c r="D278" s="4524" t="s">
        <v>93</v>
      </c>
      <c r="E278" s="1573"/>
      <c r="F278" s="3812" t="s">
        <v>716</v>
      </c>
      <c r="G278" s="4585" t="s">
        <v>386</v>
      </c>
      <c r="H278" s="4520" t="s">
        <v>33</v>
      </c>
      <c r="I278" s="4548"/>
      <c r="J278" s="1931"/>
      <c r="K278" s="1753" t="s">
        <v>108</v>
      </c>
      <c r="L278" s="1752">
        <v>0</v>
      </c>
      <c r="M278" s="1761" t="s">
        <v>715</v>
      </c>
      <c r="N278" s="1940" t="s">
        <v>211</v>
      </c>
      <c r="O278" s="1917">
        <v>0</v>
      </c>
      <c r="S278" s="1494"/>
    </row>
    <row r="279" spans="1:19" s="6" customFormat="1" ht="15" customHeight="1" thickBot="1" x14ac:dyDescent="0.3">
      <c r="A279" s="4512"/>
      <c r="B279" s="4540"/>
      <c r="C279" s="4518"/>
      <c r="D279" s="4525"/>
      <c r="E279" s="1749"/>
      <c r="F279" s="4527"/>
      <c r="G279" s="4586"/>
      <c r="H279" s="4521"/>
      <c r="I279" s="4548"/>
      <c r="J279" s="1936"/>
      <c r="K279" s="1750" t="s">
        <v>208</v>
      </c>
      <c r="L279" s="1805">
        <v>294</v>
      </c>
      <c r="M279" s="1781"/>
      <c r="N279" s="1554"/>
      <c r="O279" s="1802"/>
      <c r="S279" s="1494"/>
    </row>
    <row r="280" spans="1:19" s="6" customFormat="1" ht="15" customHeight="1" thickBot="1" x14ac:dyDescent="0.3">
      <c r="A280" s="4512"/>
      <c r="B280" s="4540"/>
      <c r="C280" s="4518"/>
      <c r="D280" s="4525"/>
      <c r="E280" s="1749"/>
      <c r="F280" s="4527"/>
      <c r="G280" s="4586"/>
      <c r="H280" s="4521"/>
      <c r="I280" s="4548"/>
      <c r="J280" s="1936"/>
      <c r="K280" s="1913" t="s">
        <v>130</v>
      </c>
      <c r="L280" s="1763">
        <v>0</v>
      </c>
      <c r="M280" s="1633"/>
      <c r="N280" s="1939"/>
      <c r="O280" s="1938"/>
      <c r="S280" s="1494"/>
    </row>
    <row r="281" spans="1:19" s="6" customFormat="1" ht="15" customHeight="1" thickBot="1" x14ac:dyDescent="0.3">
      <c r="A281" s="4513"/>
      <c r="B281" s="4541"/>
      <c r="C281" s="4519"/>
      <c r="D281" s="4526"/>
      <c r="E281" s="1567"/>
      <c r="F281" s="3813"/>
      <c r="G281" s="4587"/>
      <c r="H281" s="4550"/>
      <c r="I281" s="4548"/>
      <c r="J281" s="1935"/>
      <c r="K281" s="1744" t="s">
        <v>21</v>
      </c>
      <c r="L281" s="1755">
        <f>SUM(L278:L280)</f>
        <v>294</v>
      </c>
      <c r="M281" s="1550"/>
      <c r="N281" s="1549"/>
      <c r="O281" s="1937"/>
    </row>
    <row r="282" spans="1:19" s="6" customFormat="1" ht="20.25" customHeight="1" x14ac:dyDescent="0.25">
      <c r="A282" s="4511" t="s">
        <v>93</v>
      </c>
      <c r="B282" s="4539" t="s">
        <v>25</v>
      </c>
      <c r="C282" s="4517" t="s">
        <v>25</v>
      </c>
      <c r="D282" s="4524" t="s">
        <v>91</v>
      </c>
      <c r="E282" s="1573"/>
      <c r="F282" s="3812" t="s">
        <v>714</v>
      </c>
      <c r="G282" s="4606" t="s">
        <v>386</v>
      </c>
      <c r="H282" s="4520" t="s">
        <v>33</v>
      </c>
      <c r="I282" s="4548"/>
      <c r="J282" s="1931"/>
      <c r="K282" s="1753" t="s">
        <v>108</v>
      </c>
      <c r="L282" s="1856">
        <v>12</v>
      </c>
      <c r="M282" s="3715" t="s">
        <v>713</v>
      </c>
      <c r="N282" s="1828" t="s">
        <v>211</v>
      </c>
      <c r="O282" s="1794">
        <v>0.77700000000000002</v>
      </c>
      <c r="S282" s="1494"/>
    </row>
    <row r="283" spans="1:19" s="6" customFormat="1" ht="14.25" customHeight="1" x14ac:dyDescent="0.25">
      <c r="A283" s="4512"/>
      <c r="B283" s="4540"/>
      <c r="C283" s="4518"/>
      <c r="D283" s="4525"/>
      <c r="E283" s="1749"/>
      <c r="F283" s="4527"/>
      <c r="G283" s="4830"/>
      <c r="H283" s="4521"/>
      <c r="I283" s="4548"/>
      <c r="J283" s="1936"/>
      <c r="K283" s="1750" t="s">
        <v>208</v>
      </c>
      <c r="L283" s="1854">
        <v>500</v>
      </c>
      <c r="M283" s="4534"/>
      <c r="N283" s="1554"/>
      <c r="O283" s="1802"/>
    </row>
    <row r="284" spans="1:19" s="6" customFormat="1" ht="15" customHeight="1" thickBot="1" x14ac:dyDescent="0.3">
      <c r="A284" s="4512"/>
      <c r="B284" s="4540"/>
      <c r="C284" s="4518"/>
      <c r="D284" s="4525"/>
      <c r="E284" s="1749"/>
      <c r="F284" s="4527"/>
      <c r="G284" s="4830"/>
      <c r="H284" s="4521"/>
      <c r="I284" s="4548"/>
      <c r="J284" s="1936"/>
      <c r="K284" s="1913" t="s">
        <v>130</v>
      </c>
      <c r="L284" s="1912">
        <v>0</v>
      </c>
      <c r="M284" s="1682"/>
      <c r="N284" s="1654"/>
      <c r="O284" s="1653"/>
      <c r="S284" s="1494"/>
    </row>
    <row r="285" spans="1:19" s="6" customFormat="1" ht="15" customHeight="1" thickBot="1" x14ac:dyDescent="0.3">
      <c r="A285" s="4513"/>
      <c r="B285" s="4541"/>
      <c r="C285" s="4519"/>
      <c r="D285" s="4526"/>
      <c r="E285" s="1567"/>
      <c r="F285" s="3813"/>
      <c r="G285" s="4831"/>
      <c r="H285" s="4550"/>
      <c r="I285" s="4548"/>
      <c r="J285" s="1935"/>
      <c r="K285" s="1744" t="s">
        <v>21</v>
      </c>
      <c r="L285" s="1743">
        <f>SUM(L282:L284)</f>
        <v>512</v>
      </c>
      <c r="M285" s="1633"/>
      <c r="N285" s="1564"/>
      <c r="O285" s="1632"/>
    </row>
    <row r="286" spans="1:19" s="6" customFormat="1" ht="55.5" hidden="1" customHeight="1" x14ac:dyDescent="0.25">
      <c r="A286" s="4511" t="s">
        <v>93</v>
      </c>
      <c r="B286" s="4539" t="s">
        <v>25</v>
      </c>
      <c r="C286" s="4517" t="s">
        <v>25</v>
      </c>
      <c r="D286" s="4524" t="s">
        <v>87</v>
      </c>
      <c r="E286" s="1573"/>
      <c r="F286" s="3812" t="s">
        <v>712</v>
      </c>
      <c r="G286" s="4606" t="s">
        <v>386</v>
      </c>
      <c r="H286" s="4520" t="s">
        <v>33</v>
      </c>
      <c r="I286" s="4548"/>
      <c r="J286" s="1934"/>
      <c r="K286" s="1753" t="s">
        <v>108</v>
      </c>
      <c r="L286" s="1856">
        <v>0</v>
      </c>
      <c r="M286" s="1873" t="s">
        <v>711</v>
      </c>
      <c r="N286" s="1872" t="s">
        <v>211</v>
      </c>
      <c r="O286" s="1794">
        <v>1.02</v>
      </c>
      <c r="S286" s="1494"/>
    </row>
    <row r="287" spans="1:19" s="6" customFormat="1" ht="15" hidden="1" customHeight="1" x14ac:dyDescent="0.25">
      <c r="A287" s="4512"/>
      <c r="B287" s="4540"/>
      <c r="C287" s="4518"/>
      <c r="D287" s="4525"/>
      <c r="E287" s="1749"/>
      <c r="F287" s="4527"/>
      <c r="G287" s="4830"/>
      <c r="H287" s="4521"/>
      <c r="I287" s="4548"/>
      <c r="J287" s="1933"/>
      <c r="K287" s="1750" t="s">
        <v>208</v>
      </c>
      <c r="L287" s="1854">
        <v>0</v>
      </c>
      <c r="M287" s="1555"/>
      <c r="N287" s="1654"/>
      <c r="O287" s="1653"/>
    </row>
    <row r="288" spans="1:19" s="6" customFormat="1" ht="15" hidden="1" customHeight="1" thickBot="1" x14ac:dyDescent="0.3">
      <c r="A288" s="4512"/>
      <c r="B288" s="4540"/>
      <c r="C288" s="4518"/>
      <c r="D288" s="4525"/>
      <c r="E288" s="1749"/>
      <c r="F288" s="4527"/>
      <c r="G288" s="4830"/>
      <c r="H288" s="4521"/>
      <c r="I288" s="4548"/>
      <c r="J288" s="1933"/>
      <c r="K288" s="1746" t="s">
        <v>130</v>
      </c>
      <c r="L288" s="1745"/>
      <c r="M288" s="1555"/>
      <c r="N288" s="1654"/>
      <c r="O288" s="1653"/>
    </row>
    <row r="289" spans="1:19" s="6" customFormat="1" ht="15" hidden="1" customHeight="1" thickBot="1" x14ac:dyDescent="0.3">
      <c r="A289" s="4513"/>
      <c r="B289" s="4541"/>
      <c r="C289" s="4519"/>
      <c r="D289" s="4526"/>
      <c r="E289" s="1567"/>
      <c r="F289" s="3813"/>
      <c r="G289" s="4831"/>
      <c r="H289" s="4550"/>
      <c r="I289" s="4549"/>
      <c r="J289" s="1932"/>
      <c r="K289" s="1744" t="s">
        <v>21</v>
      </c>
      <c r="L289" s="1743">
        <f>SUM(L286:L288)</f>
        <v>0</v>
      </c>
      <c r="M289" s="1633"/>
      <c r="N289" s="1564"/>
      <c r="O289" s="1632"/>
    </row>
    <row r="290" spans="1:19" s="6" customFormat="1" ht="27" customHeight="1" x14ac:dyDescent="0.25">
      <c r="A290" s="4511" t="s">
        <v>93</v>
      </c>
      <c r="B290" s="4539" t="s">
        <v>25</v>
      </c>
      <c r="C290" s="4517" t="s">
        <v>25</v>
      </c>
      <c r="D290" s="4524" t="s">
        <v>81</v>
      </c>
      <c r="E290" s="1573"/>
      <c r="F290" s="3812" t="s">
        <v>710</v>
      </c>
      <c r="G290" s="4606" t="s">
        <v>386</v>
      </c>
      <c r="H290" s="4520" t="s">
        <v>33</v>
      </c>
      <c r="I290" s="1915"/>
      <c r="J290" s="1931"/>
      <c r="K290" s="1753" t="s">
        <v>108</v>
      </c>
      <c r="L290" s="1856">
        <v>15</v>
      </c>
      <c r="M290" s="1907" t="s">
        <v>709</v>
      </c>
      <c r="N290" s="1906" t="s">
        <v>211</v>
      </c>
      <c r="O290" s="1930">
        <v>0.9</v>
      </c>
    </row>
    <row r="291" spans="1:19" s="6" customFormat="1" ht="15" customHeight="1" x14ac:dyDescent="0.25">
      <c r="A291" s="4512"/>
      <c r="B291" s="4540"/>
      <c r="C291" s="4518"/>
      <c r="D291" s="4525"/>
      <c r="E291" s="1749"/>
      <c r="F291" s="4527"/>
      <c r="G291" s="4586"/>
      <c r="H291" s="4521"/>
      <c r="I291" s="1914"/>
      <c r="J291" s="1758"/>
      <c r="K291" s="1750" t="s">
        <v>208</v>
      </c>
      <c r="L291" s="1929">
        <v>400</v>
      </c>
      <c r="M291" s="1555"/>
      <c r="N291" s="1654"/>
      <c r="O291" s="1653"/>
      <c r="S291" s="1494"/>
    </row>
    <row r="292" spans="1:19" s="6" customFormat="1" ht="15" customHeight="1" thickBot="1" x14ac:dyDescent="0.3">
      <c r="A292" s="4512"/>
      <c r="B292" s="4540"/>
      <c r="C292" s="4518"/>
      <c r="D292" s="4525"/>
      <c r="E292" s="1749"/>
      <c r="F292" s="4527"/>
      <c r="G292" s="4586"/>
      <c r="H292" s="4521"/>
      <c r="I292" s="1914"/>
      <c r="J292" s="1758"/>
      <c r="K292" s="1746" t="s">
        <v>130</v>
      </c>
      <c r="L292" s="1745"/>
      <c r="M292" s="1555"/>
      <c r="N292" s="1654"/>
      <c r="O292" s="1653"/>
      <c r="S292" s="1494"/>
    </row>
    <row r="293" spans="1:19" s="6" customFormat="1" ht="15" customHeight="1" thickBot="1" x14ac:dyDescent="0.3">
      <c r="A293" s="4513"/>
      <c r="B293" s="4541"/>
      <c r="C293" s="4519"/>
      <c r="D293" s="4526"/>
      <c r="E293" s="1567"/>
      <c r="F293" s="3813"/>
      <c r="G293" s="4587"/>
      <c r="H293" s="4550"/>
      <c r="I293" s="1911"/>
      <c r="J293" s="1836"/>
      <c r="K293" s="1744" t="s">
        <v>21</v>
      </c>
      <c r="L293" s="1743">
        <f>SUM(L290:L292)</f>
        <v>415</v>
      </c>
      <c r="M293" s="1633"/>
      <c r="N293" s="1564"/>
      <c r="O293" s="1632"/>
      <c r="S293" s="1494"/>
    </row>
    <row r="294" spans="1:19" s="6" customFormat="1" ht="27" customHeight="1" thickBot="1" x14ac:dyDescent="0.3">
      <c r="A294" s="4512" t="s">
        <v>93</v>
      </c>
      <c r="B294" s="4540" t="s">
        <v>25</v>
      </c>
      <c r="C294" s="4518" t="s">
        <v>25</v>
      </c>
      <c r="D294" s="4525" t="s">
        <v>78</v>
      </c>
      <c r="E294" s="1749"/>
      <c r="F294" s="4527" t="s">
        <v>708</v>
      </c>
      <c r="G294" s="4586" t="s">
        <v>386</v>
      </c>
      <c r="H294" s="4521" t="s">
        <v>33</v>
      </c>
      <c r="I294" s="1914"/>
      <c r="J294" s="1783"/>
      <c r="K294" s="1782" t="s">
        <v>108</v>
      </c>
      <c r="L294" s="1745">
        <v>0</v>
      </c>
      <c r="M294" s="1698" t="s">
        <v>707</v>
      </c>
      <c r="N294" s="1928" t="s">
        <v>211</v>
      </c>
      <c r="O294" s="1658"/>
      <c r="S294" s="1494"/>
    </row>
    <row r="295" spans="1:19" s="6" customFormat="1" ht="15" customHeight="1" thickBot="1" x14ac:dyDescent="0.3">
      <c r="A295" s="4512"/>
      <c r="B295" s="4540"/>
      <c r="C295" s="4518"/>
      <c r="D295" s="4525"/>
      <c r="E295" s="1749"/>
      <c r="F295" s="4527"/>
      <c r="G295" s="4586"/>
      <c r="H295" s="4521"/>
      <c r="I295" s="1914"/>
      <c r="J295" s="1747"/>
      <c r="K295" s="1750" t="s">
        <v>208</v>
      </c>
      <c r="L295" s="1745">
        <v>0</v>
      </c>
      <c r="M295" s="1698"/>
      <c r="N295" s="1928"/>
      <c r="O295" s="1653"/>
      <c r="S295" s="1494"/>
    </row>
    <row r="296" spans="1:19" s="6" customFormat="1" ht="15" customHeight="1" thickBot="1" x14ac:dyDescent="0.3">
      <c r="A296" s="4512"/>
      <c r="B296" s="4540"/>
      <c r="C296" s="4518"/>
      <c r="D296" s="4525"/>
      <c r="E296" s="1749"/>
      <c r="F296" s="4527"/>
      <c r="G296" s="4586"/>
      <c r="H296" s="4521"/>
      <c r="I296" s="1914"/>
      <c r="J296" s="1747"/>
      <c r="K296" s="1746" t="s">
        <v>130</v>
      </c>
      <c r="L296" s="1745"/>
      <c r="M296" s="1555"/>
      <c r="N296" s="1654"/>
      <c r="O296" s="1653"/>
      <c r="S296" s="1494"/>
    </row>
    <row r="297" spans="1:19" s="6" customFormat="1" ht="15" customHeight="1" thickBot="1" x14ac:dyDescent="0.3">
      <c r="A297" s="4512"/>
      <c r="B297" s="4540"/>
      <c r="C297" s="4518"/>
      <c r="D297" s="4525"/>
      <c r="E297" s="1749"/>
      <c r="F297" s="4527"/>
      <c r="G297" s="4586"/>
      <c r="H297" s="4521"/>
      <c r="I297" s="1914"/>
      <c r="J297" s="1927"/>
      <c r="K297" s="1744" t="s">
        <v>21</v>
      </c>
      <c r="L297" s="1900">
        <f>SUM(L294:L296)</f>
        <v>0</v>
      </c>
      <c r="M297" s="1642"/>
      <c r="N297" s="1641"/>
      <c r="O297" s="1640"/>
      <c r="S297" s="1494"/>
    </row>
    <row r="298" spans="1:19" s="6" customFormat="1" ht="25.5" customHeight="1" x14ac:dyDescent="0.25">
      <c r="A298" s="4511" t="s">
        <v>93</v>
      </c>
      <c r="B298" s="4539" t="s">
        <v>25</v>
      </c>
      <c r="C298" s="4517" t="s">
        <v>25</v>
      </c>
      <c r="D298" s="4524" t="s">
        <v>73</v>
      </c>
      <c r="E298" s="1926"/>
      <c r="F298" s="3698" t="s">
        <v>706</v>
      </c>
      <c r="G298" s="4585" t="s">
        <v>386</v>
      </c>
      <c r="H298" s="4520" t="s">
        <v>33</v>
      </c>
      <c r="I298" s="1915" t="s">
        <v>468</v>
      </c>
      <c r="J298" s="1754"/>
      <c r="K298" s="1753" t="s">
        <v>108</v>
      </c>
      <c r="L298" s="1856">
        <v>0</v>
      </c>
      <c r="M298" s="1561"/>
      <c r="N298" s="1727"/>
      <c r="O298" s="1726"/>
      <c r="S298" s="1494"/>
    </row>
    <row r="299" spans="1:19" s="6" customFormat="1" ht="15" customHeight="1" x14ac:dyDescent="0.25">
      <c r="A299" s="4512"/>
      <c r="B299" s="4540"/>
      <c r="C299" s="4518"/>
      <c r="D299" s="4525"/>
      <c r="E299" s="1772"/>
      <c r="F299" s="4621"/>
      <c r="G299" s="4586"/>
      <c r="H299" s="4521"/>
      <c r="I299" s="1914"/>
      <c r="J299" s="1747"/>
      <c r="K299" s="1750" t="s">
        <v>208</v>
      </c>
      <c r="L299" s="1854"/>
      <c r="M299" s="1555"/>
      <c r="N299" s="1654"/>
      <c r="O299" s="1653"/>
      <c r="S299" s="1494"/>
    </row>
    <row r="300" spans="1:19" s="6" customFormat="1" ht="21.75" customHeight="1" thickBot="1" x14ac:dyDescent="0.3">
      <c r="A300" s="4512"/>
      <c r="B300" s="4540"/>
      <c r="C300" s="4518"/>
      <c r="D300" s="4525"/>
      <c r="E300" s="1772"/>
      <c r="F300" s="4621"/>
      <c r="G300" s="4586"/>
      <c r="H300" s="4521"/>
      <c r="I300" s="1914"/>
      <c r="J300" s="1747"/>
      <c r="K300" s="1746" t="s">
        <v>130</v>
      </c>
      <c r="L300" s="1745"/>
      <c r="M300" s="1555"/>
      <c r="N300" s="1654"/>
      <c r="O300" s="1653"/>
      <c r="S300" s="1494"/>
    </row>
    <row r="301" spans="1:19" s="6" customFormat="1" ht="15" customHeight="1" thickBot="1" x14ac:dyDescent="0.3">
      <c r="A301" s="4513"/>
      <c r="B301" s="4541"/>
      <c r="C301" s="4519"/>
      <c r="D301" s="4526"/>
      <c r="E301" s="1799"/>
      <c r="F301" s="3699"/>
      <c r="G301" s="4587"/>
      <c r="H301" s="4550"/>
      <c r="I301" s="1911"/>
      <c r="J301" s="1842"/>
      <c r="K301" s="1744" t="s">
        <v>21</v>
      </c>
      <c r="L301" s="1755">
        <f>SUM(L298:L300)</f>
        <v>0</v>
      </c>
      <c r="M301" s="1633"/>
      <c r="N301" s="1564"/>
      <c r="O301" s="1632"/>
      <c r="S301" s="1494"/>
    </row>
    <row r="302" spans="1:19" s="6" customFormat="1" ht="28.5" customHeight="1" thickBot="1" x14ac:dyDescent="0.3">
      <c r="A302" s="4511" t="s">
        <v>93</v>
      </c>
      <c r="B302" s="4539" t="s">
        <v>25</v>
      </c>
      <c r="C302" s="4517" t="s">
        <v>25</v>
      </c>
      <c r="D302" s="4524" t="s">
        <v>70</v>
      </c>
      <c r="E302" s="4514"/>
      <c r="F302" s="3812" t="s">
        <v>705</v>
      </c>
      <c r="G302" s="4585" t="s">
        <v>386</v>
      </c>
      <c r="H302" s="4521" t="s">
        <v>33</v>
      </c>
      <c r="I302" s="1914"/>
      <c r="J302" s="1783"/>
      <c r="K302" s="1753" t="s">
        <v>108</v>
      </c>
      <c r="L302" s="1896">
        <v>131.30000000000001</v>
      </c>
      <c r="M302" s="1925" t="s">
        <v>699</v>
      </c>
      <c r="N302" s="1924" t="s">
        <v>211</v>
      </c>
      <c r="O302" s="1923">
        <v>0.7</v>
      </c>
      <c r="P302" s="1921"/>
      <c r="S302" s="1494"/>
    </row>
    <row r="303" spans="1:19" s="6" customFormat="1" ht="15" customHeight="1" x14ac:dyDescent="0.25">
      <c r="A303" s="4512"/>
      <c r="B303" s="4540"/>
      <c r="C303" s="4518"/>
      <c r="D303" s="4525"/>
      <c r="E303" s="4515"/>
      <c r="F303" s="4527"/>
      <c r="G303" s="4586"/>
      <c r="H303" s="4521"/>
      <c r="I303" s="1914"/>
      <c r="J303" s="1747"/>
      <c r="K303" s="1782" t="s">
        <v>208</v>
      </c>
      <c r="L303" s="1922">
        <v>1602.3</v>
      </c>
      <c r="M303" s="1561"/>
      <c r="N303" s="1727"/>
      <c r="O303" s="1726"/>
      <c r="P303" s="1919"/>
      <c r="S303" s="1494"/>
    </row>
    <row r="304" spans="1:19" s="6" customFormat="1" ht="15" customHeight="1" thickBot="1" x14ac:dyDescent="0.3">
      <c r="A304" s="4512"/>
      <c r="B304" s="4540"/>
      <c r="C304" s="4518"/>
      <c r="D304" s="4525"/>
      <c r="E304" s="4515"/>
      <c r="F304" s="4527"/>
      <c r="G304" s="4586"/>
      <c r="H304" s="4521"/>
      <c r="I304" s="1914"/>
      <c r="J304" s="1747"/>
      <c r="K304" s="1746" t="s">
        <v>130</v>
      </c>
      <c r="L304" s="1538">
        <v>0</v>
      </c>
      <c r="M304" s="1555"/>
      <c r="N304" s="1654"/>
      <c r="O304" s="1653"/>
      <c r="P304" s="1919"/>
      <c r="S304" s="1494"/>
    </row>
    <row r="305" spans="1:21" s="6" customFormat="1" ht="15" customHeight="1" thickBot="1" x14ac:dyDescent="0.3">
      <c r="A305" s="4513"/>
      <c r="B305" s="4541"/>
      <c r="C305" s="4519"/>
      <c r="D305" s="4526"/>
      <c r="E305" s="4516"/>
      <c r="F305" s="4822"/>
      <c r="G305" s="4587"/>
      <c r="H305" s="4550"/>
      <c r="I305" s="1914"/>
      <c r="J305" s="1747"/>
      <c r="K305" s="1744" t="s">
        <v>21</v>
      </c>
      <c r="L305" s="1538">
        <f>SUM(L302:L304)</f>
        <v>1733.6</v>
      </c>
      <c r="M305" s="1633"/>
      <c r="N305" s="1564"/>
      <c r="O305" s="1632"/>
      <c r="P305" s="1919"/>
      <c r="S305" s="1494"/>
    </row>
    <row r="306" spans="1:21" s="6" customFormat="1" ht="15" customHeight="1" x14ac:dyDescent="0.25">
      <c r="A306" s="4511" t="s">
        <v>93</v>
      </c>
      <c r="B306" s="4539" t="s">
        <v>25</v>
      </c>
      <c r="C306" s="4517" t="s">
        <v>25</v>
      </c>
      <c r="D306" s="4524" t="s">
        <v>64</v>
      </c>
      <c r="E306" s="1749"/>
      <c r="F306" s="4856" t="s">
        <v>704</v>
      </c>
      <c r="G306" s="4585" t="s">
        <v>386</v>
      </c>
      <c r="H306" s="4520" t="s">
        <v>33</v>
      </c>
      <c r="I306" s="1914"/>
      <c r="J306" s="1747"/>
      <c r="K306" s="1782" t="s">
        <v>108</v>
      </c>
      <c r="L306" s="1896">
        <v>57.4</v>
      </c>
      <c r="M306" s="1561"/>
      <c r="N306" s="1727"/>
      <c r="O306" s="1726"/>
      <c r="P306" s="1921"/>
      <c r="S306" s="1494"/>
      <c r="U306" s="1494"/>
    </row>
    <row r="307" spans="1:21" s="6" customFormat="1" ht="30" customHeight="1" x14ac:dyDescent="0.25">
      <c r="A307" s="4512"/>
      <c r="B307" s="4540"/>
      <c r="C307" s="4518"/>
      <c r="D307" s="4525"/>
      <c r="E307" s="1749"/>
      <c r="F307" s="4527"/>
      <c r="G307" s="4586"/>
      <c r="H307" s="4521"/>
      <c r="I307" s="1914"/>
      <c r="J307" s="1747"/>
      <c r="K307" s="1750" t="s">
        <v>208</v>
      </c>
      <c r="L307" s="1854">
        <v>450</v>
      </c>
      <c r="M307" s="1579" t="s">
        <v>699</v>
      </c>
      <c r="N307" s="1826" t="s">
        <v>211</v>
      </c>
      <c r="O307" s="1920">
        <v>0.64</v>
      </c>
      <c r="P307" s="1919"/>
      <c r="S307" s="1494"/>
    </row>
    <row r="308" spans="1:21" s="6" customFormat="1" ht="15" customHeight="1" thickBot="1" x14ac:dyDescent="0.3">
      <c r="A308" s="4512"/>
      <c r="B308" s="4540"/>
      <c r="C308" s="4518"/>
      <c r="D308" s="4525"/>
      <c r="E308" s="1749"/>
      <c r="F308" s="4527"/>
      <c r="G308" s="4586"/>
      <c r="H308" s="4521"/>
      <c r="I308" s="1914"/>
      <c r="J308" s="1747"/>
      <c r="K308" s="1750" t="s">
        <v>130</v>
      </c>
      <c r="L308" s="1745">
        <v>1.3</v>
      </c>
      <c r="M308" s="1660"/>
      <c r="N308" s="1659"/>
      <c r="O308" s="1653"/>
      <c r="Q308" s="1589"/>
      <c r="R308" s="1589"/>
      <c r="S308" s="1494"/>
    </row>
    <row r="309" spans="1:21" s="6" customFormat="1" ht="15" customHeight="1" thickBot="1" x14ac:dyDescent="0.3">
      <c r="A309" s="4512"/>
      <c r="B309" s="4540"/>
      <c r="C309" s="4518"/>
      <c r="D309" s="4525"/>
      <c r="E309" s="1749"/>
      <c r="F309" s="4527"/>
      <c r="G309" s="4586"/>
      <c r="H309" s="4521"/>
      <c r="I309" s="1914"/>
      <c r="J309" s="1747"/>
      <c r="K309" s="1759" t="s">
        <v>209</v>
      </c>
      <c r="L309" s="1745">
        <v>0</v>
      </c>
      <c r="M309" s="1555"/>
      <c r="N309" s="1654"/>
      <c r="O309" s="1653"/>
      <c r="S309" s="1494"/>
    </row>
    <row r="310" spans="1:21" s="6" customFormat="1" ht="15" customHeight="1" thickBot="1" x14ac:dyDescent="0.3">
      <c r="A310" s="4512"/>
      <c r="B310" s="4540"/>
      <c r="C310" s="4518"/>
      <c r="D310" s="4525"/>
      <c r="E310" s="1749"/>
      <c r="F310" s="4527"/>
      <c r="G310" s="4586"/>
      <c r="H310" s="4521"/>
      <c r="I310" s="1914"/>
      <c r="J310" s="1902"/>
      <c r="K310" s="1901" t="s">
        <v>21</v>
      </c>
      <c r="L310" s="1900">
        <f>SUM(L306:L309)</f>
        <v>508.7</v>
      </c>
      <c r="M310" s="1642"/>
      <c r="N310" s="1641"/>
      <c r="O310" s="1640"/>
      <c r="S310" s="1494"/>
    </row>
    <row r="311" spans="1:21" s="6" customFormat="1" ht="23.25" customHeight="1" thickBot="1" x14ac:dyDescent="0.3">
      <c r="A311" s="4511" t="s">
        <v>93</v>
      </c>
      <c r="B311" s="4539" t="s">
        <v>25</v>
      </c>
      <c r="C311" s="4517" t="s">
        <v>25</v>
      </c>
      <c r="D311" s="4524" t="s">
        <v>58</v>
      </c>
      <c r="E311" s="1573"/>
      <c r="F311" s="3812" t="s">
        <v>703</v>
      </c>
      <c r="G311" s="4585" t="s">
        <v>386</v>
      </c>
      <c r="H311" s="4520" t="s">
        <v>33</v>
      </c>
      <c r="I311" s="1915"/>
      <c r="J311" s="1754"/>
      <c r="K311" s="1841" t="s">
        <v>108</v>
      </c>
      <c r="L311" s="1879">
        <v>100.3</v>
      </c>
      <c r="M311" s="1918" t="s">
        <v>699</v>
      </c>
      <c r="N311" s="1894" t="s">
        <v>211</v>
      </c>
      <c r="O311" s="1917">
        <v>0.3</v>
      </c>
      <c r="S311" s="1494"/>
    </row>
    <row r="312" spans="1:21" s="6" customFormat="1" ht="28.5" customHeight="1" thickBot="1" x14ac:dyDescent="0.3">
      <c r="A312" s="4512"/>
      <c r="B312" s="4540"/>
      <c r="C312" s="4518"/>
      <c r="D312" s="4525"/>
      <c r="E312" s="1749"/>
      <c r="F312" s="4527"/>
      <c r="G312" s="4586"/>
      <c r="H312" s="4521"/>
      <c r="I312" s="1914"/>
      <c r="J312" s="1747"/>
      <c r="K312" s="1757" t="s">
        <v>208</v>
      </c>
      <c r="L312" s="1916">
        <v>541</v>
      </c>
      <c r="M312" s="1718"/>
      <c r="N312" s="1667"/>
      <c r="O312" s="1666"/>
      <c r="S312" s="1494"/>
    </row>
    <row r="313" spans="1:21" s="6" customFormat="1" ht="15" customHeight="1" thickBot="1" x14ac:dyDescent="0.3">
      <c r="A313" s="4512"/>
      <c r="B313" s="4540"/>
      <c r="C313" s="4518"/>
      <c r="D313" s="4525"/>
      <c r="E313" s="1749"/>
      <c r="F313" s="4527"/>
      <c r="G313" s="4586"/>
      <c r="H313" s="4521"/>
      <c r="I313" s="1914"/>
      <c r="J313" s="1747"/>
      <c r="K313" s="1853" t="s">
        <v>130</v>
      </c>
      <c r="L313" s="1745">
        <v>0</v>
      </c>
      <c r="M313" s="1550"/>
      <c r="N313" s="1618"/>
      <c r="O313" s="1651"/>
      <c r="S313" s="1494"/>
    </row>
    <row r="314" spans="1:21" s="6" customFormat="1" ht="15" customHeight="1" thickBot="1" x14ac:dyDescent="0.3">
      <c r="A314" s="4513"/>
      <c r="B314" s="4541"/>
      <c r="C314" s="4519"/>
      <c r="D314" s="4526"/>
      <c r="E314" s="1567"/>
      <c r="F314" s="3813"/>
      <c r="G314" s="4587"/>
      <c r="H314" s="4550"/>
      <c r="I314" s="1911"/>
      <c r="J314" s="1842"/>
      <c r="K314" s="1866" t="s">
        <v>21</v>
      </c>
      <c r="L314" s="1755">
        <f>SUM(L311:L313)</f>
        <v>641.29999999999995</v>
      </c>
      <c r="M314" s="1550"/>
      <c r="N314" s="1618"/>
      <c r="O314" s="1651"/>
    </row>
    <row r="315" spans="1:21" s="6" customFormat="1" ht="27.75" customHeight="1" x14ac:dyDescent="0.25">
      <c r="A315" s="4511" t="s">
        <v>93</v>
      </c>
      <c r="B315" s="4539" t="s">
        <v>25</v>
      </c>
      <c r="C315" s="4517" t="s">
        <v>25</v>
      </c>
      <c r="D315" s="4524" t="s">
        <v>51</v>
      </c>
      <c r="E315" s="1573"/>
      <c r="F315" s="3812" t="s">
        <v>702</v>
      </c>
      <c r="G315" s="4585" t="s">
        <v>386</v>
      </c>
      <c r="H315" s="4520" t="s">
        <v>33</v>
      </c>
      <c r="I315" s="1915"/>
      <c r="J315" s="1762"/>
      <c r="K315" s="1753" t="s">
        <v>108</v>
      </c>
      <c r="L315" s="1856">
        <v>0</v>
      </c>
      <c r="M315" s="4564" t="s">
        <v>701</v>
      </c>
      <c r="N315" s="1906" t="s">
        <v>211</v>
      </c>
      <c r="O315" s="1726"/>
    </row>
    <row r="316" spans="1:21" s="6" customFormat="1" ht="15" customHeight="1" x14ac:dyDescent="0.25">
      <c r="A316" s="4512"/>
      <c r="B316" s="4540"/>
      <c r="C316" s="4518"/>
      <c r="D316" s="4525"/>
      <c r="E316" s="1749"/>
      <c r="F316" s="4527"/>
      <c r="G316" s="4586"/>
      <c r="H316" s="4521"/>
      <c r="I316" s="1914"/>
      <c r="J316" s="1758"/>
      <c r="K316" s="1750" t="s">
        <v>208</v>
      </c>
      <c r="L316" s="1854"/>
      <c r="M316" s="4565"/>
      <c r="N316" s="1654"/>
      <c r="O316" s="1653"/>
    </row>
    <row r="317" spans="1:21" s="6" customFormat="1" ht="15" customHeight="1" thickBot="1" x14ac:dyDescent="0.3">
      <c r="A317" s="4512"/>
      <c r="B317" s="4540"/>
      <c r="C317" s="4518"/>
      <c r="D317" s="4525"/>
      <c r="E317" s="1749"/>
      <c r="F317" s="4527"/>
      <c r="G317" s="4586"/>
      <c r="H317" s="4521"/>
      <c r="I317" s="1914"/>
      <c r="J317" s="1758"/>
      <c r="K317" s="1913" t="s">
        <v>130</v>
      </c>
      <c r="L317" s="1912"/>
      <c r="M317" s="1682"/>
      <c r="N317" s="1654"/>
      <c r="O317" s="1653"/>
    </row>
    <row r="318" spans="1:21" s="6" customFormat="1" ht="15" customHeight="1" thickBot="1" x14ac:dyDescent="0.3">
      <c r="A318" s="4513"/>
      <c r="B318" s="4541"/>
      <c r="C318" s="4519"/>
      <c r="D318" s="4526"/>
      <c r="E318" s="1567"/>
      <c r="F318" s="3813"/>
      <c r="G318" s="4587"/>
      <c r="H318" s="4550"/>
      <c r="I318" s="1911"/>
      <c r="J318" s="1756"/>
      <c r="K318" s="1744" t="s">
        <v>21</v>
      </c>
      <c r="L318" s="1743">
        <f>SUM(L315:L317)</f>
        <v>0</v>
      </c>
      <c r="M318" s="1633"/>
      <c r="N318" s="1564"/>
      <c r="O318" s="1632"/>
    </row>
    <row r="319" spans="1:21" s="6" customFormat="1" ht="31.5" customHeight="1" x14ac:dyDescent="0.25">
      <c r="A319" s="4511" t="s">
        <v>93</v>
      </c>
      <c r="B319" s="4539" t="s">
        <v>25</v>
      </c>
      <c r="C319" s="4517" t="s">
        <v>25</v>
      </c>
      <c r="D319" s="4571" t="s">
        <v>46</v>
      </c>
      <c r="E319" s="1910"/>
      <c r="F319" s="3812" t="s">
        <v>700</v>
      </c>
      <c r="G319" s="4585" t="s">
        <v>386</v>
      </c>
      <c r="H319" s="4520" t="s">
        <v>33</v>
      </c>
      <c r="I319" s="4547" t="s">
        <v>468</v>
      </c>
      <c r="J319" s="1789"/>
      <c r="K319" s="1753" t="s">
        <v>108</v>
      </c>
      <c r="L319" s="1856">
        <v>0</v>
      </c>
      <c r="M319" s="1796" t="s">
        <v>699</v>
      </c>
      <c r="N319" s="1828" t="s">
        <v>211</v>
      </c>
      <c r="O319" s="1726"/>
    </row>
    <row r="320" spans="1:21" s="6" customFormat="1" ht="19.5" customHeight="1" x14ac:dyDescent="0.25">
      <c r="A320" s="4512"/>
      <c r="B320" s="4540"/>
      <c r="C320" s="4518"/>
      <c r="D320" s="4572"/>
      <c r="E320" s="1909"/>
      <c r="F320" s="4527"/>
      <c r="G320" s="4586"/>
      <c r="H320" s="4521"/>
      <c r="I320" s="4548"/>
      <c r="J320" s="1785"/>
      <c r="K320" s="1750" t="s">
        <v>208</v>
      </c>
      <c r="L320" s="1854"/>
      <c r="M320" s="1555"/>
      <c r="N320" s="1654"/>
      <c r="O320" s="1653"/>
    </row>
    <row r="321" spans="1:19" s="6" customFormat="1" ht="19.5" customHeight="1" thickBot="1" x14ac:dyDescent="0.3">
      <c r="A321" s="4512"/>
      <c r="B321" s="4540"/>
      <c r="C321" s="4518"/>
      <c r="D321" s="4572"/>
      <c r="E321" s="1909"/>
      <c r="F321" s="4527"/>
      <c r="G321" s="4586"/>
      <c r="H321" s="4521"/>
      <c r="I321" s="4548"/>
      <c r="J321" s="1785"/>
      <c r="K321" s="1746" t="s">
        <v>130</v>
      </c>
      <c r="L321" s="1745"/>
      <c r="M321" s="1555"/>
      <c r="N321" s="1654"/>
      <c r="O321" s="1653"/>
    </row>
    <row r="322" spans="1:19" s="6" customFormat="1" ht="21.75" customHeight="1" thickBot="1" x14ac:dyDescent="0.3">
      <c r="A322" s="4513"/>
      <c r="B322" s="4541"/>
      <c r="C322" s="4519"/>
      <c r="D322" s="4573"/>
      <c r="E322" s="1908"/>
      <c r="F322" s="3813"/>
      <c r="G322" s="4587"/>
      <c r="H322" s="4550"/>
      <c r="I322" s="4549"/>
      <c r="J322" s="1836"/>
      <c r="K322" s="1744" t="s">
        <v>21</v>
      </c>
      <c r="L322" s="1743">
        <f>SUM(L319:L321)</f>
        <v>0</v>
      </c>
      <c r="M322" s="1633"/>
      <c r="N322" s="1564"/>
      <c r="O322" s="1632"/>
    </row>
    <row r="323" spans="1:19" s="6" customFormat="1" ht="24.75" customHeight="1" x14ac:dyDescent="0.25">
      <c r="A323" s="4511" t="s">
        <v>93</v>
      </c>
      <c r="B323" s="4539" t="s">
        <v>25</v>
      </c>
      <c r="C323" s="4517" t="s">
        <v>25</v>
      </c>
      <c r="D323" s="4524" t="s">
        <v>42</v>
      </c>
      <c r="E323" s="1573"/>
      <c r="F323" s="1609" t="s">
        <v>698</v>
      </c>
      <c r="G323" s="4585" t="s">
        <v>386</v>
      </c>
      <c r="H323" s="4520" t="s">
        <v>33</v>
      </c>
      <c r="I323" s="4547" t="s">
        <v>468</v>
      </c>
      <c r="J323" s="1754"/>
      <c r="K323" s="1753" t="s">
        <v>108</v>
      </c>
      <c r="L323" s="1856">
        <v>0</v>
      </c>
      <c r="M323" s="1907" t="s">
        <v>697</v>
      </c>
      <c r="N323" s="1906" t="s">
        <v>211</v>
      </c>
      <c r="O323" s="1726"/>
    </row>
    <row r="324" spans="1:19" s="6" customFormat="1" ht="18.75" customHeight="1" x14ac:dyDescent="0.25">
      <c r="A324" s="4512"/>
      <c r="B324" s="4540"/>
      <c r="C324" s="4518"/>
      <c r="D324" s="4525"/>
      <c r="E324" s="1749"/>
      <c r="F324" s="1748"/>
      <c r="G324" s="4586"/>
      <c r="H324" s="4521"/>
      <c r="I324" s="4548"/>
      <c r="J324" s="1747"/>
      <c r="K324" s="1750" t="s">
        <v>208</v>
      </c>
      <c r="L324" s="1854"/>
      <c r="M324" s="1555"/>
      <c r="N324" s="1654"/>
      <c r="O324" s="1653"/>
    </row>
    <row r="325" spans="1:19" s="6" customFormat="1" ht="15" customHeight="1" thickBot="1" x14ac:dyDescent="0.3">
      <c r="A325" s="4512"/>
      <c r="B325" s="4540"/>
      <c r="C325" s="4518"/>
      <c r="D325" s="4525"/>
      <c r="E325" s="1749"/>
      <c r="F325" s="1748"/>
      <c r="G325" s="4586"/>
      <c r="H325" s="4521"/>
      <c r="I325" s="4548"/>
      <c r="J325" s="1747"/>
      <c r="K325" s="1746" t="s">
        <v>130</v>
      </c>
      <c r="L325" s="1745"/>
      <c r="M325" s="1555"/>
      <c r="N325" s="1654"/>
      <c r="O325" s="1653"/>
    </row>
    <row r="326" spans="1:19" s="6" customFormat="1" ht="15" customHeight="1" thickBot="1" x14ac:dyDescent="0.3">
      <c r="A326" s="4513"/>
      <c r="B326" s="4541"/>
      <c r="C326" s="4519"/>
      <c r="D326" s="4526"/>
      <c r="E326" s="1567"/>
      <c r="F326" s="1607"/>
      <c r="G326" s="4587"/>
      <c r="H326" s="4550"/>
      <c r="I326" s="4549"/>
      <c r="J326" s="1842"/>
      <c r="K326" s="1744" t="s">
        <v>21</v>
      </c>
      <c r="L326" s="1743">
        <f>SUM(L323:L325)</f>
        <v>0</v>
      </c>
      <c r="M326" s="1633"/>
      <c r="N326" s="1564"/>
      <c r="O326" s="1632"/>
    </row>
    <row r="327" spans="1:19" s="6" customFormat="1" ht="29.25" customHeight="1" x14ac:dyDescent="0.25">
      <c r="A327" s="4512" t="s">
        <v>93</v>
      </c>
      <c r="B327" s="4540" t="s">
        <v>25</v>
      </c>
      <c r="C327" s="4518" t="s">
        <v>25</v>
      </c>
      <c r="D327" s="4525" t="s">
        <v>30</v>
      </c>
      <c r="E327" s="1749"/>
      <c r="F327" s="1748" t="s">
        <v>601</v>
      </c>
      <c r="G327" s="4586" t="s">
        <v>386</v>
      </c>
      <c r="H327" s="4521" t="s">
        <v>33</v>
      </c>
      <c r="I327" s="4547" t="s">
        <v>468</v>
      </c>
      <c r="J327" s="1783"/>
      <c r="K327" s="1782" t="s">
        <v>108</v>
      </c>
      <c r="L327" s="1856">
        <v>42.1</v>
      </c>
      <c r="M327" s="1905" t="s">
        <v>696</v>
      </c>
      <c r="N327" s="1890" t="s">
        <v>353</v>
      </c>
      <c r="O327" s="1904">
        <v>3</v>
      </c>
    </row>
    <row r="328" spans="1:19" s="6" customFormat="1" ht="15" customHeight="1" x14ac:dyDescent="0.25">
      <c r="A328" s="4512"/>
      <c r="B328" s="4540"/>
      <c r="C328" s="4518"/>
      <c r="D328" s="4525"/>
      <c r="E328" s="1749"/>
      <c r="F328" s="1748"/>
      <c r="G328" s="4586"/>
      <c r="H328" s="4521"/>
      <c r="I328" s="4548"/>
      <c r="J328" s="1747"/>
      <c r="K328" s="1750" t="s">
        <v>208</v>
      </c>
      <c r="L328" s="1854"/>
      <c r="M328" s="1903"/>
      <c r="N328" s="1554"/>
      <c r="O328" s="1802"/>
    </row>
    <row r="329" spans="1:19" s="6" customFormat="1" ht="15" customHeight="1" thickBot="1" x14ac:dyDescent="0.3">
      <c r="A329" s="4512"/>
      <c r="B329" s="4540"/>
      <c r="C329" s="4518"/>
      <c r="D329" s="4525"/>
      <c r="E329" s="1749"/>
      <c r="F329" s="1748"/>
      <c r="G329" s="4586"/>
      <c r="H329" s="4521"/>
      <c r="I329" s="4548"/>
      <c r="J329" s="1747"/>
      <c r="K329" s="1746" t="s">
        <v>130</v>
      </c>
      <c r="L329" s="1745">
        <v>10</v>
      </c>
      <c r="M329" s="1903"/>
      <c r="N329" s="1554"/>
      <c r="O329" s="1802"/>
    </row>
    <row r="330" spans="1:19" s="6" customFormat="1" ht="15" customHeight="1" thickBot="1" x14ac:dyDescent="0.3">
      <c r="A330" s="4512"/>
      <c r="B330" s="4540"/>
      <c r="C330" s="4518"/>
      <c r="D330" s="4525"/>
      <c r="E330" s="1749"/>
      <c r="F330" s="1748"/>
      <c r="G330" s="4586"/>
      <c r="H330" s="4521"/>
      <c r="I330" s="4549"/>
      <c r="J330" s="1902"/>
      <c r="K330" s="1901" t="s">
        <v>21</v>
      </c>
      <c r="L330" s="1900">
        <f>SUM(L327:L329)</f>
        <v>52.1</v>
      </c>
      <c r="M330" s="1899"/>
      <c r="N330" s="1898"/>
      <c r="O330" s="1897"/>
    </row>
    <row r="331" spans="1:19" s="6" customFormat="1" ht="28.5" customHeight="1" x14ac:dyDescent="0.25">
      <c r="A331" s="4511" t="s">
        <v>93</v>
      </c>
      <c r="B331" s="4539" t="s">
        <v>25</v>
      </c>
      <c r="C331" s="4517" t="s">
        <v>25</v>
      </c>
      <c r="D331" s="4524" t="s">
        <v>582</v>
      </c>
      <c r="E331" s="1573"/>
      <c r="F331" s="1609" t="s">
        <v>695</v>
      </c>
      <c r="G331" s="4585" t="s">
        <v>386</v>
      </c>
      <c r="H331" s="4520" t="s">
        <v>33</v>
      </c>
      <c r="I331" s="4514" t="s">
        <v>468</v>
      </c>
      <c r="J331" s="1754"/>
      <c r="K331" s="1753" t="s">
        <v>108</v>
      </c>
      <c r="L331" s="1896">
        <v>45</v>
      </c>
      <c r="M331" s="1895" t="s">
        <v>694</v>
      </c>
      <c r="N331" s="1894" t="s">
        <v>353</v>
      </c>
      <c r="O331" s="1893">
        <v>3</v>
      </c>
      <c r="S331" s="1494"/>
    </row>
    <row r="332" spans="1:19" s="6" customFormat="1" ht="15" customHeight="1" x14ac:dyDescent="0.25">
      <c r="A332" s="4512"/>
      <c r="B332" s="4540"/>
      <c r="C332" s="4518"/>
      <c r="D332" s="4525"/>
      <c r="E332" s="1749"/>
      <c r="F332" s="1748"/>
      <c r="G332" s="4586"/>
      <c r="H332" s="4521"/>
      <c r="I332" s="4515"/>
      <c r="J332" s="1747"/>
      <c r="K332" s="1750" t="s">
        <v>208</v>
      </c>
      <c r="L332" s="1854"/>
      <c r="M332" s="1555"/>
      <c r="N332" s="1654"/>
      <c r="O332" s="1653"/>
    </row>
    <row r="333" spans="1:19" s="6" customFormat="1" ht="15" customHeight="1" thickBot="1" x14ac:dyDescent="0.3">
      <c r="A333" s="4512"/>
      <c r="B333" s="4540"/>
      <c r="C333" s="4518"/>
      <c r="D333" s="4525"/>
      <c r="E333" s="1749"/>
      <c r="F333" s="1748"/>
      <c r="G333" s="4586"/>
      <c r="H333" s="4521"/>
      <c r="I333" s="4515"/>
      <c r="J333" s="1747"/>
      <c r="K333" s="1746" t="s">
        <v>130</v>
      </c>
      <c r="L333" s="1745">
        <v>3</v>
      </c>
      <c r="M333" s="1555"/>
      <c r="N333" s="1654"/>
      <c r="O333" s="1653"/>
    </row>
    <row r="334" spans="1:19" s="6" customFormat="1" ht="15" customHeight="1" thickBot="1" x14ac:dyDescent="0.3">
      <c r="A334" s="4513"/>
      <c r="B334" s="4541"/>
      <c r="C334" s="4519"/>
      <c r="D334" s="4526"/>
      <c r="E334" s="1567"/>
      <c r="F334" s="1607"/>
      <c r="G334" s="4587"/>
      <c r="H334" s="4550"/>
      <c r="I334" s="4516"/>
      <c r="J334" s="1701"/>
      <c r="K334" s="1744" t="s">
        <v>21</v>
      </c>
      <c r="L334" s="1743">
        <f>SUM(L331:L333)</f>
        <v>48</v>
      </c>
      <c r="M334" s="1633"/>
      <c r="N334" s="1564"/>
      <c r="O334" s="1632"/>
    </row>
    <row r="335" spans="1:19" s="6" customFormat="1" ht="15" customHeight="1" x14ac:dyDescent="0.25">
      <c r="A335" s="4512" t="s">
        <v>93</v>
      </c>
      <c r="B335" s="4540" t="s">
        <v>25</v>
      </c>
      <c r="C335" s="4518" t="s">
        <v>25</v>
      </c>
      <c r="D335" s="4525" t="s">
        <v>693</v>
      </c>
      <c r="E335" s="1749"/>
      <c r="F335" s="4527" t="s">
        <v>692</v>
      </c>
      <c r="G335" s="4586" t="s">
        <v>386</v>
      </c>
      <c r="H335" s="4521" t="s">
        <v>33</v>
      </c>
      <c r="I335" s="4515" t="s">
        <v>468</v>
      </c>
      <c r="J335" s="1783"/>
      <c r="K335" s="1782" t="s">
        <v>108</v>
      </c>
      <c r="L335" s="1892">
        <v>19.899999999999999</v>
      </c>
      <c r="M335" s="1891" t="s">
        <v>691</v>
      </c>
      <c r="N335" s="1890" t="s">
        <v>353</v>
      </c>
      <c r="O335" s="1889">
        <v>1</v>
      </c>
    </row>
    <row r="336" spans="1:19" s="6" customFormat="1" ht="15" customHeight="1" x14ac:dyDescent="0.25">
      <c r="A336" s="4512"/>
      <c r="B336" s="4540"/>
      <c r="C336" s="4518"/>
      <c r="D336" s="4525"/>
      <c r="E336" s="1749"/>
      <c r="F336" s="4527"/>
      <c r="G336" s="4586"/>
      <c r="H336" s="4521"/>
      <c r="I336" s="4515"/>
      <c r="J336" s="1747"/>
      <c r="K336" s="1750" t="s">
        <v>208</v>
      </c>
      <c r="L336" s="1854"/>
      <c r="M336" s="1555"/>
      <c r="N336" s="1654"/>
      <c r="O336" s="1653"/>
    </row>
    <row r="337" spans="1:19" s="6" customFormat="1" ht="15" customHeight="1" thickBot="1" x14ac:dyDescent="0.3">
      <c r="A337" s="4512"/>
      <c r="B337" s="4540"/>
      <c r="C337" s="4518"/>
      <c r="D337" s="4525"/>
      <c r="E337" s="1749"/>
      <c r="F337" s="4527"/>
      <c r="G337" s="4586"/>
      <c r="H337" s="4521"/>
      <c r="I337" s="4515"/>
      <c r="J337" s="1747"/>
      <c r="K337" s="1746" t="s">
        <v>130</v>
      </c>
      <c r="L337" s="1745">
        <v>0</v>
      </c>
      <c r="M337" s="1555"/>
      <c r="N337" s="1654"/>
      <c r="O337" s="1653"/>
      <c r="S337" s="1494"/>
    </row>
    <row r="338" spans="1:19" s="6" customFormat="1" ht="15" customHeight="1" thickBot="1" x14ac:dyDescent="0.3">
      <c r="A338" s="4513"/>
      <c r="B338" s="4541"/>
      <c r="C338" s="4519"/>
      <c r="D338" s="4526"/>
      <c r="E338" s="1567"/>
      <c r="F338" s="3813"/>
      <c r="G338" s="4587"/>
      <c r="H338" s="4550"/>
      <c r="I338" s="4516"/>
      <c r="J338" s="1701"/>
      <c r="K338" s="1744" t="s">
        <v>21</v>
      </c>
      <c r="L338" s="1743">
        <f>SUM(L335:L337)</f>
        <v>19.899999999999999</v>
      </c>
      <c r="M338" s="1642"/>
      <c r="N338" s="1641"/>
      <c r="O338" s="1640"/>
    </row>
    <row r="339" spans="1:19" s="6" customFormat="1" ht="22.5" customHeight="1" x14ac:dyDescent="0.25">
      <c r="A339" s="1694" t="s">
        <v>93</v>
      </c>
      <c r="B339" s="1693" t="s">
        <v>25</v>
      </c>
      <c r="C339" s="1692" t="s">
        <v>25</v>
      </c>
      <c r="D339" s="1681" t="s">
        <v>690</v>
      </c>
      <c r="E339" s="1573"/>
      <c r="F339" s="3812" t="s">
        <v>689</v>
      </c>
      <c r="G339" s="4586" t="s">
        <v>386</v>
      </c>
      <c r="H339" s="4521" t="s">
        <v>33</v>
      </c>
      <c r="I339" s="4547" t="s">
        <v>468</v>
      </c>
      <c r="J339" s="1888"/>
      <c r="K339" s="1782" t="s">
        <v>108</v>
      </c>
      <c r="L339" s="1856">
        <v>0</v>
      </c>
      <c r="M339" s="1717" t="s">
        <v>688</v>
      </c>
      <c r="N339" s="1887" t="s">
        <v>211</v>
      </c>
      <c r="O339" s="1886">
        <v>70</v>
      </c>
    </row>
    <row r="340" spans="1:19" s="6" customFormat="1" ht="17.25" customHeight="1" x14ac:dyDescent="0.25">
      <c r="A340" s="1639"/>
      <c r="B340" s="1638"/>
      <c r="C340" s="1637"/>
      <c r="D340" s="1804"/>
      <c r="E340" s="1749"/>
      <c r="F340" s="4527"/>
      <c r="G340" s="4586"/>
      <c r="H340" s="4521"/>
      <c r="I340" s="4548"/>
      <c r="J340" s="1884"/>
      <c r="K340" s="1750" t="s">
        <v>208</v>
      </c>
      <c r="L340" s="1854">
        <v>0</v>
      </c>
      <c r="M340" s="1660"/>
      <c r="N340" s="1659"/>
      <c r="O340" s="1658"/>
    </row>
    <row r="341" spans="1:19" s="6" customFormat="1" ht="19.5" customHeight="1" thickBot="1" x14ac:dyDescent="0.3">
      <c r="A341" s="1639"/>
      <c r="B341" s="1638"/>
      <c r="C341" s="1637"/>
      <c r="D341" s="1804"/>
      <c r="E341" s="1749"/>
      <c r="F341" s="1885"/>
      <c r="G341" s="4586"/>
      <c r="H341" s="4521"/>
      <c r="I341" s="4548"/>
      <c r="J341" s="1884"/>
      <c r="K341" s="1746" t="s">
        <v>130</v>
      </c>
      <c r="L341" s="1745"/>
      <c r="M341" s="1660"/>
      <c r="N341" s="1659"/>
      <c r="O341" s="1658"/>
    </row>
    <row r="342" spans="1:19" s="6" customFormat="1" ht="20.25" customHeight="1" thickBot="1" x14ac:dyDescent="0.3">
      <c r="A342" s="1809"/>
      <c r="B342" s="1801"/>
      <c r="C342" s="1800"/>
      <c r="D342" s="1680"/>
      <c r="E342" s="1567"/>
      <c r="F342" s="1883"/>
      <c r="G342" s="4587"/>
      <c r="H342" s="4550"/>
      <c r="I342" s="4549"/>
      <c r="J342" s="1882"/>
      <c r="K342" s="1744" t="s">
        <v>21</v>
      </c>
      <c r="L342" s="1743">
        <f>SUM(L339:L341)</f>
        <v>0</v>
      </c>
      <c r="M342" s="1550"/>
      <c r="N342" s="1618"/>
      <c r="O342" s="1651"/>
    </row>
    <row r="343" spans="1:19" s="6" customFormat="1" ht="27" customHeight="1" x14ac:dyDescent="0.25">
      <c r="A343" s="1694" t="s">
        <v>93</v>
      </c>
      <c r="B343" s="1874" t="s">
        <v>25</v>
      </c>
      <c r="C343" s="1692" t="s">
        <v>25</v>
      </c>
      <c r="D343" s="1681" t="s">
        <v>687</v>
      </c>
      <c r="E343" s="1573"/>
      <c r="F343" s="3812" t="s">
        <v>686</v>
      </c>
      <c r="G343" s="4586" t="s">
        <v>679</v>
      </c>
      <c r="H343" s="4521" t="s">
        <v>33</v>
      </c>
      <c r="I343" s="4547" t="s">
        <v>468</v>
      </c>
      <c r="J343" s="1573"/>
      <c r="K343" s="1753" t="s">
        <v>108</v>
      </c>
      <c r="L343" s="1856">
        <v>20</v>
      </c>
      <c r="M343" s="1616" t="s">
        <v>685</v>
      </c>
      <c r="N343" s="1828" t="s">
        <v>353</v>
      </c>
      <c r="O343" s="1881">
        <v>13</v>
      </c>
    </row>
    <row r="344" spans="1:19" s="6" customFormat="1" ht="21.75" customHeight="1" x14ac:dyDescent="0.25">
      <c r="A344" s="1639"/>
      <c r="B344" s="1869"/>
      <c r="C344" s="1637"/>
      <c r="D344" s="1804"/>
      <c r="E344" s="1749"/>
      <c r="F344" s="4527"/>
      <c r="G344" s="4586"/>
      <c r="H344" s="4521"/>
      <c r="I344" s="4548"/>
      <c r="J344" s="1749"/>
      <c r="K344" s="1750" t="s">
        <v>208</v>
      </c>
      <c r="L344" s="1854">
        <v>0</v>
      </c>
      <c r="M344" s="1555" t="s">
        <v>684</v>
      </c>
      <c r="N344" s="1871" t="s">
        <v>353</v>
      </c>
      <c r="O344" s="1870">
        <v>1</v>
      </c>
    </row>
    <row r="345" spans="1:19" s="6" customFormat="1" ht="17.25" customHeight="1" x14ac:dyDescent="0.25">
      <c r="A345" s="1639"/>
      <c r="B345" s="1869"/>
      <c r="C345" s="1637"/>
      <c r="D345" s="1804"/>
      <c r="E345" s="1749"/>
      <c r="F345" s="1868"/>
      <c r="G345" s="4586"/>
      <c r="H345" s="4521"/>
      <c r="I345" s="4548"/>
      <c r="J345" s="1749"/>
      <c r="K345" s="1750" t="s">
        <v>130</v>
      </c>
      <c r="L345" s="1854">
        <v>0</v>
      </c>
      <c r="M345" s="1555"/>
      <c r="N345" s="1654"/>
      <c r="O345" s="1553"/>
    </row>
    <row r="346" spans="1:19" s="6" customFormat="1" ht="18" customHeight="1" thickBot="1" x14ac:dyDescent="0.3">
      <c r="A346" s="1809"/>
      <c r="B346" s="1867"/>
      <c r="C346" s="1800"/>
      <c r="D346" s="1680"/>
      <c r="E346" s="1567"/>
      <c r="F346" s="168"/>
      <c r="G346" s="4587"/>
      <c r="H346" s="4550"/>
      <c r="I346" s="4549"/>
      <c r="J346" s="1567"/>
      <c r="K346" s="1866" t="s">
        <v>21</v>
      </c>
      <c r="L346" s="1865">
        <f>SUM(L343:L345)</f>
        <v>20</v>
      </c>
      <c r="M346" s="1550"/>
      <c r="N346" s="1618"/>
      <c r="O346" s="1548"/>
    </row>
    <row r="347" spans="1:19" s="6" customFormat="1" ht="27.75" customHeight="1" thickBot="1" x14ac:dyDescent="0.3">
      <c r="A347" s="1694" t="s">
        <v>93</v>
      </c>
      <c r="B347" s="1874" t="s">
        <v>25</v>
      </c>
      <c r="C347" s="1692" t="s">
        <v>25</v>
      </c>
      <c r="D347" s="1681" t="s">
        <v>683</v>
      </c>
      <c r="E347" s="1772"/>
      <c r="F347" s="3812" t="s">
        <v>682</v>
      </c>
      <c r="G347" s="4662" t="s">
        <v>679</v>
      </c>
      <c r="H347" s="4520" t="s">
        <v>33</v>
      </c>
      <c r="I347" s="4569" t="s">
        <v>468</v>
      </c>
      <c r="J347" s="1573"/>
      <c r="K347" s="1841" t="s">
        <v>108</v>
      </c>
      <c r="L347" s="1879">
        <v>0</v>
      </c>
      <c r="M347" s="1873" t="s">
        <v>675</v>
      </c>
      <c r="N347" s="1872" t="s">
        <v>211</v>
      </c>
      <c r="O347" s="1794">
        <v>0.18</v>
      </c>
    </row>
    <row r="348" spans="1:19" s="6" customFormat="1" ht="23.25" customHeight="1" x14ac:dyDescent="0.25">
      <c r="A348" s="1639"/>
      <c r="B348" s="1869"/>
      <c r="C348" s="1637"/>
      <c r="D348" s="1804"/>
      <c r="E348" s="1772"/>
      <c r="F348" s="4527"/>
      <c r="G348" s="4663"/>
      <c r="H348" s="4521"/>
      <c r="I348" s="4569"/>
      <c r="J348" s="1749"/>
      <c r="K348" s="1753" t="s">
        <v>208</v>
      </c>
      <c r="L348" s="1856">
        <v>0</v>
      </c>
      <c r="M348" s="1877"/>
      <c r="N348" s="1876"/>
      <c r="O348" s="1622"/>
    </row>
    <row r="349" spans="1:19" s="6" customFormat="1" ht="23.25" customHeight="1" thickBot="1" x14ac:dyDescent="0.3">
      <c r="A349" s="1639"/>
      <c r="B349" s="1869"/>
      <c r="C349" s="1637"/>
      <c r="D349" s="1804"/>
      <c r="E349" s="1772"/>
      <c r="F349" s="4527"/>
      <c r="G349" s="4663"/>
      <c r="H349" s="4521"/>
      <c r="I349" s="4569"/>
      <c r="J349" s="1749"/>
      <c r="K349" s="1746" t="s">
        <v>130</v>
      </c>
      <c r="L349" s="1880">
        <v>200</v>
      </c>
      <c r="M349" s="1877"/>
      <c r="N349" s="1876"/>
      <c r="O349" s="1622"/>
      <c r="S349" s="1494"/>
    </row>
    <row r="350" spans="1:19" s="6" customFormat="1" ht="22.5" customHeight="1" thickBot="1" x14ac:dyDescent="0.3">
      <c r="A350" s="1639"/>
      <c r="B350" s="1869"/>
      <c r="C350" s="1637"/>
      <c r="D350" s="1804"/>
      <c r="E350" s="1772"/>
      <c r="F350" s="3813"/>
      <c r="G350" s="4664"/>
      <c r="H350" s="4550"/>
      <c r="I350" s="4569"/>
      <c r="J350" s="1567"/>
      <c r="K350" s="1744" t="s">
        <v>21</v>
      </c>
      <c r="L350" s="1755">
        <f>SUM(L347:L349)</f>
        <v>200</v>
      </c>
      <c r="M350" s="1550"/>
      <c r="N350" s="1875"/>
      <c r="O350" s="1548"/>
    </row>
    <row r="351" spans="1:19" s="6" customFormat="1" ht="21" customHeight="1" thickBot="1" x14ac:dyDescent="0.3">
      <c r="A351" s="1694" t="s">
        <v>93</v>
      </c>
      <c r="B351" s="1874" t="s">
        <v>25</v>
      </c>
      <c r="C351" s="1692" t="s">
        <v>25</v>
      </c>
      <c r="D351" s="1681" t="s">
        <v>681</v>
      </c>
      <c r="E351" s="1749"/>
      <c r="F351" s="3812" t="s">
        <v>680</v>
      </c>
      <c r="G351" s="4585" t="s">
        <v>679</v>
      </c>
      <c r="H351" s="4520" t="s">
        <v>33</v>
      </c>
      <c r="I351" s="4569"/>
      <c r="J351" s="1707"/>
      <c r="K351" s="1841" t="s">
        <v>108</v>
      </c>
      <c r="L351" s="1879">
        <v>0</v>
      </c>
      <c r="M351" s="1873" t="s">
        <v>678</v>
      </c>
      <c r="N351" s="1872" t="s">
        <v>353</v>
      </c>
      <c r="O351" s="1794" t="s">
        <v>355</v>
      </c>
    </row>
    <row r="352" spans="1:19" s="6" customFormat="1" ht="23.25" customHeight="1" x14ac:dyDescent="0.25">
      <c r="A352" s="1639"/>
      <c r="B352" s="1869"/>
      <c r="C352" s="1637"/>
      <c r="D352" s="1804"/>
      <c r="E352" s="1749"/>
      <c r="F352" s="4527"/>
      <c r="G352" s="4586"/>
      <c r="H352" s="4521"/>
      <c r="I352" s="4569"/>
      <c r="J352" s="1707"/>
      <c r="K352" s="1753" t="s">
        <v>208</v>
      </c>
      <c r="L352" s="1856">
        <v>0</v>
      </c>
      <c r="M352" s="1877"/>
      <c r="N352" s="1876"/>
      <c r="O352" s="1622"/>
    </row>
    <row r="353" spans="1:20" s="6" customFormat="1" ht="22.5" customHeight="1" thickBot="1" x14ac:dyDescent="0.3">
      <c r="A353" s="1639"/>
      <c r="B353" s="1869"/>
      <c r="C353" s="1637"/>
      <c r="D353" s="1804"/>
      <c r="E353" s="1749"/>
      <c r="F353" s="4527"/>
      <c r="G353" s="4586"/>
      <c r="H353" s="4521"/>
      <c r="I353" s="4569"/>
      <c r="J353" s="1707"/>
      <c r="K353" s="1746" t="s">
        <v>130</v>
      </c>
      <c r="L353" s="1878">
        <v>0</v>
      </c>
      <c r="M353" s="1877"/>
      <c r="N353" s="1876"/>
      <c r="O353" s="1622"/>
    </row>
    <row r="354" spans="1:20" s="6" customFormat="1" ht="22.5" customHeight="1" thickBot="1" x14ac:dyDescent="0.3">
      <c r="A354" s="1639"/>
      <c r="B354" s="1869"/>
      <c r="C354" s="1637"/>
      <c r="D354" s="1804"/>
      <c r="E354" s="1749"/>
      <c r="F354" s="3813"/>
      <c r="G354" s="4587"/>
      <c r="H354" s="4550"/>
      <c r="I354" s="4569"/>
      <c r="J354" s="1707"/>
      <c r="K354" s="1744" t="s">
        <v>21</v>
      </c>
      <c r="L354" s="1755">
        <f>SUM(L351:L353)</f>
        <v>0</v>
      </c>
      <c r="M354" s="1550"/>
      <c r="N354" s="1875"/>
      <c r="O354" s="1548"/>
    </row>
    <row r="355" spans="1:20" s="6" customFormat="1" ht="26.25" customHeight="1" x14ac:dyDescent="0.25">
      <c r="A355" s="1694" t="s">
        <v>93</v>
      </c>
      <c r="B355" s="1874" t="s">
        <v>25</v>
      </c>
      <c r="C355" s="1692" t="s">
        <v>25</v>
      </c>
      <c r="D355" s="1681" t="s">
        <v>677</v>
      </c>
      <c r="E355" s="1573"/>
      <c r="F355" s="3812" t="s">
        <v>676</v>
      </c>
      <c r="G355" s="4585" t="s">
        <v>386</v>
      </c>
      <c r="H355" s="4520" t="s">
        <v>33</v>
      </c>
      <c r="I355" s="4569"/>
      <c r="J355" s="1857"/>
      <c r="K355" s="1753" t="s">
        <v>108</v>
      </c>
      <c r="L355" s="1856">
        <v>0</v>
      </c>
      <c r="M355" s="1873" t="s">
        <v>675</v>
      </c>
      <c r="N355" s="1872" t="s">
        <v>211</v>
      </c>
      <c r="O355" s="1794">
        <v>0.22</v>
      </c>
    </row>
    <row r="356" spans="1:20" s="6" customFormat="1" ht="20.25" customHeight="1" x14ac:dyDescent="0.25">
      <c r="A356" s="1639"/>
      <c r="B356" s="1869"/>
      <c r="C356" s="1637"/>
      <c r="D356" s="1804"/>
      <c r="E356" s="1749"/>
      <c r="F356" s="4527"/>
      <c r="G356" s="4586"/>
      <c r="H356" s="4521"/>
      <c r="I356" s="4569"/>
      <c r="J356" s="1707"/>
      <c r="K356" s="1750" t="s">
        <v>208</v>
      </c>
      <c r="L356" s="1854">
        <v>0</v>
      </c>
      <c r="M356" s="1555"/>
      <c r="N356" s="1871"/>
      <c r="O356" s="1870"/>
    </row>
    <row r="357" spans="1:20" s="6" customFormat="1" ht="20.25" customHeight="1" x14ac:dyDescent="0.25">
      <c r="A357" s="1639"/>
      <c r="B357" s="1869"/>
      <c r="C357" s="1637"/>
      <c r="D357" s="1804"/>
      <c r="E357" s="1749"/>
      <c r="F357" s="1868"/>
      <c r="G357" s="4586"/>
      <c r="H357" s="4521"/>
      <c r="I357" s="4569"/>
      <c r="J357" s="1707"/>
      <c r="K357" s="1750" t="s">
        <v>130</v>
      </c>
      <c r="L357" s="1854">
        <v>0</v>
      </c>
      <c r="M357" s="1555"/>
      <c r="N357" s="1654"/>
      <c r="O357" s="1553"/>
    </row>
    <row r="358" spans="1:20" s="6" customFormat="1" ht="23.25" customHeight="1" thickBot="1" x14ac:dyDescent="0.3">
      <c r="A358" s="1809"/>
      <c r="B358" s="1867"/>
      <c r="C358" s="1800"/>
      <c r="D358" s="1680"/>
      <c r="E358" s="1567"/>
      <c r="F358" s="168"/>
      <c r="G358" s="4587"/>
      <c r="H358" s="4550"/>
      <c r="I358" s="4570"/>
      <c r="J358" s="1701"/>
      <c r="K358" s="1866" t="s">
        <v>21</v>
      </c>
      <c r="L358" s="1865">
        <f>SUM(L355:L357)</f>
        <v>0</v>
      </c>
      <c r="M358" s="1550"/>
      <c r="N358" s="1618"/>
      <c r="O358" s="1548"/>
    </row>
    <row r="359" spans="1:20" s="6" customFormat="1" ht="15" customHeight="1" thickBot="1" x14ac:dyDescent="0.3">
      <c r="A359" s="4511" t="s">
        <v>93</v>
      </c>
      <c r="B359" s="4539" t="s">
        <v>25</v>
      </c>
      <c r="C359" s="4517" t="s">
        <v>27</v>
      </c>
      <c r="D359" s="4742" t="s">
        <v>674</v>
      </c>
      <c r="E359" s="4743"/>
      <c r="F359" s="4598"/>
      <c r="G359" s="4585" t="s">
        <v>378</v>
      </c>
      <c r="H359" s="4520" t="s">
        <v>33</v>
      </c>
      <c r="I359" s="4514" t="s">
        <v>468</v>
      </c>
      <c r="J359" s="4584" t="s">
        <v>245</v>
      </c>
      <c r="K359" s="1810" t="s">
        <v>108</v>
      </c>
      <c r="L359" s="1864">
        <f>L363+L367+L371+L375</f>
        <v>910</v>
      </c>
      <c r="M359" s="1561"/>
      <c r="N359" s="1727"/>
      <c r="O359" s="1726"/>
      <c r="P359" s="1494"/>
      <c r="R359" s="1494"/>
      <c r="S359" s="1494"/>
      <c r="T359" s="1494"/>
    </row>
    <row r="360" spans="1:20" s="6" customFormat="1" ht="15" customHeight="1" thickBot="1" x14ac:dyDescent="0.3">
      <c r="A360" s="4512"/>
      <c r="B360" s="4540"/>
      <c r="C360" s="4518"/>
      <c r="D360" s="4744"/>
      <c r="E360" s="4745"/>
      <c r="F360" s="4599"/>
      <c r="G360" s="4586"/>
      <c r="H360" s="4521"/>
      <c r="I360" s="4515"/>
      <c r="J360" s="4578"/>
      <c r="K360" s="1863" t="s">
        <v>208</v>
      </c>
      <c r="L360" s="1862">
        <f>L364+L368+L372+L376</f>
        <v>0</v>
      </c>
      <c r="M360" s="1642"/>
      <c r="N360" s="1641"/>
      <c r="O360" s="1640"/>
    </row>
    <row r="361" spans="1:20" s="6" customFormat="1" ht="21.75" customHeight="1" thickBot="1" x14ac:dyDescent="0.3">
      <c r="A361" s="4512"/>
      <c r="B361" s="4540"/>
      <c r="C361" s="4518"/>
      <c r="D361" s="4744"/>
      <c r="E361" s="4745"/>
      <c r="F361" s="4599"/>
      <c r="G361" s="4586"/>
      <c r="H361" s="4521"/>
      <c r="I361" s="4515"/>
      <c r="J361" s="4578"/>
      <c r="K361" s="1810" t="s">
        <v>130</v>
      </c>
      <c r="L361" s="1755">
        <f>L365+L369+L373+L377</f>
        <v>133.5</v>
      </c>
      <c r="M361" s="1861"/>
      <c r="N361" s="1727"/>
      <c r="O361" s="1860"/>
    </row>
    <row r="362" spans="1:20" s="6" customFormat="1" ht="26.25" customHeight="1" thickBot="1" x14ac:dyDescent="0.3">
      <c r="A362" s="4513"/>
      <c r="B362" s="4541"/>
      <c r="C362" s="4519"/>
      <c r="D362" s="4746"/>
      <c r="E362" s="4747"/>
      <c r="F362" s="4748"/>
      <c r="G362" s="4587"/>
      <c r="H362" s="4550"/>
      <c r="I362" s="4516"/>
      <c r="J362" s="4579"/>
      <c r="K362" s="1808" t="s">
        <v>21</v>
      </c>
      <c r="L362" s="1807">
        <f>SUM(L359:L361)</f>
        <v>1043.5</v>
      </c>
      <c r="M362" s="1859"/>
      <c r="N362" s="1623"/>
      <c r="O362" s="1858"/>
    </row>
    <row r="363" spans="1:20" s="6" customFormat="1" ht="25.5" customHeight="1" x14ac:dyDescent="0.25">
      <c r="A363" s="4511" t="s">
        <v>93</v>
      </c>
      <c r="B363" s="4539" t="s">
        <v>25</v>
      </c>
      <c r="C363" s="4517" t="s">
        <v>27</v>
      </c>
      <c r="D363" s="4524" t="s">
        <v>25</v>
      </c>
      <c r="E363" s="1573"/>
      <c r="F363" s="4756" t="s">
        <v>673</v>
      </c>
      <c r="G363" s="4585" t="s">
        <v>378</v>
      </c>
      <c r="H363" s="4863" t="s">
        <v>33</v>
      </c>
      <c r="I363" s="4568" t="s">
        <v>468</v>
      </c>
      <c r="J363" s="1857"/>
      <c r="K363" s="1753" t="s">
        <v>108</v>
      </c>
      <c r="L363" s="1856">
        <v>300</v>
      </c>
      <c r="M363" s="4564" t="s">
        <v>672</v>
      </c>
      <c r="N363" s="4786" t="s">
        <v>36</v>
      </c>
      <c r="O363" s="1855">
        <v>8500</v>
      </c>
    </row>
    <row r="364" spans="1:20" s="6" customFormat="1" ht="15.75" customHeight="1" x14ac:dyDescent="0.25">
      <c r="A364" s="4512"/>
      <c r="B364" s="4540"/>
      <c r="C364" s="4518"/>
      <c r="D364" s="4525"/>
      <c r="E364" s="1749"/>
      <c r="F364" s="4757"/>
      <c r="G364" s="4586"/>
      <c r="H364" s="4777"/>
      <c r="I364" s="4569"/>
      <c r="J364" s="1707"/>
      <c r="K364" s="1750" t="s">
        <v>208</v>
      </c>
      <c r="L364" s="1854"/>
      <c r="M364" s="4565"/>
      <c r="N364" s="4787"/>
      <c r="O364" s="1622"/>
    </row>
    <row r="365" spans="1:20" s="6" customFormat="1" ht="14.25" customHeight="1" thickBot="1" x14ac:dyDescent="0.3">
      <c r="A365" s="4512"/>
      <c r="B365" s="4540"/>
      <c r="C365" s="4518"/>
      <c r="D365" s="4525"/>
      <c r="E365" s="1749"/>
      <c r="F365" s="4757"/>
      <c r="G365" s="4586"/>
      <c r="H365" s="4777"/>
      <c r="I365" s="4569"/>
      <c r="J365" s="1783"/>
      <c r="K365" s="1853" t="s">
        <v>130</v>
      </c>
      <c r="L365" s="1852">
        <v>0</v>
      </c>
      <c r="M365" s="1851"/>
      <c r="N365" s="1654"/>
      <c r="O365" s="1553"/>
    </row>
    <row r="366" spans="1:20" s="6" customFormat="1" ht="16.5" customHeight="1" thickBot="1" x14ac:dyDescent="0.3">
      <c r="A366" s="4513"/>
      <c r="B366" s="4541"/>
      <c r="C366" s="4519"/>
      <c r="D366" s="4526"/>
      <c r="E366" s="1567"/>
      <c r="F366" s="4758"/>
      <c r="G366" s="4587"/>
      <c r="H366" s="4778"/>
      <c r="I366" s="4569"/>
      <c r="J366" s="1842"/>
      <c r="K366" s="1744" t="s">
        <v>21</v>
      </c>
      <c r="L366" s="1755">
        <f>SUM(L363:L365)</f>
        <v>300</v>
      </c>
      <c r="M366" s="1850"/>
      <c r="N366" s="1564"/>
      <c r="O366" s="1849"/>
    </row>
    <row r="367" spans="1:20" s="6" customFormat="1" ht="18.75" customHeight="1" thickBot="1" x14ac:dyDescent="0.3">
      <c r="A367" s="4512" t="s">
        <v>93</v>
      </c>
      <c r="B367" s="4540" t="s">
        <v>25</v>
      </c>
      <c r="C367" s="4518" t="s">
        <v>27</v>
      </c>
      <c r="D367" s="4525" t="s">
        <v>27</v>
      </c>
      <c r="E367" s="1749"/>
      <c r="F367" s="4757" t="s">
        <v>671</v>
      </c>
      <c r="G367" s="4586" t="s">
        <v>378</v>
      </c>
      <c r="H367" s="4520" t="s">
        <v>33</v>
      </c>
      <c r="I367" s="4569"/>
      <c r="J367" s="1754"/>
      <c r="K367" s="1753" t="s">
        <v>108</v>
      </c>
      <c r="L367" s="1848">
        <v>500</v>
      </c>
      <c r="M367" s="1847"/>
      <c r="N367" s="1846"/>
      <c r="O367" s="1845"/>
      <c r="P367" s="1589"/>
      <c r="S367" s="1494"/>
    </row>
    <row r="368" spans="1:20" s="6" customFormat="1" ht="21" customHeight="1" thickBot="1" x14ac:dyDescent="0.3">
      <c r="A368" s="4512"/>
      <c r="B368" s="4540"/>
      <c r="C368" s="4518"/>
      <c r="D368" s="4525"/>
      <c r="E368" s="1749"/>
      <c r="F368" s="4757"/>
      <c r="G368" s="4586"/>
      <c r="H368" s="4521"/>
      <c r="I368" s="4569"/>
      <c r="J368" s="1747"/>
      <c r="K368" s="1750" t="s">
        <v>208</v>
      </c>
      <c r="L368" s="1844"/>
      <c r="M368" s="1843" t="s">
        <v>670</v>
      </c>
      <c r="N368" s="1838" t="s">
        <v>669</v>
      </c>
      <c r="O368" s="1837">
        <v>2.66</v>
      </c>
    </row>
    <row r="369" spans="1:19" s="6" customFormat="1" ht="18" customHeight="1" thickBot="1" x14ac:dyDescent="0.3">
      <c r="A369" s="4512"/>
      <c r="B369" s="4540"/>
      <c r="C369" s="4518"/>
      <c r="D369" s="4525"/>
      <c r="E369" s="1749"/>
      <c r="F369" s="4757"/>
      <c r="G369" s="4586"/>
      <c r="H369" s="4521"/>
      <c r="I369" s="4569"/>
      <c r="J369" s="1747"/>
      <c r="K369" s="1746" t="s">
        <v>130</v>
      </c>
      <c r="L369" s="1834">
        <v>133.5</v>
      </c>
      <c r="M369" s="1561"/>
      <c r="N369" s="1727"/>
      <c r="O369" s="1726"/>
    </row>
    <row r="370" spans="1:19" s="6" customFormat="1" ht="24" customHeight="1" thickBot="1" x14ac:dyDescent="0.3">
      <c r="A370" s="4513"/>
      <c r="B370" s="4541"/>
      <c r="C370" s="4519"/>
      <c r="D370" s="4526"/>
      <c r="E370" s="1749"/>
      <c r="F370" s="4757"/>
      <c r="G370" s="4587"/>
      <c r="H370" s="4550"/>
      <c r="I370" s="4569"/>
      <c r="J370" s="1842"/>
      <c r="K370" s="1744" t="s">
        <v>21</v>
      </c>
      <c r="L370" s="1833">
        <f>SUM(L367:L369)</f>
        <v>633.5</v>
      </c>
      <c r="M370" s="1633"/>
      <c r="N370" s="1564"/>
      <c r="O370" s="1632"/>
    </row>
    <row r="371" spans="1:19" s="6" customFormat="1" ht="24" customHeight="1" thickBot="1" x14ac:dyDescent="0.3">
      <c r="A371" s="4511" t="s">
        <v>93</v>
      </c>
      <c r="B371" s="4539" t="s">
        <v>25</v>
      </c>
      <c r="C371" s="4517" t="s">
        <v>27</v>
      </c>
      <c r="D371" s="4524" t="s">
        <v>93</v>
      </c>
      <c r="E371" s="1573"/>
      <c r="F371" s="4756" t="s">
        <v>668</v>
      </c>
      <c r="G371" s="4585" t="s">
        <v>378</v>
      </c>
      <c r="H371" s="4520" t="s">
        <v>33</v>
      </c>
      <c r="I371" s="4569"/>
      <c r="J371" s="1789"/>
      <c r="K371" s="1841" t="s">
        <v>108</v>
      </c>
      <c r="L371" s="1840">
        <v>100</v>
      </c>
      <c r="M371" s="1839" t="s">
        <v>667</v>
      </c>
      <c r="N371" s="1838" t="s">
        <v>211</v>
      </c>
      <c r="O371" s="1837">
        <v>1.6</v>
      </c>
      <c r="S371" s="1494"/>
    </row>
    <row r="372" spans="1:19" s="6" customFormat="1" ht="14.25" customHeight="1" thickBot="1" x14ac:dyDescent="0.3">
      <c r="A372" s="4512"/>
      <c r="B372" s="4540"/>
      <c r="C372" s="4518"/>
      <c r="D372" s="4525"/>
      <c r="E372" s="1749"/>
      <c r="F372" s="4757"/>
      <c r="G372" s="4586"/>
      <c r="H372" s="4521"/>
      <c r="I372" s="4569"/>
      <c r="J372" s="1836"/>
      <c r="K372" s="1757" t="s">
        <v>208</v>
      </c>
      <c r="L372" s="1835"/>
      <c r="M372" s="1718"/>
      <c r="N372" s="1667"/>
      <c r="O372" s="1666"/>
    </row>
    <row r="373" spans="1:19" s="6" customFormat="1" ht="24" customHeight="1" thickBot="1" x14ac:dyDescent="0.3">
      <c r="A373" s="4512"/>
      <c r="B373" s="4540"/>
      <c r="C373" s="4518"/>
      <c r="D373" s="4525"/>
      <c r="E373" s="1749"/>
      <c r="F373" s="4757"/>
      <c r="G373" s="4586"/>
      <c r="H373" s="4521"/>
      <c r="I373" s="4569"/>
      <c r="J373" s="1784"/>
      <c r="K373" s="1759" t="s">
        <v>130</v>
      </c>
      <c r="L373" s="1834"/>
      <c r="M373" s="1660"/>
      <c r="N373" s="1659"/>
      <c r="O373" s="1658"/>
    </row>
    <row r="374" spans="1:19" s="6" customFormat="1" ht="34.5" customHeight="1" thickBot="1" x14ac:dyDescent="0.3">
      <c r="A374" s="4513"/>
      <c r="B374" s="4541"/>
      <c r="C374" s="4519"/>
      <c r="D374" s="4526"/>
      <c r="E374" s="1567"/>
      <c r="F374" s="1816"/>
      <c r="G374" s="4587"/>
      <c r="H374" s="4550"/>
      <c r="I374" s="4570"/>
      <c r="J374" s="1756"/>
      <c r="K374" s="1744" t="s">
        <v>21</v>
      </c>
      <c r="L374" s="1833">
        <f>SUM(L371:L373)</f>
        <v>100</v>
      </c>
      <c r="M374" s="1633"/>
      <c r="N374" s="1564"/>
      <c r="O374" s="1632"/>
    </row>
    <row r="375" spans="1:19" s="6" customFormat="1" ht="16.5" customHeight="1" thickBot="1" x14ac:dyDescent="0.3">
      <c r="A375" s="4511" t="s">
        <v>93</v>
      </c>
      <c r="B375" s="4539" t="s">
        <v>25</v>
      </c>
      <c r="C375" s="4517" t="s">
        <v>27</v>
      </c>
      <c r="D375" s="4524" t="s">
        <v>91</v>
      </c>
      <c r="E375" s="1573"/>
      <c r="F375" s="4756" t="s">
        <v>666</v>
      </c>
      <c r="G375" s="4585" t="s">
        <v>378</v>
      </c>
      <c r="H375" s="4520" t="s">
        <v>33</v>
      </c>
      <c r="I375" s="1646"/>
      <c r="J375" s="1754"/>
      <c r="K375" s="1753" t="s">
        <v>108</v>
      </c>
      <c r="L375" s="1752">
        <v>10</v>
      </c>
      <c r="M375" s="1832" t="s">
        <v>665</v>
      </c>
      <c r="N375" s="1831" t="s">
        <v>36</v>
      </c>
      <c r="O375" s="1830">
        <v>1</v>
      </c>
    </row>
    <row r="376" spans="1:19" s="6" customFormat="1" ht="18" customHeight="1" thickBot="1" x14ac:dyDescent="0.3">
      <c r="A376" s="4512"/>
      <c r="B376" s="4540"/>
      <c r="C376" s="4518"/>
      <c r="D376" s="4525"/>
      <c r="E376" s="1749"/>
      <c r="F376" s="4757"/>
      <c r="G376" s="4586"/>
      <c r="H376" s="4521"/>
      <c r="I376" s="1636"/>
      <c r="J376" s="1747"/>
      <c r="K376" s="1750" t="s">
        <v>208</v>
      </c>
      <c r="L376" s="1745"/>
      <c r="M376" s="1555"/>
      <c r="N376" s="1654"/>
      <c r="O376" s="1653"/>
    </row>
    <row r="377" spans="1:19" s="6" customFormat="1" ht="17.25" customHeight="1" thickBot="1" x14ac:dyDescent="0.3">
      <c r="A377" s="4512"/>
      <c r="B377" s="4540"/>
      <c r="C377" s="4518"/>
      <c r="D377" s="4525"/>
      <c r="E377" s="1749"/>
      <c r="F377" s="4757"/>
      <c r="G377" s="4586"/>
      <c r="H377" s="4521"/>
      <c r="I377" s="1636"/>
      <c r="J377" s="1747"/>
      <c r="K377" s="1746" t="s">
        <v>130</v>
      </c>
      <c r="L377" s="1763">
        <v>0</v>
      </c>
      <c r="M377" s="1555"/>
      <c r="N377" s="1654"/>
      <c r="O377" s="1653"/>
    </row>
    <row r="378" spans="1:19" s="6" customFormat="1" ht="16.5" customHeight="1" thickBot="1" x14ac:dyDescent="0.3">
      <c r="A378" s="4513"/>
      <c r="B378" s="4541"/>
      <c r="C378" s="4519"/>
      <c r="D378" s="4526"/>
      <c r="E378" s="1567"/>
      <c r="F378" s="4758"/>
      <c r="G378" s="4587"/>
      <c r="H378" s="4550"/>
      <c r="I378" s="1644"/>
      <c r="J378" s="1701"/>
      <c r="K378" s="1744" t="s">
        <v>21</v>
      </c>
      <c r="L378" s="1743">
        <f>SUM(L375:L377)</f>
        <v>10</v>
      </c>
      <c r="M378" s="1633"/>
      <c r="N378" s="1564"/>
      <c r="O378" s="1632"/>
    </row>
    <row r="379" spans="1:19" s="6" customFormat="1" ht="26.25" customHeight="1" thickBot="1" x14ac:dyDescent="0.3">
      <c r="A379" s="4511" t="s">
        <v>93</v>
      </c>
      <c r="B379" s="4539" t="s">
        <v>25</v>
      </c>
      <c r="C379" s="4517" t="s">
        <v>93</v>
      </c>
      <c r="D379" s="3724" t="s">
        <v>661</v>
      </c>
      <c r="E379" s="3725"/>
      <c r="F379" s="3726"/>
      <c r="G379" s="4585" t="s">
        <v>664</v>
      </c>
      <c r="H379" s="4863" t="s">
        <v>33</v>
      </c>
      <c r="I379" s="4514" t="s">
        <v>468</v>
      </c>
      <c r="J379" s="4584" t="s">
        <v>245</v>
      </c>
      <c r="K379" s="1753" t="s">
        <v>108</v>
      </c>
      <c r="L379" s="1829">
        <f>L383</f>
        <v>16</v>
      </c>
      <c r="M379" s="1761" t="s">
        <v>663</v>
      </c>
      <c r="N379" s="1828" t="s">
        <v>211</v>
      </c>
      <c r="O379" s="1794">
        <v>15</v>
      </c>
    </row>
    <row r="380" spans="1:19" s="6" customFormat="1" ht="18" customHeight="1" thickBot="1" x14ac:dyDescent="0.3">
      <c r="A380" s="4512"/>
      <c r="B380" s="4540"/>
      <c r="C380" s="4518"/>
      <c r="D380" s="3727"/>
      <c r="E380" s="4687"/>
      <c r="F380" s="3729"/>
      <c r="G380" s="4586"/>
      <c r="H380" s="4777"/>
      <c r="I380" s="4515"/>
      <c r="J380" s="4578"/>
      <c r="K380" s="1750" t="s">
        <v>208</v>
      </c>
      <c r="L380" s="1743"/>
      <c r="M380" s="4862" t="s">
        <v>662</v>
      </c>
      <c r="N380" s="1827" t="s">
        <v>211</v>
      </c>
      <c r="O380" s="4843">
        <v>15</v>
      </c>
    </row>
    <row r="381" spans="1:19" s="6" customFormat="1" ht="27" customHeight="1" thickBot="1" x14ac:dyDescent="0.3">
      <c r="A381" s="4512"/>
      <c r="B381" s="4540"/>
      <c r="C381" s="4518"/>
      <c r="D381" s="3727"/>
      <c r="E381" s="4687"/>
      <c r="F381" s="3729"/>
      <c r="G381" s="4586"/>
      <c r="H381" s="4777"/>
      <c r="I381" s="4515"/>
      <c r="J381" s="4578"/>
      <c r="K381" s="1746" t="s">
        <v>130</v>
      </c>
      <c r="L381" s="1743">
        <f>L384</f>
        <v>0</v>
      </c>
      <c r="M381" s="4534"/>
      <c r="N381" s="1826"/>
      <c r="O381" s="4844"/>
    </row>
    <row r="382" spans="1:19" s="6" customFormat="1" ht="15" customHeight="1" thickBot="1" x14ac:dyDescent="0.3">
      <c r="A382" s="4513"/>
      <c r="B382" s="4541"/>
      <c r="C382" s="4519"/>
      <c r="D382" s="4699"/>
      <c r="E382" s="4688"/>
      <c r="F382" s="4689"/>
      <c r="G382" s="4586"/>
      <c r="H382" s="4777"/>
      <c r="I382" s="4515"/>
      <c r="J382" s="4578"/>
      <c r="K382" s="1769" t="s">
        <v>21</v>
      </c>
      <c r="L382" s="1768">
        <f>SUM(L379:L381)</f>
        <v>16</v>
      </c>
      <c r="M382" s="1825"/>
      <c r="N382" s="1824"/>
      <c r="O382" s="1823"/>
    </row>
    <row r="383" spans="1:19" s="6" customFormat="1" ht="16.5" customHeight="1" x14ac:dyDescent="0.25">
      <c r="A383" s="1710" t="s">
        <v>93</v>
      </c>
      <c r="B383" s="1709" t="s">
        <v>25</v>
      </c>
      <c r="C383" s="1708" t="s">
        <v>93</v>
      </c>
      <c r="D383" s="1681" t="s">
        <v>25</v>
      </c>
      <c r="E383" s="1815"/>
      <c r="F383" s="3812" t="s">
        <v>661</v>
      </c>
      <c r="G383" s="4586"/>
      <c r="H383" s="4777"/>
      <c r="I383" s="4515"/>
      <c r="J383" s="4578"/>
      <c r="K383" s="1822" t="s">
        <v>108</v>
      </c>
      <c r="L383" s="1821">
        <v>16</v>
      </c>
      <c r="M383" s="1819"/>
      <c r="N383" s="1818"/>
      <c r="O383" s="1817"/>
      <c r="S383" s="1494"/>
    </row>
    <row r="384" spans="1:19" s="6" customFormat="1" ht="17.25" customHeight="1" thickBot="1" x14ac:dyDescent="0.3">
      <c r="A384" s="1710"/>
      <c r="B384" s="1709"/>
      <c r="C384" s="1708"/>
      <c r="D384" s="1804"/>
      <c r="E384" s="1815"/>
      <c r="F384" s="4527"/>
      <c r="G384" s="4586"/>
      <c r="H384" s="4777"/>
      <c r="I384" s="4515"/>
      <c r="J384" s="4578"/>
      <c r="K384" s="1706" t="s">
        <v>130</v>
      </c>
      <c r="L384" s="1820"/>
      <c r="M384" s="1819"/>
      <c r="N384" s="1818"/>
      <c r="O384" s="1817"/>
    </row>
    <row r="385" spans="1:19" s="6" customFormat="1" ht="13.5" customHeight="1" thickBot="1" x14ac:dyDescent="0.3">
      <c r="A385" s="1710"/>
      <c r="B385" s="1709"/>
      <c r="C385" s="1708"/>
      <c r="D385" s="1816"/>
      <c r="E385" s="1815"/>
      <c r="F385" s="3813"/>
      <c r="G385" s="4587"/>
      <c r="H385" s="4778"/>
      <c r="I385" s="4516"/>
      <c r="J385" s="4579"/>
      <c r="K385" s="1814" t="s">
        <v>21</v>
      </c>
      <c r="L385" s="1743">
        <f>SUM(L383)</f>
        <v>16</v>
      </c>
      <c r="M385" s="1798"/>
      <c r="N385" s="1797"/>
      <c r="O385" s="1813"/>
    </row>
    <row r="386" spans="1:19" s="6" customFormat="1" ht="15" customHeight="1" thickBot="1" x14ac:dyDescent="0.3">
      <c r="A386" s="1694" t="s">
        <v>93</v>
      </c>
      <c r="B386" s="1693" t="s">
        <v>25</v>
      </c>
      <c r="C386" s="1692" t="s">
        <v>91</v>
      </c>
      <c r="D386" s="3724" t="s">
        <v>660</v>
      </c>
      <c r="E386" s="3725"/>
      <c r="F386" s="3726"/>
      <c r="G386" s="4585" t="s">
        <v>659</v>
      </c>
      <c r="H386" s="4520" t="s">
        <v>33</v>
      </c>
      <c r="I386" s="4514" t="s">
        <v>468</v>
      </c>
      <c r="J386" s="4537" t="s">
        <v>245</v>
      </c>
      <c r="K386" s="1775" t="s">
        <v>108</v>
      </c>
      <c r="L386" s="1755">
        <f>L390</f>
        <v>0</v>
      </c>
      <c r="M386" s="1561"/>
      <c r="N386" s="1727"/>
      <c r="O386" s="1726"/>
    </row>
    <row r="387" spans="1:19" s="6" customFormat="1" ht="15" customHeight="1" thickBot="1" x14ac:dyDescent="0.3">
      <c r="A387" s="1639"/>
      <c r="B387" s="1638"/>
      <c r="C387" s="1637"/>
      <c r="D387" s="3727"/>
      <c r="E387" s="4687"/>
      <c r="F387" s="3729"/>
      <c r="G387" s="4586"/>
      <c r="H387" s="4521"/>
      <c r="I387" s="4515"/>
      <c r="J387" s="4538"/>
      <c r="K387" s="1771" t="s">
        <v>208</v>
      </c>
      <c r="L387" s="1812">
        <f>L391</f>
        <v>18.2</v>
      </c>
      <c r="M387" s="1555"/>
      <c r="N387" s="1654"/>
      <c r="O387" s="1653"/>
      <c r="S387" s="1494"/>
    </row>
    <row r="388" spans="1:19" s="6" customFormat="1" ht="15" customHeight="1" thickBot="1" x14ac:dyDescent="0.3">
      <c r="A388" s="1639"/>
      <c r="B388" s="1638"/>
      <c r="C388" s="1637"/>
      <c r="D388" s="3727"/>
      <c r="E388" s="4687"/>
      <c r="F388" s="3729"/>
      <c r="G388" s="4586"/>
      <c r="H388" s="4521"/>
      <c r="I388" s="4515"/>
      <c r="J388" s="1811"/>
      <c r="K388" s="1810" t="s">
        <v>130</v>
      </c>
      <c r="L388" s="1755">
        <f>L392</f>
        <v>0</v>
      </c>
      <c r="M388" s="1555"/>
      <c r="N388" s="1654"/>
      <c r="O388" s="1653"/>
    </row>
    <row r="389" spans="1:19" s="6" customFormat="1" ht="15" customHeight="1" thickBot="1" x14ac:dyDescent="0.3">
      <c r="A389" s="1809"/>
      <c r="B389" s="1801"/>
      <c r="C389" s="1800"/>
      <c r="D389" s="4699"/>
      <c r="E389" s="4688"/>
      <c r="F389" s="4689"/>
      <c r="G389" s="4586"/>
      <c r="H389" s="4521"/>
      <c r="I389" s="4515"/>
      <c r="J389" s="1799"/>
      <c r="K389" s="1808" t="s">
        <v>21</v>
      </c>
      <c r="L389" s="1807">
        <f>SUM(L386:L388)</f>
        <v>18.2</v>
      </c>
      <c r="M389" s="1633"/>
      <c r="N389" s="1564"/>
      <c r="O389" s="1632"/>
    </row>
    <row r="390" spans="1:19" s="6" customFormat="1" ht="30.75" customHeight="1" thickBot="1" x14ac:dyDescent="0.3">
      <c r="A390" s="4511" t="s">
        <v>93</v>
      </c>
      <c r="B390" s="1693" t="s">
        <v>25</v>
      </c>
      <c r="C390" s="1692" t="s">
        <v>91</v>
      </c>
      <c r="D390" s="1681" t="s">
        <v>25</v>
      </c>
      <c r="E390" s="1573"/>
      <c r="F390" s="4574" t="s">
        <v>658</v>
      </c>
      <c r="G390" s="4586"/>
      <c r="H390" s="4521"/>
      <c r="I390" s="4515"/>
      <c r="J390" s="1762"/>
      <c r="K390" s="1757" t="s">
        <v>108</v>
      </c>
      <c r="L390" s="1806"/>
      <c r="M390" s="3715" t="s">
        <v>657</v>
      </c>
      <c r="N390" s="4535" t="s">
        <v>36</v>
      </c>
      <c r="O390" s="4509"/>
    </row>
    <row r="391" spans="1:19" s="6" customFormat="1" ht="15" customHeight="1" thickBot="1" x14ac:dyDescent="0.3">
      <c r="A391" s="4512"/>
      <c r="B391" s="1638"/>
      <c r="C391" s="1637"/>
      <c r="D391" s="1804"/>
      <c r="E391" s="1749"/>
      <c r="F391" s="4575"/>
      <c r="G391" s="4586"/>
      <c r="H391" s="4521"/>
      <c r="I391" s="4515"/>
      <c r="J391" s="1758"/>
      <c r="K391" s="1782" t="s">
        <v>208</v>
      </c>
      <c r="L391" s="1805">
        <v>18.2</v>
      </c>
      <c r="M391" s="4534"/>
      <c r="N391" s="4536"/>
      <c r="O391" s="4510"/>
      <c r="S391" s="1494"/>
    </row>
    <row r="392" spans="1:19" s="6" customFormat="1" ht="24.75" customHeight="1" thickBot="1" x14ac:dyDescent="0.3">
      <c r="A392" s="4512"/>
      <c r="B392" s="1638"/>
      <c r="C392" s="1637"/>
      <c r="D392" s="1804"/>
      <c r="E392" s="1749"/>
      <c r="F392" s="4575"/>
      <c r="G392" s="4586"/>
      <c r="H392" s="4521"/>
      <c r="I392" s="4515"/>
      <c r="J392" s="1758"/>
      <c r="K392" s="1746" t="s">
        <v>130</v>
      </c>
      <c r="L392" s="1803"/>
      <c r="M392" s="1778" t="s">
        <v>656</v>
      </c>
      <c r="N392" s="1777" t="s">
        <v>36</v>
      </c>
      <c r="O392" s="1802">
        <v>1</v>
      </c>
    </row>
    <row r="393" spans="1:19" s="6" customFormat="1" ht="15" customHeight="1" thickBot="1" x14ac:dyDescent="0.3">
      <c r="A393" s="4513"/>
      <c r="B393" s="1801"/>
      <c r="C393" s="1800"/>
      <c r="D393" s="1680"/>
      <c r="E393" s="1567"/>
      <c r="F393" s="4644"/>
      <c r="G393" s="4587"/>
      <c r="H393" s="4550"/>
      <c r="I393" s="4516"/>
      <c r="J393" s="1799"/>
      <c r="K393" s="1744" t="s">
        <v>21</v>
      </c>
      <c r="L393" s="1743">
        <f>SUM(L390:L392)</f>
        <v>18.2</v>
      </c>
      <c r="M393" s="1798"/>
      <c r="N393" s="1797"/>
      <c r="O393" s="1632"/>
    </row>
    <row r="394" spans="1:19" s="6" customFormat="1" ht="17.25" customHeight="1" thickBot="1" x14ac:dyDescent="0.3">
      <c r="A394" s="4511" t="s">
        <v>93</v>
      </c>
      <c r="B394" s="4539" t="s">
        <v>25</v>
      </c>
      <c r="C394" s="4517" t="s">
        <v>87</v>
      </c>
      <c r="D394" s="3724" t="s">
        <v>655</v>
      </c>
      <c r="E394" s="3725"/>
      <c r="F394" s="3726"/>
      <c r="G394" s="4585" t="s">
        <v>649</v>
      </c>
      <c r="H394" s="4520" t="s">
        <v>33</v>
      </c>
      <c r="I394" s="4514" t="s">
        <v>468</v>
      </c>
      <c r="J394" s="4537" t="s">
        <v>245</v>
      </c>
      <c r="K394" s="1775" t="s">
        <v>108</v>
      </c>
      <c r="L394" s="1774">
        <f>L398+L402+L406</f>
        <v>93</v>
      </c>
      <c r="M394" s="1796"/>
      <c r="N394" s="1795"/>
      <c r="O394" s="1794"/>
    </row>
    <row r="395" spans="1:19" s="6" customFormat="1" ht="15" customHeight="1" thickBot="1" x14ac:dyDescent="0.3">
      <c r="A395" s="4512"/>
      <c r="B395" s="4540"/>
      <c r="C395" s="4518"/>
      <c r="D395" s="3727"/>
      <c r="E395" s="4687"/>
      <c r="F395" s="3729"/>
      <c r="G395" s="4586"/>
      <c r="H395" s="4521"/>
      <c r="I395" s="4515"/>
      <c r="J395" s="4538"/>
      <c r="K395" s="1773" t="s">
        <v>208</v>
      </c>
      <c r="L395" s="1743">
        <f>L399+L403+L407</f>
        <v>400</v>
      </c>
      <c r="M395" s="1793"/>
      <c r="N395" s="1654"/>
      <c r="O395" s="1653"/>
    </row>
    <row r="396" spans="1:19" s="6" customFormat="1" ht="15" customHeight="1" thickBot="1" x14ac:dyDescent="0.3">
      <c r="A396" s="4512"/>
      <c r="B396" s="4540"/>
      <c r="C396" s="4518"/>
      <c r="D396" s="3727"/>
      <c r="E396" s="4687"/>
      <c r="F396" s="3729"/>
      <c r="G396" s="4586"/>
      <c r="H396" s="4521"/>
      <c r="I396" s="4515"/>
      <c r="J396" s="4538"/>
      <c r="K396" s="1773" t="s">
        <v>130</v>
      </c>
      <c r="L396" s="1743">
        <f>L400+L404+L408</f>
        <v>0</v>
      </c>
      <c r="M396" s="1555"/>
      <c r="N396" s="1654"/>
      <c r="O396" s="1653"/>
    </row>
    <row r="397" spans="1:19" s="6" customFormat="1" ht="15" customHeight="1" thickBot="1" x14ac:dyDescent="0.3">
      <c r="A397" s="4513"/>
      <c r="B397" s="4541"/>
      <c r="C397" s="4519"/>
      <c r="D397" s="4699"/>
      <c r="E397" s="4688"/>
      <c r="F397" s="4689"/>
      <c r="G397" s="4587"/>
      <c r="H397" s="4550"/>
      <c r="I397" s="4515"/>
      <c r="J397" s="4542"/>
      <c r="K397" s="1621" t="s">
        <v>21</v>
      </c>
      <c r="L397" s="1768">
        <f>SUM(L394:L396)</f>
        <v>493</v>
      </c>
      <c r="M397" s="1633"/>
      <c r="N397" s="1564"/>
      <c r="O397" s="1632"/>
    </row>
    <row r="398" spans="1:19" s="6" customFormat="1" ht="24" customHeight="1" thickBot="1" x14ac:dyDescent="0.3">
      <c r="A398" s="4511" t="s">
        <v>93</v>
      </c>
      <c r="B398" s="4539" t="s">
        <v>25</v>
      </c>
      <c r="C398" s="4517" t="s">
        <v>87</v>
      </c>
      <c r="D398" s="4524" t="s">
        <v>25</v>
      </c>
      <c r="E398" s="1573"/>
      <c r="F398" s="3812" t="s">
        <v>654</v>
      </c>
      <c r="G398" s="4585" t="s">
        <v>649</v>
      </c>
      <c r="H398" s="4520" t="s">
        <v>33</v>
      </c>
      <c r="I398" s="4515"/>
      <c r="J398" s="1762"/>
      <c r="K398" s="1753" t="s">
        <v>108</v>
      </c>
      <c r="L398" s="1752">
        <v>0</v>
      </c>
      <c r="M398" s="1792" t="s">
        <v>653</v>
      </c>
      <c r="N398" s="1791" t="s">
        <v>36</v>
      </c>
      <c r="O398" s="1790">
        <v>15</v>
      </c>
    </row>
    <row r="399" spans="1:19" s="6" customFormat="1" ht="15" customHeight="1" thickBot="1" x14ac:dyDescent="0.3">
      <c r="A399" s="4512"/>
      <c r="B399" s="4540"/>
      <c r="C399" s="4518"/>
      <c r="D399" s="4525"/>
      <c r="E399" s="1749"/>
      <c r="F399" s="4527"/>
      <c r="G399" s="4586"/>
      <c r="H399" s="4521"/>
      <c r="I399" s="4515"/>
      <c r="J399" s="1758"/>
      <c r="K399" s="1750" t="s">
        <v>208</v>
      </c>
      <c r="L399" s="1745">
        <v>300</v>
      </c>
      <c r="M399" s="1555"/>
      <c r="N399" s="1654"/>
      <c r="O399" s="1653"/>
    </row>
    <row r="400" spans="1:19" s="6" customFormat="1" ht="15" customHeight="1" thickBot="1" x14ac:dyDescent="0.3">
      <c r="A400" s="4512"/>
      <c r="B400" s="4540"/>
      <c r="C400" s="4518"/>
      <c r="D400" s="4525"/>
      <c r="E400" s="1749"/>
      <c r="F400" s="4527"/>
      <c r="G400" s="4586"/>
      <c r="H400" s="4521"/>
      <c r="I400" s="4515"/>
      <c r="J400" s="1758"/>
      <c r="K400" s="1746" t="s">
        <v>130</v>
      </c>
      <c r="L400" s="1745"/>
      <c r="M400" s="1555"/>
      <c r="N400" s="1654"/>
      <c r="O400" s="1653"/>
    </row>
    <row r="401" spans="1:18" s="6" customFormat="1" ht="15" customHeight="1" thickBot="1" x14ac:dyDescent="0.3">
      <c r="A401" s="4513"/>
      <c r="B401" s="4541"/>
      <c r="C401" s="4519"/>
      <c r="D401" s="4526"/>
      <c r="E401" s="1567"/>
      <c r="F401" s="3813"/>
      <c r="G401" s="4587"/>
      <c r="H401" s="4550"/>
      <c r="I401" s="4515"/>
      <c r="J401" s="1756"/>
      <c r="K401" s="1744" t="s">
        <v>21</v>
      </c>
      <c r="L401" s="1743">
        <f>SUM(L398:L400)</f>
        <v>300</v>
      </c>
      <c r="M401" s="1633"/>
      <c r="N401" s="1564"/>
      <c r="O401" s="1632"/>
    </row>
    <row r="402" spans="1:18" s="6" customFormat="1" ht="15" customHeight="1" thickBot="1" x14ac:dyDescent="0.3">
      <c r="A402" s="4511" t="s">
        <v>93</v>
      </c>
      <c r="B402" s="4539" t="s">
        <v>25</v>
      </c>
      <c r="C402" s="4517" t="s">
        <v>87</v>
      </c>
      <c r="D402" s="4524" t="s">
        <v>27</v>
      </c>
      <c r="E402" s="1573"/>
      <c r="F402" s="3812" t="s">
        <v>652</v>
      </c>
      <c r="G402" s="4585" t="s">
        <v>649</v>
      </c>
      <c r="H402" s="4520" t="s">
        <v>33</v>
      </c>
      <c r="I402" s="4515"/>
      <c r="J402" s="1789"/>
      <c r="K402" s="1757" t="s">
        <v>108</v>
      </c>
      <c r="L402" s="1752">
        <v>0</v>
      </c>
      <c r="M402" s="1788" t="s">
        <v>651</v>
      </c>
      <c r="N402" s="1787" t="s">
        <v>36</v>
      </c>
      <c r="O402" s="1786">
        <v>10</v>
      </c>
    </row>
    <row r="403" spans="1:18" s="6" customFormat="1" ht="15" customHeight="1" thickBot="1" x14ac:dyDescent="0.3">
      <c r="A403" s="4512"/>
      <c r="B403" s="4540"/>
      <c r="C403" s="4518"/>
      <c r="D403" s="4525"/>
      <c r="E403" s="1749"/>
      <c r="F403" s="4527"/>
      <c r="G403" s="4586"/>
      <c r="H403" s="4521"/>
      <c r="I403" s="4515"/>
      <c r="J403" s="1785"/>
      <c r="K403" s="1757" t="s">
        <v>208</v>
      </c>
      <c r="L403" s="1752">
        <v>100</v>
      </c>
      <c r="M403" s="1718"/>
      <c r="N403" s="1667"/>
      <c r="O403" s="1666"/>
      <c r="Q403" s="1494"/>
      <c r="R403" s="1494"/>
    </row>
    <row r="404" spans="1:18" s="6" customFormat="1" ht="15" customHeight="1" thickBot="1" x14ac:dyDescent="0.3">
      <c r="A404" s="4512"/>
      <c r="B404" s="4540"/>
      <c r="C404" s="4518"/>
      <c r="D404" s="4525"/>
      <c r="E404" s="1749"/>
      <c r="F404" s="4527"/>
      <c r="G404" s="4586"/>
      <c r="H404" s="4521"/>
      <c r="I404" s="4515"/>
      <c r="J404" s="1784"/>
      <c r="K404" s="1759" t="s">
        <v>130</v>
      </c>
      <c r="L404" s="1745"/>
      <c r="M404" s="1660"/>
      <c r="N404" s="1659"/>
      <c r="O404" s="1658"/>
    </row>
    <row r="405" spans="1:18" s="6" customFormat="1" ht="15" customHeight="1" thickBot="1" x14ac:dyDescent="0.3">
      <c r="A405" s="4513"/>
      <c r="B405" s="4541"/>
      <c r="C405" s="4519"/>
      <c r="D405" s="4526"/>
      <c r="E405" s="1567"/>
      <c r="F405" s="3813"/>
      <c r="G405" s="4587"/>
      <c r="H405" s="4550"/>
      <c r="I405" s="4515"/>
      <c r="J405" s="1756"/>
      <c r="K405" s="1744" t="s">
        <v>21</v>
      </c>
      <c r="L405" s="1743">
        <f>SUM(L402:L404)</f>
        <v>100</v>
      </c>
      <c r="M405" s="1633"/>
      <c r="N405" s="1564"/>
      <c r="O405" s="1632"/>
    </row>
    <row r="406" spans="1:18" s="6" customFormat="1" ht="30" customHeight="1" thickBot="1" x14ac:dyDescent="0.3">
      <c r="A406" s="4511" t="s">
        <v>93</v>
      </c>
      <c r="B406" s="4539" t="s">
        <v>25</v>
      </c>
      <c r="C406" s="4517" t="s">
        <v>87</v>
      </c>
      <c r="D406" s="4524" t="s">
        <v>93</v>
      </c>
      <c r="E406" s="1573"/>
      <c r="F406" s="4832" t="s">
        <v>650</v>
      </c>
      <c r="G406" s="4585" t="s">
        <v>649</v>
      </c>
      <c r="H406" s="4520" t="s">
        <v>33</v>
      </c>
      <c r="I406" s="4515"/>
      <c r="J406" s="1783"/>
      <c r="K406" s="1782" t="s">
        <v>108</v>
      </c>
      <c r="L406" s="1745">
        <v>93</v>
      </c>
      <c r="M406" s="1781" t="s">
        <v>648</v>
      </c>
      <c r="N406" s="1780" t="s">
        <v>36</v>
      </c>
      <c r="O406" s="1779">
        <v>1</v>
      </c>
    </row>
    <row r="407" spans="1:18" s="6" customFormat="1" ht="15" customHeight="1" thickBot="1" x14ac:dyDescent="0.3">
      <c r="A407" s="4512"/>
      <c r="B407" s="4540"/>
      <c r="C407" s="4518"/>
      <c r="D407" s="4525"/>
      <c r="E407" s="1749"/>
      <c r="F407" s="4833"/>
      <c r="G407" s="4586"/>
      <c r="H407" s="4521"/>
      <c r="I407" s="4515"/>
      <c r="J407" s="1747"/>
      <c r="K407" s="1750" t="s">
        <v>208</v>
      </c>
      <c r="L407" s="1745"/>
      <c r="M407" s="1778" t="s">
        <v>647</v>
      </c>
      <c r="N407" s="1777" t="s">
        <v>36</v>
      </c>
      <c r="O407" s="1776">
        <v>1</v>
      </c>
    </row>
    <row r="408" spans="1:18" s="6" customFormat="1" ht="11.25" customHeight="1" thickBot="1" x14ac:dyDescent="0.3">
      <c r="A408" s="4512"/>
      <c r="B408" s="4540"/>
      <c r="C408" s="4518"/>
      <c r="D408" s="4525"/>
      <c r="E408" s="1749"/>
      <c r="F408" s="4833"/>
      <c r="G408" s="4586"/>
      <c r="H408" s="4521"/>
      <c r="I408" s="4515"/>
      <c r="J408" s="1747"/>
      <c r="K408" s="1746" t="s">
        <v>130</v>
      </c>
      <c r="L408" s="1745"/>
      <c r="M408" s="1555"/>
      <c r="N408" s="1654"/>
      <c r="O408" s="1653"/>
    </row>
    <row r="409" spans="1:18" s="6" customFormat="1" ht="15" customHeight="1" thickBot="1" x14ac:dyDescent="0.3">
      <c r="A409" s="4513"/>
      <c r="B409" s="4541"/>
      <c r="C409" s="4519"/>
      <c r="D409" s="4526"/>
      <c r="E409" s="1567"/>
      <c r="F409" s="4834"/>
      <c r="G409" s="4587"/>
      <c r="H409" s="4550"/>
      <c r="I409" s="4516"/>
      <c r="J409" s="1701"/>
      <c r="K409" s="1744" t="s">
        <v>21</v>
      </c>
      <c r="L409" s="1743">
        <f>SUM(L406:L408)</f>
        <v>93</v>
      </c>
      <c r="M409" s="1633"/>
      <c r="N409" s="1564"/>
      <c r="O409" s="1632"/>
    </row>
    <row r="410" spans="1:18" s="6" customFormat="1" ht="15" customHeight="1" thickBot="1" x14ac:dyDescent="0.3">
      <c r="A410" s="4511" t="s">
        <v>93</v>
      </c>
      <c r="B410" s="4539" t="s">
        <v>25</v>
      </c>
      <c r="C410" s="4622" t="s">
        <v>81</v>
      </c>
      <c r="D410" s="3724" t="s">
        <v>646</v>
      </c>
      <c r="E410" s="3725"/>
      <c r="F410" s="3726"/>
      <c r="G410" s="4585" t="s">
        <v>639</v>
      </c>
      <c r="H410" s="4520" t="s">
        <v>33</v>
      </c>
      <c r="I410" s="4514" t="s">
        <v>468</v>
      </c>
      <c r="J410" s="4537" t="s">
        <v>245</v>
      </c>
      <c r="K410" s="1775" t="s">
        <v>108</v>
      </c>
      <c r="L410" s="1774">
        <f>L414+L418+L422</f>
        <v>325</v>
      </c>
      <c r="M410" s="1561"/>
      <c r="N410" s="1727"/>
      <c r="O410" s="1726"/>
    </row>
    <row r="411" spans="1:18" s="6" customFormat="1" ht="15" customHeight="1" thickBot="1" x14ac:dyDescent="0.3">
      <c r="A411" s="4512"/>
      <c r="B411" s="4540"/>
      <c r="C411" s="4623"/>
      <c r="D411" s="3727"/>
      <c r="E411" s="4687"/>
      <c r="F411" s="3729"/>
      <c r="G411" s="4586"/>
      <c r="H411" s="4521"/>
      <c r="I411" s="4515"/>
      <c r="J411" s="4538"/>
      <c r="K411" s="1773" t="s">
        <v>208</v>
      </c>
      <c r="L411" s="1743">
        <f>L415+L419+L423</f>
        <v>0</v>
      </c>
      <c r="M411" s="1555"/>
      <c r="N411" s="1654"/>
      <c r="O411" s="1653"/>
    </row>
    <row r="412" spans="1:18" s="6" customFormat="1" ht="15" customHeight="1" thickBot="1" x14ac:dyDescent="0.3">
      <c r="A412" s="4512"/>
      <c r="B412" s="4540"/>
      <c r="C412" s="4623"/>
      <c r="D412" s="3727"/>
      <c r="E412" s="4687"/>
      <c r="F412" s="3729"/>
      <c r="G412" s="4586"/>
      <c r="H412" s="4521"/>
      <c r="I412" s="4515"/>
      <c r="J412" s="1772"/>
      <c r="K412" s="1771" t="s">
        <v>130</v>
      </c>
      <c r="L412" s="1770">
        <f>L416+L420+L424</f>
        <v>2.7</v>
      </c>
      <c r="M412" s="1555"/>
      <c r="N412" s="1654"/>
      <c r="O412" s="1653"/>
    </row>
    <row r="413" spans="1:18" s="6" customFormat="1" ht="18.75" customHeight="1" thickBot="1" x14ac:dyDescent="0.3">
      <c r="A413" s="4513"/>
      <c r="B413" s="4541"/>
      <c r="C413" s="4624"/>
      <c r="D413" s="4699"/>
      <c r="E413" s="4688"/>
      <c r="F413" s="4689"/>
      <c r="G413" s="4587"/>
      <c r="H413" s="4550"/>
      <c r="I413" s="4515"/>
      <c r="J413" s="1756"/>
      <c r="K413" s="1769" t="s">
        <v>21</v>
      </c>
      <c r="L413" s="1768">
        <f>SUM(L410:L412)</f>
        <v>327.7</v>
      </c>
      <c r="M413" s="1633"/>
      <c r="N413" s="1564"/>
      <c r="O413" s="1632"/>
    </row>
    <row r="414" spans="1:18" s="6" customFormat="1" ht="24.75" customHeight="1" thickBot="1" x14ac:dyDescent="0.3">
      <c r="A414" s="4512" t="s">
        <v>93</v>
      </c>
      <c r="B414" s="4540" t="s">
        <v>25</v>
      </c>
      <c r="C414" s="4623" t="s">
        <v>81</v>
      </c>
      <c r="D414" s="4525" t="s">
        <v>25</v>
      </c>
      <c r="E414" s="1749"/>
      <c r="F414" s="1748" t="s">
        <v>645</v>
      </c>
      <c r="G414" s="4586" t="s">
        <v>639</v>
      </c>
      <c r="H414" s="4521" t="s">
        <v>33</v>
      </c>
      <c r="I414" s="4515"/>
      <c r="J414" s="1762"/>
      <c r="K414" s="1753" t="s">
        <v>108</v>
      </c>
      <c r="L414" s="1752">
        <v>300</v>
      </c>
      <c r="M414" s="1598" t="s">
        <v>644</v>
      </c>
      <c r="N414" s="1767" t="s">
        <v>643</v>
      </c>
      <c r="O414" s="1766">
        <v>468.5</v>
      </c>
    </row>
    <row r="415" spans="1:18" s="6" customFormat="1" ht="22.5" customHeight="1" thickBot="1" x14ac:dyDescent="0.3">
      <c r="A415" s="4512"/>
      <c r="B415" s="4540"/>
      <c r="C415" s="4623"/>
      <c r="D415" s="4525"/>
      <c r="E415" s="1749"/>
      <c r="F415" s="1748"/>
      <c r="G415" s="4586"/>
      <c r="H415" s="4521"/>
      <c r="I415" s="4515"/>
      <c r="J415" s="1758"/>
      <c r="K415" s="1750" t="s">
        <v>208</v>
      </c>
      <c r="L415" s="1745">
        <v>0</v>
      </c>
      <c r="M415" s="1765" t="s">
        <v>642</v>
      </c>
      <c r="N415" s="1569" t="s">
        <v>36</v>
      </c>
      <c r="O415" s="1764">
        <v>1</v>
      </c>
    </row>
    <row r="416" spans="1:18" s="6" customFormat="1" ht="15" customHeight="1" thickBot="1" x14ac:dyDescent="0.3">
      <c r="A416" s="4512"/>
      <c r="B416" s="4540"/>
      <c r="C416" s="4623"/>
      <c r="D416" s="4525"/>
      <c r="E416" s="1749"/>
      <c r="F416" s="1748"/>
      <c r="G416" s="4586"/>
      <c r="H416" s="4521"/>
      <c r="I416" s="4515"/>
      <c r="J416" s="1758"/>
      <c r="K416" s="1746" t="s">
        <v>130</v>
      </c>
      <c r="L416" s="1763">
        <v>2.7</v>
      </c>
      <c r="M416" s="1555"/>
      <c r="N416" s="1654"/>
      <c r="O416" s="1653"/>
    </row>
    <row r="417" spans="1:16" s="6" customFormat="1" ht="15" customHeight="1" thickBot="1" x14ac:dyDescent="0.3">
      <c r="A417" s="4512"/>
      <c r="B417" s="4540"/>
      <c r="C417" s="4623"/>
      <c r="D417" s="4525"/>
      <c r="E417" s="1749"/>
      <c r="F417" s="1748"/>
      <c r="G417" s="4586"/>
      <c r="H417" s="4521"/>
      <c r="I417" s="4515"/>
      <c r="J417" s="1756"/>
      <c r="K417" s="1744" t="s">
        <v>21</v>
      </c>
      <c r="L417" s="1755">
        <f>SUM(L414:L416)</f>
        <v>302.7</v>
      </c>
      <c r="M417" s="1633"/>
      <c r="N417" s="1564"/>
      <c r="O417" s="1632"/>
    </row>
    <row r="418" spans="1:16" s="6" customFormat="1" ht="48.75" customHeight="1" thickBot="1" x14ac:dyDescent="0.3">
      <c r="A418" s="4511" t="s">
        <v>93</v>
      </c>
      <c r="B418" s="4539" t="s">
        <v>25</v>
      </c>
      <c r="C418" s="4622" t="s">
        <v>81</v>
      </c>
      <c r="D418" s="4524" t="s">
        <v>27</v>
      </c>
      <c r="E418" s="1573"/>
      <c r="F418" s="3812" t="s">
        <v>641</v>
      </c>
      <c r="G418" s="4585" t="s">
        <v>639</v>
      </c>
      <c r="H418" s="4520" t="s">
        <v>33</v>
      </c>
      <c r="I418" s="4515"/>
      <c r="J418" s="1762"/>
      <c r="K418" s="1757" t="s">
        <v>108</v>
      </c>
      <c r="L418" s="1752">
        <v>15</v>
      </c>
      <c r="M418" s="1761" t="s">
        <v>641</v>
      </c>
      <c r="N418" s="1597" t="s">
        <v>36</v>
      </c>
      <c r="O418" s="1760">
        <v>110</v>
      </c>
    </row>
    <row r="419" spans="1:16" s="6" customFormat="1" ht="15" customHeight="1" thickBot="1" x14ac:dyDescent="0.3">
      <c r="A419" s="4512"/>
      <c r="B419" s="4540"/>
      <c r="C419" s="4623"/>
      <c r="D419" s="4525"/>
      <c r="E419" s="1749"/>
      <c r="F419" s="4527"/>
      <c r="G419" s="4586"/>
      <c r="H419" s="4521"/>
      <c r="I419" s="4515"/>
      <c r="J419" s="1758"/>
      <c r="K419" s="1759" t="s">
        <v>208</v>
      </c>
      <c r="L419" s="1745">
        <v>0</v>
      </c>
      <c r="M419" s="1555"/>
      <c r="N419" s="1654"/>
      <c r="O419" s="1653"/>
    </row>
    <row r="420" spans="1:16" s="6" customFormat="1" ht="15" customHeight="1" thickBot="1" x14ac:dyDescent="0.3">
      <c r="A420" s="4512"/>
      <c r="B420" s="4540"/>
      <c r="C420" s="4623"/>
      <c r="D420" s="4525"/>
      <c r="E420" s="1749"/>
      <c r="F420" s="4527"/>
      <c r="G420" s="4586"/>
      <c r="H420" s="4521"/>
      <c r="I420" s="4515"/>
      <c r="J420" s="1758"/>
      <c r="K420" s="1757" t="s">
        <v>130</v>
      </c>
      <c r="L420" s="1745"/>
      <c r="M420" s="1555"/>
      <c r="N420" s="1654"/>
      <c r="O420" s="1653"/>
    </row>
    <row r="421" spans="1:16" s="6" customFormat="1" ht="15" customHeight="1" thickBot="1" x14ac:dyDescent="0.3">
      <c r="A421" s="4513"/>
      <c r="B421" s="4541"/>
      <c r="C421" s="4624"/>
      <c r="D421" s="4526"/>
      <c r="E421" s="1567"/>
      <c r="F421" s="1607"/>
      <c r="G421" s="4587"/>
      <c r="H421" s="4550"/>
      <c r="I421" s="4515"/>
      <c r="J421" s="1756"/>
      <c r="K421" s="1744" t="s">
        <v>21</v>
      </c>
      <c r="L421" s="1755">
        <f>SUM(L418:L420)</f>
        <v>15</v>
      </c>
      <c r="M421" s="1633"/>
      <c r="N421" s="1564"/>
      <c r="O421" s="1632"/>
    </row>
    <row r="422" spans="1:16" s="6" customFormat="1" ht="30" customHeight="1" thickBot="1" x14ac:dyDescent="0.3">
      <c r="A422" s="4511" t="s">
        <v>93</v>
      </c>
      <c r="B422" s="4539" t="s">
        <v>25</v>
      </c>
      <c r="C422" s="4622" t="s">
        <v>81</v>
      </c>
      <c r="D422" s="4524" t="s">
        <v>93</v>
      </c>
      <c r="E422" s="1573"/>
      <c r="F422" s="1609" t="s">
        <v>640</v>
      </c>
      <c r="G422" s="4585" t="s">
        <v>639</v>
      </c>
      <c r="H422" s="4520" t="s">
        <v>33</v>
      </c>
      <c r="I422" s="4515"/>
      <c r="J422" s="1754"/>
      <c r="K422" s="1753" t="s">
        <v>108</v>
      </c>
      <c r="L422" s="1752">
        <v>10</v>
      </c>
      <c r="M422" s="1751" t="s">
        <v>638</v>
      </c>
      <c r="N422" s="1597" t="s">
        <v>36</v>
      </c>
      <c r="O422" s="1596">
        <v>10</v>
      </c>
    </row>
    <row r="423" spans="1:16" s="6" customFormat="1" ht="15" customHeight="1" thickBot="1" x14ac:dyDescent="0.3">
      <c r="A423" s="4512"/>
      <c r="B423" s="4540"/>
      <c r="C423" s="4623"/>
      <c r="D423" s="4525"/>
      <c r="E423" s="1749"/>
      <c r="F423" s="1748"/>
      <c r="G423" s="4586"/>
      <c r="H423" s="4521"/>
      <c r="I423" s="4515"/>
      <c r="J423" s="1747"/>
      <c r="K423" s="1750" t="s">
        <v>208</v>
      </c>
      <c r="L423" s="1745"/>
      <c r="M423" s="1555"/>
      <c r="N423" s="1654"/>
      <c r="O423" s="1653"/>
    </row>
    <row r="424" spans="1:16" s="6" customFormat="1" ht="15" customHeight="1" thickBot="1" x14ac:dyDescent="0.3">
      <c r="A424" s="4512"/>
      <c r="B424" s="4540"/>
      <c r="C424" s="4623"/>
      <c r="D424" s="4525"/>
      <c r="E424" s="1749"/>
      <c r="F424" s="1748"/>
      <c r="G424" s="4586"/>
      <c r="H424" s="4521"/>
      <c r="I424" s="4515"/>
      <c r="J424" s="1747"/>
      <c r="K424" s="1746" t="s">
        <v>130</v>
      </c>
      <c r="L424" s="1745"/>
      <c r="M424" s="1555"/>
      <c r="N424" s="1654"/>
      <c r="O424" s="1653"/>
    </row>
    <row r="425" spans="1:16" s="6" customFormat="1" ht="15" customHeight="1" thickBot="1" x14ac:dyDescent="0.3">
      <c r="A425" s="4513"/>
      <c r="B425" s="4541"/>
      <c r="C425" s="4624"/>
      <c r="D425" s="4526"/>
      <c r="E425" s="1567"/>
      <c r="F425" s="1607"/>
      <c r="G425" s="4587"/>
      <c r="H425" s="4550"/>
      <c r="I425" s="4516"/>
      <c r="J425" s="1701"/>
      <c r="K425" s="1744" t="s">
        <v>21</v>
      </c>
      <c r="L425" s="1743">
        <f>SUM(L422:L424)</f>
        <v>10</v>
      </c>
      <c r="M425" s="1633"/>
      <c r="N425" s="1564"/>
      <c r="O425" s="1632"/>
    </row>
    <row r="426" spans="1:16" s="6" customFormat="1" ht="15" customHeight="1" thickBot="1" x14ac:dyDescent="0.3">
      <c r="A426" s="1704" t="s">
        <v>93</v>
      </c>
      <c r="B426" s="1742" t="s">
        <v>25</v>
      </c>
      <c r="C426" s="4615" t="s">
        <v>464</v>
      </c>
      <c r="D426" s="4616"/>
      <c r="E426" s="4616"/>
      <c r="F426" s="4616"/>
      <c r="G426" s="4616"/>
      <c r="H426" s="4616"/>
      <c r="I426" s="4616"/>
      <c r="J426" s="4616"/>
      <c r="K426" s="4617"/>
      <c r="L426" s="1741">
        <f>L269+L362+L382+L389+L397+L413</f>
        <v>6783</v>
      </c>
      <c r="M426" s="4752"/>
      <c r="N426" s="4753"/>
      <c r="O426" s="4754"/>
    </row>
    <row r="427" spans="1:16" s="6" customFormat="1" ht="27.75" customHeight="1" thickBot="1" x14ac:dyDescent="0.3">
      <c r="A427" s="1740" t="s">
        <v>93</v>
      </c>
      <c r="B427" s="1739" t="s">
        <v>27</v>
      </c>
      <c r="C427" s="1738" t="s">
        <v>637</v>
      </c>
      <c r="D427" s="1736"/>
      <c r="E427" s="1736"/>
      <c r="F427" s="1736"/>
      <c r="G427" s="1736"/>
      <c r="H427" s="1737"/>
      <c r="I427" s="1736"/>
      <c r="J427" s="1736"/>
      <c r="K427" s="1736"/>
      <c r="L427" s="1735"/>
      <c r="M427" s="1734"/>
      <c r="N427" s="1734"/>
      <c r="O427" s="1733"/>
      <c r="P427" s="1732"/>
    </row>
    <row r="428" spans="1:16" s="6" customFormat="1" ht="49.5" customHeight="1" thickBot="1" x14ac:dyDescent="0.3">
      <c r="A428" s="1522"/>
      <c r="B428" s="1731"/>
      <c r="C428" s="4618"/>
      <c r="D428" s="4619"/>
      <c r="E428" s="4619"/>
      <c r="F428" s="4619"/>
      <c r="G428" s="4619"/>
      <c r="H428" s="4619"/>
      <c r="I428" s="4619"/>
      <c r="J428" s="4619"/>
      <c r="K428" s="4619"/>
      <c r="L428" s="4620"/>
      <c r="M428" s="1730" t="s">
        <v>636</v>
      </c>
      <c r="N428" s="1729" t="s">
        <v>65</v>
      </c>
      <c r="O428" s="1728" t="s">
        <v>635</v>
      </c>
    </row>
    <row r="429" spans="1:16" s="6" customFormat="1" ht="15" customHeight="1" thickBot="1" x14ac:dyDescent="0.25">
      <c r="A429" s="4511" t="s">
        <v>93</v>
      </c>
      <c r="B429" s="4539" t="s">
        <v>27</v>
      </c>
      <c r="C429" s="4517" t="s">
        <v>25</v>
      </c>
      <c r="D429" s="3724" t="s">
        <v>633</v>
      </c>
      <c r="E429" s="3725"/>
      <c r="F429" s="3726"/>
      <c r="G429" s="4585" t="s">
        <v>371</v>
      </c>
      <c r="H429" s="4520" t="s">
        <v>33</v>
      </c>
      <c r="I429" s="4514" t="s">
        <v>468</v>
      </c>
      <c r="J429" s="4584" t="s">
        <v>245</v>
      </c>
      <c r="K429" s="1700" t="s">
        <v>108</v>
      </c>
      <c r="L429" s="1630">
        <f>L433</f>
        <v>165</v>
      </c>
      <c r="M429" s="1561"/>
      <c r="N429" s="1727"/>
      <c r="O429" s="1726"/>
    </row>
    <row r="430" spans="1:16" s="6" customFormat="1" ht="15" customHeight="1" thickBot="1" x14ac:dyDescent="0.25">
      <c r="A430" s="4512"/>
      <c r="B430" s="4540"/>
      <c r="C430" s="4518"/>
      <c r="D430" s="3727"/>
      <c r="E430" s="4687"/>
      <c r="F430" s="3729"/>
      <c r="G430" s="4586"/>
      <c r="H430" s="4521"/>
      <c r="I430" s="4515"/>
      <c r="J430" s="4578"/>
      <c r="K430" s="1699" t="s">
        <v>144</v>
      </c>
      <c r="L430" s="1676"/>
      <c r="M430" s="1579" t="s">
        <v>634</v>
      </c>
      <c r="N430" s="1725" t="s">
        <v>36</v>
      </c>
      <c r="O430" s="1724">
        <v>48</v>
      </c>
    </row>
    <row r="431" spans="1:16" s="6" customFormat="1" ht="15" customHeight="1" thickBot="1" x14ac:dyDescent="0.25">
      <c r="A431" s="4512"/>
      <c r="B431" s="4540"/>
      <c r="C431" s="4518"/>
      <c r="D431" s="3727"/>
      <c r="E431" s="4687"/>
      <c r="F431" s="3729"/>
      <c r="G431" s="4586"/>
      <c r="H431" s="4521"/>
      <c r="I431" s="4515"/>
      <c r="J431" s="4578"/>
      <c r="K431" s="1699" t="s">
        <v>130</v>
      </c>
      <c r="L431" s="1676"/>
      <c r="M431" s="1555"/>
      <c r="N431" s="1654"/>
      <c r="O431" s="1653"/>
    </row>
    <row r="432" spans="1:16" s="6" customFormat="1" ht="15" customHeight="1" thickBot="1" x14ac:dyDescent="0.3">
      <c r="A432" s="4513"/>
      <c r="B432" s="4541"/>
      <c r="C432" s="4519"/>
      <c r="D432" s="4699"/>
      <c r="E432" s="4688"/>
      <c r="F432" s="4689"/>
      <c r="G432" s="4586"/>
      <c r="H432" s="4521"/>
      <c r="I432" s="4515"/>
      <c r="J432" s="4578"/>
      <c r="K432" s="1621" t="s">
        <v>21</v>
      </c>
      <c r="L432" s="1695">
        <f>SUM(L429:L431)</f>
        <v>165</v>
      </c>
      <c r="M432" s="1633"/>
      <c r="N432" s="1564"/>
      <c r="O432" s="1632"/>
    </row>
    <row r="433" spans="1:15" s="6" customFormat="1" ht="21" customHeight="1" thickBot="1" x14ac:dyDescent="0.3">
      <c r="A433" s="1723" t="s">
        <v>93</v>
      </c>
      <c r="B433" s="1722" t="s">
        <v>27</v>
      </c>
      <c r="C433" s="1721" t="s">
        <v>25</v>
      </c>
      <c r="D433" s="1599" t="s">
        <v>25</v>
      </c>
      <c r="E433" s="1573"/>
      <c r="F433" s="3812" t="s">
        <v>633</v>
      </c>
      <c r="G433" s="4586"/>
      <c r="H433" s="4521"/>
      <c r="I433" s="4515"/>
      <c r="J433" s="4578"/>
      <c r="K433" s="1720" t="s">
        <v>108</v>
      </c>
      <c r="L433" s="1719">
        <v>165</v>
      </c>
      <c r="M433" s="1718"/>
      <c r="N433" s="1668"/>
      <c r="O433" s="1666"/>
    </row>
    <row r="434" spans="1:15" s="6" customFormat="1" ht="21.75" customHeight="1" thickBot="1" x14ac:dyDescent="0.3">
      <c r="A434" s="1704"/>
      <c r="B434" s="1703"/>
      <c r="C434" s="1702"/>
      <c r="D434" s="1595"/>
      <c r="E434" s="1567"/>
      <c r="F434" s="3813"/>
      <c r="G434" s="4587"/>
      <c r="H434" s="4550"/>
      <c r="I434" s="4516"/>
      <c r="J434" s="4579"/>
      <c r="K434" s="1529" t="s">
        <v>21</v>
      </c>
      <c r="L434" s="1630">
        <f>SUM(L433)</f>
        <v>165</v>
      </c>
      <c r="M434" s="1718"/>
      <c r="N434" s="1668"/>
      <c r="O434" s="1666"/>
    </row>
    <row r="435" spans="1:15" s="6" customFormat="1" ht="27" customHeight="1" thickBot="1" x14ac:dyDescent="0.25">
      <c r="A435" s="4511" t="s">
        <v>93</v>
      </c>
      <c r="B435" s="4539" t="s">
        <v>27</v>
      </c>
      <c r="C435" s="4517" t="s">
        <v>27</v>
      </c>
      <c r="D435" s="3724" t="s">
        <v>629</v>
      </c>
      <c r="E435" s="3725"/>
      <c r="F435" s="3726"/>
      <c r="G435" s="4595" t="s">
        <v>632</v>
      </c>
      <c r="H435" s="4520" t="s">
        <v>33</v>
      </c>
      <c r="I435" s="4514" t="s">
        <v>468</v>
      </c>
      <c r="J435" s="4584" t="s">
        <v>245</v>
      </c>
      <c r="K435" s="1631" t="s">
        <v>108</v>
      </c>
      <c r="L435" s="1630">
        <f>L439</f>
        <v>4</v>
      </c>
      <c r="M435" s="1717" t="s">
        <v>631</v>
      </c>
      <c r="N435" s="1716" t="s">
        <v>36</v>
      </c>
      <c r="O435" s="1715">
        <v>5</v>
      </c>
    </row>
    <row r="436" spans="1:15" s="6" customFormat="1" ht="22.5" customHeight="1" thickBot="1" x14ac:dyDescent="0.25">
      <c r="A436" s="4512"/>
      <c r="B436" s="4540"/>
      <c r="C436" s="4518"/>
      <c r="D436" s="3727"/>
      <c r="E436" s="4687"/>
      <c r="F436" s="3729"/>
      <c r="G436" s="4596"/>
      <c r="H436" s="4521"/>
      <c r="I436" s="4515"/>
      <c r="J436" s="4578"/>
      <c r="K436" s="1625" t="s">
        <v>144</v>
      </c>
      <c r="L436" s="1676"/>
      <c r="M436" s="1714" t="s">
        <v>630</v>
      </c>
      <c r="N436" s="1713" t="s">
        <v>353</v>
      </c>
      <c r="O436" s="1712">
        <v>2</v>
      </c>
    </row>
    <row r="437" spans="1:15" s="6" customFormat="1" ht="15" customHeight="1" thickBot="1" x14ac:dyDescent="0.3">
      <c r="A437" s="4512"/>
      <c r="B437" s="4540"/>
      <c r="C437" s="4518"/>
      <c r="D437" s="3727"/>
      <c r="E437" s="4687"/>
      <c r="F437" s="3729"/>
      <c r="G437" s="4596"/>
      <c r="H437" s="4521"/>
      <c r="I437" s="4515"/>
      <c r="J437" s="4578"/>
      <c r="K437" s="1625" t="s">
        <v>130</v>
      </c>
      <c r="L437" s="1676"/>
      <c r="M437" s="1555"/>
      <c r="N437" s="1654"/>
      <c r="O437" s="1653"/>
    </row>
    <row r="438" spans="1:15" s="6" customFormat="1" ht="15" customHeight="1" thickBot="1" x14ac:dyDescent="0.3">
      <c r="A438" s="4513"/>
      <c r="B438" s="4541"/>
      <c r="C438" s="4519"/>
      <c r="D438" s="4699"/>
      <c r="E438" s="4688"/>
      <c r="F438" s="4689"/>
      <c r="G438" s="4596"/>
      <c r="H438" s="4521"/>
      <c r="I438" s="4515"/>
      <c r="J438" s="4578"/>
      <c r="K438" s="1711" t="s">
        <v>21</v>
      </c>
      <c r="L438" s="1695">
        <f>SUM(L435:L437)</f>
        <v>4</v>
      </c>
      <c r="M438" s="1633"/>
      <c r="N438" s="1564"/>
      <c r="O438" s="1632"/>
    </row>
    <row r="439" spans="1:15" s="6" customFormat="1" ht="15" customHeight="1" thickBot="1" x14ac:dyDescent="0.3">
      <c r="A439" s="1710" t="s">
        <v>93</v>
      </c>
      <c r="B439" s="1709" t="s">
        <v>27</v>
      </c>
      <c r="C439" s="1708" t="s">
        <v>27</v>
      </c>
      <c r="D439" s="1599" t="s">
        <v>25</v>
      </c>
      <c r="E439" s="1707"/>
      <c r="F439" s="3812" t="s">
        <v>629</v>
      </c>
      <c r="G439" s="4596"/>
      <c r="H439" s="4521"/>
      <c r="I439" s="4515"/>
      <c r="J439" s="4578"/>
      <c r="K439" s="1706" t="s">
        <v>108</v>
      </c>
      <c r="L439" s="1705">
        <v>4</v>
      </c>
      <c r="M439" s="1624"/>
      <c r="N439" s="1623"/>
      <c r="O439" s="1622"/>
    </row>
    <row r="440" spans="1:15" s="6" customFormat="1" ht="15" customHeight="1" thickBot="1" x14ac:dyDescent="0.3">
      <c r="A440" s="1704"/>
      <c r="B440" s="1703"/>
      <c r="C440" s="1702"/>
      <c r="D440" s="1595"/>
      <c r="E440" s="1701"/>
      <c r="F440" s="3813"/>
      <c r="G440" s="4597"/>
      <c r="H440" s="4550"/>
      <c r="I440" s="4516"/>
      <c r="J440" s="4579"/>
      <c r="K440" s="1529" t="s">
        <v>21</v>
      </c>
      <c r="L440" s="1676">
        <f>SUM(L439)</f>
        <v>4</v>
      </c>
      <c r="M440" s="1619"/>
      <c r="N440" s="1618"/>
      <c r="O440" s="1548"/>
    </row>
    <row r="441" spans="1:15" s="6" customFormat="1" ht="15" customHeight="1" thickBot="1" x14ac:dyDescent="0.25">
      <c r="A441" s="1694" t="s">
        <v>93</v>
      </c>
      <c r="B441" s="1693" t="s">
        <v>27</v>
      </c>
      <c r="C441" s="1692" t="s">
        <v>93</v>
      </c>
      <c r="D441" s="3724" t="s">
        <v>626</v>
      </c>
      <c r="E441" s="3725"/>
      <c r="F441" s="3726"/>
      <c r="G441" s="4595" t="s">
        <v>616</v>
      </c>
      <c r="H441" s="4520" t="s">
        <v>33</v>
      </c>
      <c r="I441" s="4514" t="s">
        <v>30</v>
      </c>
      <c r="J441" s="4589" t="s">
        <v>628</v>
      </c>
      <c r="K441" s="1700" t="s">
        <v>584</v>
      </c>
      <c r="L441" s="1630">
        <f>L446+L448+L450+L452+L453+L454+L456+L458+L460+L462+L464</f>
        <v>20</v>
      </c>
      <c r="M441" s="1629"/>
      <c r="N441" s="1628"/>
      <c r="O441" s="1627"/>
    </row>
    <row r="442" spans="1:15" s="6" customFormat="1" ht="22.5" customHeight="1" thickBot="1" x14ac:dyDescent="0.25">
      <c r="A442" s="1639"/>
      <c r="B442" s="1638"/>
      <c r="C442" s="1637"/>
      <c r="D442" s="3727"/>
      <c r="E442" s="4687"/>
      <c r="F442" s="3729"/>
      <c r="G442" s="4596"/>
      <c r="H442" s="4521"/>
      <c r="I442" s="4515"/>
      <c r="J442" s="4590"/>
      <c r="K442" s="1699" t="s">
        <v>144</v>
      </c>
      <c r="L442" s="1676"/>
      <c r="M442" s="1698" t="s">
        <v>627</v>
      </c>
      <c r="N442" s="1697" t="s">
        <v>36</v>
      </c>
      <c r="O442" s="1696">
        <v>9</v>
      </c>
    </row>
    <row r="443" spans="1:15" s="6" customFormat="1" ht="15" customHeight="1" thickBot="1" x14ac:dyDescent="0.3">
      <c r="A443" s="1639"/>
      <c r="B443" s="1638"/>
      <c r="C443" s="1637"/>
      <c r="D443" s="4699"/>
      <c r="E443" s="4688"/>
      <c r="F443" s="4689"/>
      <c r="G443" s="4596"/>
      <c r="H443" s="4521"/>
      <c r="I443" s="4515"/>
      <c r="J443" s="4591"/>
      <c r="K443" s="1621" t="s">
        <v>21</v>
      </c>
      <c r="L443" s="1695">
        <f>SUM(L441:L442)</f>
        <v>20</v>
      </c>
      <c r="M443" s="1619"/>
      <c r="N443" s="1618"/>
      <c r="O443" s="1548"/>
    </row>
    <row r="444" spans="1:15" s="6" customFormat="1" ht="23.25" customHeight="1" thickBot="1" x14ac:dyDescent="0.25">
      <c r="A444" s="1694" t="s">
        <v>93</v>
      </c>
      <c r="B444" s="1693" t="s">
        <v>27</v>
      </c>
      <c r="C444" s="1692" t="s">
        <v>93</v>
      </c>
      <c r="D444" s="1681" t="s">
        <v>25</v>
      </c>
      <c r="E444" s="1691"/>
      <c r="F444" s="4009" t="s">
        <v>626</v>
      </c>
      <c r="G444" s="4596"/>
      <c r="H444" s="4521"/>
      <c r="I444" s="4515"/>
      <c r="J444" s="1688"/>
      <c r="K444" s="1645" t="s">
        <v>584</v>
      </c>
      <c r="L444" s="1574">
        <f>L446+L450+L452+L453+L454+L456+L464</f>
        <v>20</v>
      </c>
      <c r="N444" s="1623"/>
      <c r="O444" s="1622"/>
    </row>
    <row r="445" spans="1:15" s="6" customFormat="1" ht="24" customHeight="1" thickBot="1" x14ac:dyDescent="0.3">
      <c r="A445" s="1639"/>
      <c r="B445" s="1638"/>
      <c r="C445" s="1637"/>
      <c r="D445" s="1690"/>
      <c r="E445" s="1689"/>
      <c r="F445" s="4011"/>
      <c r="G445" s="4597"/>
      <c r="H445" s="4550"/>
      <c r="I445" s="4515"/>
      <c r="J445" s="1688"/>
      <c r="K445" s="1687" t="s">
        <v>21</v>
      </c>
      <c r="L445" s="1676">
        <f>SUM(L444)</f>
        <v>20</v>
      </c>
      <c r="N445" s="1623"/>
      <c r="O445" s="1622"/>
    </row>
    <row r="446" spans="1:15" s="6" customFormat="1" ht="19.5" customHeight="1" thickBot="1" x14ac:dyDescent="0.25">
      <c r="A446" s="1639"/>
      <c r="B446" s="1638"/>
      <c r="C446" s="1637"/>
      <c r="D446" s="1686"/>
      <c r="E446" s="1573"/>
      <c r="F446" s="4749" t="s">
        <v>625</v>
      </c>
      <c r="G446" s="4595" t="s">
        <v>616</v>
      </c>
      <c r="H446" s="4520" t="s">
        <v>33</v>
      </c>
      <c r="I446" s="4515"/>
      <c r="J446" s="1685"/>
      <c r="K446" s="1645" t="s">
        <v>108</v>
      </c>
      <c r="L446" s="1684">
        <v>1</v>
      </c>
      <c r="M446" s="1675"/>
      <c r="N446" s="1659"/>
      <c r="O446" s="1658"/>
    </row>
    <row r="447" spans="1:15" s="6" customFormat="1" ht="25.5" customHeight="1" thickBot="1" x14ac:dyDescent="0.25">
      <c r="A447" s="1639"/>
      <c r="B447" s="1638"/>
      <c r="C447" s="1637"/>
      <c r="D447" s="1683"/>
      <c r="E447" s="1567"/>
      <c r="F447" s="4750"/>
      <c r="G447" s="4596"/>
      <c r="H447" s="4521"/>
      <c r="I447" s="4515"/>
      <c r="J447" s="1677"/>
      <c r="K447" s="1634"/>
      <c r="L447" s="1676"/>
      <c r="M447" s="1682"/>
      <c r="N447" s="1654"/>
      <c r="O447" s="1653"/>
    </row>
    <row r="448" spans="1:15" s="6" customFormat="1" ht="25.5" hidden="1" customHeight="1" thickBot="1" x14ac:dyDescent="0.25">
      <c r="A448" s="1639"/>
      <c r="B448" s="1638"/>
      <c r="C448" s="1637"/>
      <c r="D448" s="1681"/>
      <c r="E448" s="1573"/>
      <c r="F448" s="4749" t="s">
        <v>624</v>
      </c>
      <c r="G448" s="4596"/>
      <c r="H448" s="4521"/>
      <c r="I448" s="4515"/>
      <c r="J448" s="1677"/>
      <c r="K448" s="1655" t="s">
        <v>108</v>
      </c>
      <c r="L448" s="1672">
        <v>0</v>
      </c>
      <c r="M448" s="1671"/>
      <c r="N448" s="1641"/>
      <c r="O448" s="1640"/>
    </row>
    <row r="449" spans="1:24" s="6" customFormat="1" ht="6" hidden="1" customHeight="1" thickBot="1" x14ac:dyDescent="0.25">
      <c r="A449" s="1639"/>
      <c r="B449" s="1638"/>
      <c r="C449" s="1637"/>
      <c r="D449" s="1680"/>
      <c r="E449" s="1567"/>
      <c r="F449" s="4750"/>
      <c r="G449" s="4597"/>
      <c r="H449" s="4550"/>
      <c r="I449" s="4515"/>
      <c r="J449" s="1677"/>
      <c r="K449" s="1645"/>
      <c r="L449" s="1630"/>
      <c r="M449" s="1668"/>
      <c r="N449" s="1667"/>
      <c r="O449" s="1666"/>
    </row>
    <row r="450" spans="1:24" s="6" customFormat="1" ht="24.75" customHeight="1" thickBot="1" x14ac:dyDescent="0.3">
      <c r="A450" s="1639"/>
      <c r="B450" s="1638"/>
      <c r="C450" s="1637"/>
      <c r="D450" s="4524"/>
      <c r="E450" s="1573"/>
      <c r="F450" s="4749" t="s">
        <v>623</v>
      </c>
      <c r="G450" s="4595" t="s">
        <v>616</v>
      </c>
      <c r="H450" s="4520" t="s">
        <v>33</v>
      </c>
      <c r="I450" s="4515"/>
      <c r="J450" s="1677"/>
      <c r="K450" s="1679" t="s">
        <v>108</v>
      </c>
      <c r="L450" s="1678">
        <v>0.55000000000000004</v>
      </c>
      <c r="M450" s="1668"/>
      <c r="N450" s="1667"/>
      <c r="O450" s="1666"/>
    </row>
    <row r="451" spans="1:24" s="6" customFormat="1" ht="23.25" customHeight="1" thickBot="1" x14ac:dyDescent="0.25">
      <c r="A451" s="1639"/>
      <c r="B451" s="1638"/>
      <c r="C451" s="1637"/>
      <c r="D451" s="4526"/>
      <c r="E451" s="1567"/>
      <c r="F451" s="4750"/>
      <c r="G451" s="4596"/>
      <c r="H451" s="4521"/>
      <c r="I451" s="4515"/>
      <c r="J451" s="1677"/>
      <c r="K451" s="1634"/>
      <c r="L451" s="1676"/>
      <c r="M451" s="1675"/>
      <c r="N451" s="1659"/>
      <c r="O451" s="1658"/>
    </row>
    <row r="452" spans="1:24" s="6" customFormat="1" ht="36" customHeight="1" thickBot="1" x14ac:dyDescent="0.3">
      <c r="A452" s="1639"/>
      <c r="B452" s="1638"/>
      <c r="C452" s="1637"/>
      <c r="D452" s="1599"/>
      <c r="E452" s="1573"/>
      <c r="F452" s="1670" t="s">
        <v>622</v>
      </c>
      <c r="G452" s="4596"/>
      <c r="H452" s="4521"/>
      <c r="I452" s="4515"/>
      <c r="J452" s="1674"/>
      <c r="K452" s="1673" t="s">
        <v>108</v>
      </c>
      <c r="L452" s="1672">
        <v>0.45</v>
      </c>
      <c r="M452" s="1671"/>
      <c r="N452" s="1641"/>
      <c r="O452" s="1640"/>
    </row>
    <row r="453" spans="1:24" s="6" customFormat="1" ht="35.25" customHeight="1" thickBot="1" x14ac:dyDescent="0.3">
      <c r="A453" s="1639"/>
      <c r="B453" s="1638"/>
      <c r="C453" s="1637"/>
      <c r="D453" s="1599"/>
      <c r="E453" s="1573"/>
      <c r="F453" s="1670" t="s">
        <v>621</v>
      </c>
      <c r="G453" s="4595" t="s">
        <v>616</v>
      </c>
      <c r="H453" s="4520" t="s">
        <v>33</v>
      </c>
      <c r="I453" s="4515"/>
      <c r="J453" s="1669"/>
      <c r="K453" s="23" t="s">
        <v>108</v>
      </c>
      <c r="L453" s="1630">
        <v>10.5</v>
      </c>
      <c r="M453" s="1668"/>
      <c r="N453" s="1667"/>
      <c r="O453" s="1666"/>
      <c r="S453" s="1665"/>
      <c r="T453" s="1665"/>
      <c r="U453" s="1665"/>
      <c r="V453" s="1665"/>
      <c r="W453" s="1665"/>
      <c r="X453" s="1664"/>
    </row>
    <row r="454" spans="1:24" s="6" customFormat="1" ht="23.25" customHeight="1" x14ac:dyDescent="0.25">
      <c r="A454" s="1639"/>
      <c r="B454" s="1638"/>
      <c r="C454" s="1637"/>
      <c r="D454" s="4524"/>
      <c r="E454" s="1573"/>
      <c r="F454" s="4818" t="s">
        <v>620</v>
      </c>
      <c r="G454" s="4596"/>
      <c r="H454" s="4521"/>
      <c r="I454" s="4515"/>
      <c r="J454" s="1663"/>
      <c r="K454" s="1662" t="s">
        <v>108</v>
      </c>
      <c r="L454" s="1661">
        <v>2</v>
      </c>
      <c r="M454" s="1660"/>
      <c r="N454" s="1659"/>
      <c r="O454" s="1658"/>
      <c r="S454" s="1657"/>
      <c r="T454"/>
      <c r="U454"/>
      <c r="V454"/>
      <c r="W454"/>
      <c r="X454"/>
    </row>
    <row r="455" spans="1:24" s="6" customFormat="1" ht="24" customHeight="1" thickBot="1" x14ac:dyDescent="0.25">
      <c r="A455" s="1639"/>
      <c r="B455" s="1638"/>
      <c r="C455" s="1637"/>
      <c r="D455" s="4526"/>
      <c r="E455" s="1567"/>
      <c r="F455" s="4819"/>
      <c r="G455" s="4596"/>
      <c r="H455" s="4550"/>
      <c r="I455" s="4515"/>
      <c r="J455" s="1656"/>
      <c r="K455" s="1655"/>
      <c r="L455" s="1580"/>
      <c r="M455" s="1555"/>
      <c r="N455" s="1654"/>
      <c r="O455" s="1653"/>
    </row>
    <row r="456" spans="1:24" s="6" customFormat="1" ht="21.75" customHeight="1" thickBot="1" x14ac:dyDescent="0.25">
      <c r="A456" s="1639"/>
      <c r="B456" s="1638"/>
      <c r="C456" s="1637"/>
      <c r="D456" s="4524"/>
      <c r="E456" s="1646"/>
      <c r="F456" s="4820" t="s">
        <v>619</v>
      </c>
      <c r="G456" s="4823" t="s">
        <v>616</v>
      </c>
      <c r="H456" s="4520" t="s">
        <v>33</v>
      </c>
      <c r="I456" s="4515"/>
      <c r="J456" s="1643"/>
      <c r="K456" s="1645" t="s">
        <v>108</v>
      </c>
      <c r="L456" s="1630">
        <v>3.5</v>
      </c>
      <c r="M456" s="1555"/>
      <c r="N456" s="1654"/>
      <c r="O456" s="1653"/>
    </row>
    <row r="457" spans="1:24" s="6" customFormat="1" ht="32.25" customHeight="1" thickBot="1" x14ac:dyDescent="0.25">
      <c r="A457" s="1639"/>
      <c r="B457" s="1638"/>
      <c r="C457" s="1637"/>
      <c r="D457" s="4526"/>
      <c r="E457" s="1644"/>
      <c r="F457" s="4821"/>
      <c r="G457" s="4824"/>
      <c r="H457" s="4521"/>
      <c r="I457" s="4515"/>
      <c r="J457" s="1652"/>
      <c r="K457" s="1634"/>
      <c r="L457" s="1528"/>
      <c r="M457" s="1550"/>
      <c r="N457" s="1618"/>
      <c r="O457" s="1651"/>
    </row>
    <row r="458" spans="1:24" s="6" customFormat="1" ht="23.25" hidden="1" customHeight="1" thickBot="1" x14ac:dyDescent="0.25">
      <c r="A458" s="1639"/>
      <c r="B458" s="1638"/>
      <c r="C458" s="1637"/>
      <c r="D458" s="4524"/>
      <c r="E458" s="1646"/>
      <c r="F458" s="4818" t="s">
        <v>618</v>
      </c>
      <c r="G458" s="4824"/>
      <c r="H458" s="4521"/>
      <c r="I458" s="4515"/>
      <c r="J458" s="1650"/>
      <c r="K458" s="1645" t="s">
        <v>108</v>
      </c>
      <c r="L458" s="1649">
        <v>0</v>
      </c>
      <c r="M458" s="1648"/>
      <c r="N458" s="1628"/>
      <c r="O458" s="1647"/>
    </row>
    <row r="459" spans="1:24" s="6" customFormat="1" ht="26.25" hidden="1" customHeight="1" thickBot="1" x14ac:dyDescent="0.25">
      <c r="A459" s="1639"/>
      <c r="B459" s="1638"/>
      <c r="C459" s="1637"/>
      <c r="D459" s="4526"/>
      <c r="E459" s="1644"/>
      <c r="F459" s="4819"/>
      <c r="G459" s="4825"/>
      <c r="H459" s="4550"/>
      <c r="I459" s="4515"/>
      <c r="J459" s="1643"/>
      <c r="K459" s="1634"/>
      <c r="L459" s="1528"/>
      <c r="M459" s="1642"/>
      <c r="N459" s="1641"/>
      <c r="O459" s="1640"/>
    </row>
    <row r="460" spans="1:24" s="6" customFormat="1" ht="25.5" hidden="1" customHeight="1" thickBot="1" x14ac:dyDescent="0.25">
      <c r="A460" s="1639"/>
      <c r="B460" s="1638"/>
      <c r="C460" s="1637"/>
      <c r="D460" s="4524"/>
      <c r="E460" s="1646"/>
      <c r="F460" s="4818" t="s">
        <v>617</v>
      </c>
      <c r="G460" s="4596" t="s">
        <v>616</v>
      </c>
      <c r="H460" s="4520" t="s">
        <v>33</v>
      </c>
      <c r="I460" s="4515"/>
      <c r="J460" s="1643"/>
      <c r="K460" s="1645" t="s">
        <v>108</v>
      </c>
      <c r="L460" s="1528">
        <v>0</v>
      </c>
      <c r="M460" s="1642"/>
      <c r="N460" s="1641"/>
      <c r="O460" s="1640"/>
    </row>
    <row r="461" spans="1:24" s="6" customFormat="1" ht="18.75" hidden="1" customHeight="1" thickBot="1" x14ac:dyDescent="0.25">
      <c r="A461" s="1639"/>
      <c r="B461" s="1638"/>
      <c r="C461" s="1637"/>
      <c r="D461" s="4526"/>
      <c r="E461" s="1644"/>
      <c r="F461" s="4819"/>
      <c r="G461" s="4596"/>
      <c r="H461" s="4521"/>
      <c r="I461" s="4515"/>
      <c r="J461" s="1643"/>
      <c r="K461" s="1634"/>
      <c r="L461" s="1528"/>
      <c r="M461" s="1642"/>
      <c r="N461" s="1641"/>
      <c r="O461" s="1640"/>
    </row>
    <row r="462" spans="1:24" s="6" customFormat="1" ht="25.5" hidden="1" customHeight="1" thickBot="1" x14ac:dyDescent="0.25">
      <c r="A462" s="1639"/>
      <c r="B462" s="1638"/>
      <c r="C462" s="1637"/>
      <c r="D462" s="4524"/>
      <c r="E462" s="1646"/>
      <c r="F462" s="4818" t="s">
        <v>615</v>
      </c>
      <c r="G462" s="4596"/>
      <c r="H462" s="4521"/>
      <c r="I462" s="4515"/>
      <c r="J462" s="1643"/>
      <c r="K462" s="1645" t="s">
        <v>108</v>
      </c>
      <c r="L462" s="1528">
        <v>0</v>
      </c>
      <c r="M462" s="1642"/>
      <c r="N462" s="1641"/>
      <c r="O462" s="1640"/>
    </row>
    <row r="463" spans="1:24" s="6" customFormat="1" ht="27.75" hidden="1" customHeight="1" thickBot="1" x14ac:dyDescent="0.25">
      <c r="A463" s="1639"/>
      <c r="B463" s="1638"/>
      <c r="C463" s="1637"/>
      <c r="D463" s="4526"/>
      <c r="E463" s="1644"/>
      <c r="F463" s="4819"/>
      <c r="G463" s="4596"/>
      <c r="H463" s="4521"/>
      <c r="I463" s="4515"/>
      <c r="J463" s="1643"/>
      <c r="K463" s="1634"/>
      <c r="L463" s="1528"/>
      <c r="M463" s="1642"/>
      <c r="N463" s="1641"/>
      <c r="O463" s="1640"/>
    </row>
    <row r="464" spans="1:24" s="6" customFormat="1" ht="23.25" customHeight="1" thickBot="1" x14ac:dyDescent="0.3">
      <c r="A464" s="1639"/>
      <c r="B464" s="1638"/>
      <c r="C464" s="1637"/>
      <c r="D464" s="4524"/>
      <c r="E464" s="1636"/>
      <c r="F464" s="4851" t="s">
        <v>614</v>
      </c>
      <c r="G464" s="4596"/>
      <c r="H464" s="4521"/>
      <c r="I464" s="4515"/>
      <c r="J464" s="1643"/>
      <c r="K464" s="23" t="s">
        <v>108</v>
      </c>
      <c r="L464" s="1528">
        <v>2</v>
      </c>
      <c r="M464" s="1642"/>
      <c r="N464" s="1641"/>
      <c r="O464" s="1640"/>
    </row>
    <row r="465" spans="1:20" s="6" customFormat="1" ht="30.75" customHeight="1" thickBot="1" x14ac:dyDescent="0.25">
      <c r="A465" s="1639"/>
      <c r="B465" s="1638"/>
      <c r="C465" s="1637"/>
      <c r="D465" s="4526"/>
      <c r="E465" s="1636"/>
      <c r="F465" s="4852"/>
      <c r="G465" s="4596"/>
      <c r="H465" s="4521"/>
      <c r="I465" s="4515"/>
      <c r="J465" s="1635"/>
      <c r="K465" s="1634"/>
      <c r="L465" s="1528"/>
      <c r="M465" s="1633"/>
      <c r="N465" s="1564"/>
      <c r="O465" s="1632"/>
    </row>
    <row r="466" spans="1:20" s="6" customFormat="1" ht="15" customHeight="1" thickBot="1" x14ac:dyDescent="0.3">
      <c r="A466" s="4511" t="s">
        <v>93</v>
      </c>
      <c r="B466" s="4531" t="s">
        <v>27</v>
      </c>
      <c r="C466" s="4613" t="s">
        <v>91</v>
      </c>
      <c r="D466" s="4742" t="s">
        <v>613</v>
      </c>
      <c r="E466" s="4743"/>
      <c r="F466" s="4598"/>
      <c r="G466" s="4595" t="s">
        <v>580</v>
      </c>
      <c r="H466" s="4520" t="s">
        <v>33</v>
      </c>
      <c r="I466" s="4514" t="s">
        <v>468</v>
      </c>
      <c r="J466" s="4584" t="s">
        <v>245</v>
      </c>
      <c r="K466" s="1631" t="s">
        <v>108</v>
      </c>
      <c r="L466" s="1630">
        <f>L471+L473+L475+L479+L481+L483+L485+L487+L490+L492+L494+L497+L500+L503+L506+L509</f>
        <v>1440.9500000000003</v>
      </c>
      <c r="M466" s="1629"/>
      <c r="N466" s="1628"/>
      <c r="O466" s="1627"/>
      <c r="T466" s="1494"/>
    </row>
    <row r="467" spans="1:20" s="6" customFormat="1" ht="15" customHeight="1" thickBot="1" x14ac:dyDescent="0.3">
      <c r="A467" s="4512"/>
      <c r="B467" s="4533"/>
      <c r="C467" s="4668"/>
      <c r="D467" s="4744"/>
      <c r="E467" s="4745"/>
      <c r="F467" s="4599"/>
      <c r="G467" s="4596"/>
      <c r="H467" s="4521"/>
      <c r="I467" s="4515"/>
      <c r="J467" s="4578"/>
      <c r="K467" s="1625" t="s">
        <v>144</v>
      </c>
      <c r="L467" s="1528">
        <f>L472+L474+L477+L480+L484+L486+L491</f>
        <v>0</v>
      </c>
      <c r="M467" s="1624"/>
      <c r="N467" s="1623"/>
      <c r="O467" s="1622"/>
    </row>
    <row r="468" spans="1:20" s="6" customFormat="1" ht="15" customHeight="1" thickBot="1" x14ac:dyDescent="0.3">
      <c r="A468" s="4512"/>
      <c r="B468" s="4533"/>
      <c r="C468" s="4668"/>
      <c r="D468" s="4744"/>
      <c r="E468" s="4745"/>
      <c r="F468" s="4599"/>
      <c r="G468" s="4596"/>
      <c r="H468" s="4521"/>
      <c r="I468" s="4515"/>
      <c r="J468" s="4578"/>
      <c r="K468" s="1625" t="s">
        <v>209</v>
      </c>
      <c r="L468" s="1528">
        <f>L476</f>
        <v>0</v>
      </c>
      <c r="M468" s="1626"/>
      <c r="N468" s="1623"/>
      <c r="O468" s="1622"/>
    </row>
    <row r="469" spans="1:20" s="6" customFormat="1" ht="15" customHeight="1" thickBot="1" x14ac:dyDescent="0.3">
      <c r="A469" s="4512"/>
      <c r="B469" s="4533"/>
      <c r="C469" s="4668"/>
      <c r="D469" s="4744"/>
      <c r="E469" s="4745"/>
      <c r="F469" s="4599"/>
      <c r="G469" s="4596"/>
      <c r="H469" s="4521"/>
      <c r="I469" s="4515"/>
      <c r="J469" s="4578"/>
      <c r="K469" s="1625" t="s">
        <v>130</v>
      </c>
      <c r="L469" s="1528">
        <f>L488+L495+L498</f>
        <v>176.9</v>
      </c>
      <c r="M469" s="1624"/>
      <c r="N469" s="1623"/>
      <c r="O469" s="1622"/>
    </row>
    <row r="470" spans="1:20" s="6" customFormat="1" ht="18" customHeight="1" thickBot="1" x14ac:dyDescent="0.3">
      <c r="A470" s="4513"/>
      <c r="B470" s="4532"/>
      <c r="C470" s="4614"/>
      <c r="D470" s="4746"/>
      <c r="E470" s="4747"/>
      <c r="F470" s="4748"/>
      <c r="G470" s="4597"/>
      <c r="H470" s="4550"/>
      <c r="I470" s="4516"/>
      <c r="J470" s="4579"/>
      <c r="K470" s="1621" t="s">
        <v>21</v>
      </c>
      <c r="L470" s="1620">
        <f>SUM(L466:L469)</f>
        <v>1617.8500000000004</v>
      </c>
      <c r="M470" s="1619"/>
      <c r="N470" s="1618"/>
      <c r="O470" s="1548"/>
    </row>
    <row r="471" spans="1:20" s="6" customFormat="1" ht="15" hidden="1" customHeight="1" thickBot="1" x14ac:dyDescent="0.3">
      <c r="A471" s="4511" t="s">
        <v>93</v>
      </c>
      <c r="B471" s="4531" t="s">
        <v>27</v>
      </c>
      <c r="C471" s="4613" t="s">
        <v>91</v>
      </c>
      <c r="D471" s="4524" t="s">
        <v>25</v>
      </c>
      <c r="E471" s="1573"/>
      <c r="F471" s="3812" t="s">
        <v>612</v>
      </c>
      <c r="G471" s="4595" t="s">
        <v>580</v>
      </c>
      <c r="H471" s="4520" t="s">
        <v>33</v>
      </c>
      <c r="I471" s="1617" t="s">
        <v>468</v>
      </c>
      <c r="J471" s="1584"/>
      <c r="K471" s="1557" t="s">
        <v>584</v>
      </c>
      <c r="L471" s="1574">
        <v>0</v>
      </c>
      <c r="M471" s="1616" t="s">
        <v>611</v>
      </c>
      <c r="N471" s="1615" t="s">
        <v>36</v>
      </c>
      <c r="O471" s="1614">
        <v>1</v>
      </c>
      <c r="T471" s="1494"/>
    </row>
    <row r="472" spans="1:20" s="6" customFormat="1" ht="17.25" hidden="1" customHeight="1" thickBot="1" x14ac:dyDescent="0.3">
      <c r="A472" s="4513"/>
      <c r="B472" s="4532"/>
      <c r="C472" s="4614"/>
      <c r="D472" s="4526"/>
      <c r="E472" s="1567"/>
      <c r="F472" s="3813"/>
      <c r="G472" s="4596"/>
      <c r="H472" s="4521"/>
      <c r="I472" s="1613"/>
      <c r="J472" s="1566"/>
      <c r="K472" s="1586" t="s">
        <v>144</v>
      </c>
      <c r="L472" s="1556">
        <v>0</v>
      </c>
      <c r="M472" s="1612"/>
      <c r="N472" s="1611"/>
      <c r="O472" s="1610"/>
    </row>
    <row r="473" spans="1:20" s="6" customFormat="1" ht="23.25" customHeight="1" thickBot="1" x14ac:dyDescent="0.3">
      <c r="A473" s="4511" t="s">
        <v>93</v>
      </c>
      <c r="B473" s="4531" t="s">
        <v>27</v>
      </c>
      <c r="C473" s="4613" t="s">
        <v>91</v>
      </c>
      <c r="D473" s="4524" t="s">
        <v>27</v>
      </c>
      <c r="E473" s="1573"/>
      <c r="F473" s="1609" t="s">
        <v>610</v>
      </c>
      <c r="G473" s="4596"/>
      <c r="H473" s="4777"/>
      <c r="I473" s="1608"/>
      <c r="J473" s="1576"/>
      <c r="K473" s="1565" t="s">
        <v>584</v>
      </c>
      <c r="L473" s="1533">
        <v>132.5</v>
      </c>
      <c r="M473" s="4814" t="s">
        <v>609</v>
      </c>
      <c r="N473" s="4784" t="s">
        <v>36</v>
      </c>
      <c r="O473" s="4765">
        <v>1</v>
      </c>
    </row>
    <row r="474" spans="1:20" s="6" customFormat="1" ht="24.75" customHeight="1" thickBot="1" x14ac:dyDescent="0.3">
      <c r="A474" s="4513"/>
      <c r="B474" s="4532"/>
      <c r="C474" s="4614"/>
      <c r="D474" s="4526"/>
      <c r="E474" s="1567"/>
      <c r="F474" s="1607"/>
      <c r="G474" s="4596"/>
      <c r="H474" s="4777"/>
      <c r="I474" s="1552"/>
      <c r="J474" s="1606"/>
      <c r="K474" s="1557" t="s">
        <v>144</v>
      </c>
      <c r="L474" s="1574">
        <v>0</v>
      </c>
      <c r="M474" s="4565"/>
      <c r="N474" s="4782"/>
      <c r="O474" s="4766"/>
    </row>
    <row r="475" spans="1:20" s="6" customFormat="1" ht="28.5" hidden="1" customHeight="1" thickBot="1" x14ac:dyDescent="0.3">
      <c r="A475" s="4511" t="s">
        <v>93</v>
      </c>
      <c r="B475" s="4859" t="s">
        <v>27</v>
      </c>
      <c r="C475" s="4613" t="s">
        <v>91</v>
      </c>
      <c r="D475" s="4524" t="s">
        <v>93</v>
      </c>
      <c r="E475" s="4514"/>
      <c r="F475" s="3812" t="s">
        <v>608</v>
      </c>
      <c r="G475" s="4596"/>
      <c r="H475" s="4777"/>
      <c r="I475" s="1552"/>
      <c r="J475" s="1566"/>
      <c r="K475" s="1565" t="s">
        <v>584</v>
      </c>
      <c r="L475" s="1556">
        <v>0</v>
      </c>
      <c r="M475" s="4565" t="s">
        <v>607</v>
      </c>
      <c r="N475" s="4782" t="s">
        <v>36</v>
      </c>
      <c r="O475" s="4766">
        <v>1</v>
      </c>
    </row>
    <row r="476" spans="1:20" s="6" customFormat="1" ht="28.5" hidden="1" customHeight="1" thickBot="1" x14ac:dyDescent="0.3">
      <c r="A476" s="4512"/>
      <c r="B476" s="4860"/>
      <c r="C476" s="4668"/>
      <c r="D476" s="4525"/>
      <c r="E476" s="4515"/>
      <c r="F476" s="4527"/>
      <c r="G476" s="4596"/>
      <c r="H476" s="4777"/>
      <c r="I476" s="1552"/>
      <c r="J476" s="1566"/>
      <c r="K476" s="1565" t="s">
        <v>209</v>
      </c>
      <c r="L476" s="1556">
        <v>0</v>
      </c>
      <c r="M476" s="4781"/>
      <c r="N476" s="4783"/>
      <c r="O476" s="4727"/>
    </row>
    <row r="477" spans="1:20" s="6" customFormat="1" ht="20.25" hidden="1" customHeight="1" x14ac:dyDescent="0.25">
      <c r="A477" s="4512"/>
      <c r="B477" s="4860"/>
      <c r="C477" s="4668"/>
      <c r="D477" s="4525"/>
      <c r="E477" s="4515"/>
      <c r="F477" s="4527"/>
      <c r="G477" s="4596"/>
      <c r="H477" s="4777"/>
      <c r="I477" s="1552"/>
      <c r="J477" s="1566"/>
      <c r="K477" s="1605" t="s">
        <v>144</v>
      </c>
      <c r="L477" s="1604">
        <v>0</v>
      </c>
      <c r="M477" s="4781"/>
      <c r="N477" s="4783"/>
      <c r="O477" s="4727"/>
    </row>
    <row r="478" spans="1:20" s="6" customFormat="1" ht="20.25" hidden="1" customHeight="1" thickBot="1" x14ac:dyDescent="0.3">
      <c r="A478" s="4513"/>
      <c r="B478" s="4861"/>
      <c r="C478" s="4614"/>
      <c r="D478" s="4526"/>
      <c r="E478" s="4516"/>
      <c r="F478" s="3813"/>
      <c r="G478" s="4596"/>
      <c r="H478" s="4777"/>
      <c r="I478" s="1552"/>
      <c r="J478" s="1587"/>
      <c r="K478" s="1603" t="s">
        <v>21</v>
      </c>
      <c r="L478" s="1556">
        <f>SUM(L475:L477)</f>
        <v>0</v>
      </c>
      <c r="M478" s="1602"/>
      <c r="N478" s="1601"/>
      <c r="O478" s="1600"/>
    </row>
    <row r="479" spans="1:20" s="6" customFormat="1" ht="25.5" customHeight="1" thickBot="1" x14ac:dyDescent="0.3">
      <c r="A479" s="4511" t="s">
        <v>93</v>
      </c>
      <c r="B479" s="4531" t="s">
        <v>27</v>
      </c>
      <c r="C479" s="4613" t="s">
        <v>91</v>
      </c>
      <c r="D479" s="4524" t="s">
        <v>91</v>
      </c>
      <c r="E479" s="1573"/>
      <c r="F479" s="3812" t="s">
        <v>606</v>
      </c>
      <c r="G479" s="4596"/>
      <c r="H479" s="4777"/>
      <c r="I479" s="1552"/>
      <c r="J479" s="1584"/>
      <c r="K479" s="1591" t="s">
        <v>584</v>
      </c>
      <c r="L479" s="1590">
        <v>35</v>
      </c>
      <c r="M479" s="4767" t="s">
        <v>605</v>
      </c>
      <c r="N479" s="4779" t="s">
        <v>36</v>
      </c>
      <c r="O479" s="4726">
        <v>1</v>
      </c>
    </row>
    <row r="480" spans="1:20" s="6" customFormat="1" ht="20.25" customHeight="1" thickBot="1" x14ac:dyDescent="0.3">
      <c r="A480" s="4513"/>
      <c r="B480" s="4532"/>
      <c r="C480" s="4614"/>
      <c r="D480" s="4526"/>
      <c r="E480" s="1567"/>
      <c r="F480" s="3813"/>
      <c r="G480" s="4597"/>
      <c r="H480" s="4778"/>
      <c r="I480" s="1552"/>
      <c r="J480" s="1587"/>
      <c r="K480" s="1586" t="s">
        <v>144</v>
      </c>
      <c r="L480" s="1556">
        <v>0</v>
      </c>
      <c r="M480" s="4768"/>
      <c r="N480" s="4780"/>
      <c r="O480" s="4776"/>
    </row>
    <row r="481" spans="1:20" s="6" customFormat="1" ht="26.25" hidden="1" customHeight="1" thickBot="1" x14ac:dyDescent="0.3">
      <c r="A481" s="4511" t="s">
        <v>93</v>
      </c>
      <c r="B481" s="4531" t="s">
        <v>27</v>
      </c>
      <c r="C481" s="4613" t="s">
        <v>91</v>
      </c>
      <c r="D481" s="1599" t="s">
        <v>87</v>
      </c>
      <c r="E481" s="1573"/>
      <c r="F481" s="3812" t="s">
        <v>604</v>
      </c>
      <c r="G481" s="4595" t="s">
        <v>580</v>
      </c>
      <c r="H481" s="1588"/>
      <c r="I481" s="1552"/>
      <c r="J481" s="1584"/>
      <c r="K481" s="1557" t="s">
        <v>584</v>
      </c>
      <c r="L481" s="1590">
        <v>0</v>
      </c>
      <c r="M481" s="1598" t="s">
        <v>590</v>
      </c>
      <c r="N481" s="1597" t="s">
        <v>353</v>
      </c>
      <c r="O481" s="1596">
        <v>1</v>
      </c>
    </row>
    <row r="482" spans="1:20" s="6" customFormat="1" ht="27.75" hidden="1" customHeight="1" thickBot="1" x14ac:dyDescent="0.3">
      <c r="A482" s="4513"/>
      <c r="B482" s="4532"/>
      <c r="C482" s="4614"/>
      <c r="D482" s="1595"/>
      <c r="E482" s="1567"/>
      <c r="F482" s="3813"/>
      <c r="G482" s="4596"/>
      <c r="H482" s="1588"/>
      <c r="I482" s="1552"/>
      <c r="J482" s="1587"/>
      <c r="K482" s="1586" t="s">
        <v>144</v>
      </c>
      <c r="L482" s="1556">
        <v>0</v>
      </c>
      <c r="M482" s="1594"/>
      <c r="N482" s="1593"/>
      <c r="O482" s="1592"/>
    </row>
    <row r="483" spans="1:20" s="6" customFormat="1" ht="6.75" hidden="1" customHeight="1" thickBot="1" x14ac:dyDescent="0.3">
      <c r="A483" s="4511" t="s">
        <v>93</v>
      </c>
      <c r="B483" s="4531" t="s">
        <v>27</v>
      </c>
      <c r="C483" s="4613" t="s">
        <v>91</v>
      </c>
      <c r="D483" s="4524" t="s">
        <v>81</v>
      </c>
      <c r="E483" s="1573"/>
      <c r="F483" s="4680" t="s">
        <v>603</v>
      </c>
      <c r="G483" s="4596"/>
      <c r="H483" s="1588"/>
      <c r="I483" s="1552"/>
      <c r="J483" s="1584"/>
      <c r="K483" s="1591" t="s">
        <v>584</v>
      </c>
      <c r="L483" s="1590">
        <v>0</v>
      </c>
      <c r="M483" s="4767" t="s">
        <v>602</v>
      </c>
      <c r="N483" s="4779" t="s">
        <v>36</v>
      </c>
      <c r="O483" s="4726">
        <v>1</v>
      </c>
      <c r="Q483" s="1589"/>
      <c r="R483" s="1589"/>
      <c r="T483" s="1494"/>
    </row>
    <row r="484" spans="1:20" s="6" customFormat="1" ht="2.25" hidden="1" customHeight="1" thickBot="1" x14ac:dyDescent="0.3">
      <c r="A484" s="4513"/>
      <c r="B484" s="4532"/>
      <c r="C484" s="4614"/>
      <c r="D484" s="4526"/>
      <c r="E484" s="1567"/>
      <c r="F484" s="4682"/>
      <c r="G484" s="4596"/>
      <c r="H484" s="1588"/>
      <c r="I484" s="1552"/>
      <c r="J484" s="1587"/>
      <c r="K484" s="1586" t="s">
        <v>144</v>
      </c>
      <c r="L484" s="1556"/>
      <c r="M484" s="4768"/>
      <c r="N484" s="4780"/>
      <c r="O484" s="4776"/>
    </row>
    <row r="485" spans="1:20" s="6" customFormat="1" ht="15" customHeight="1" thickBot="1" x14ac:dyDescent="0.3">
      <c r="A485" s="4511" t="s">
        <v>93</v>
      </c>
      <c r="B485" s="4531" t="s">
        <v>27</v>
      </c>
      <c r="C485" s="4613" t="s">
        <v>91</v>
      </c>
      <c r="D485" s="4524" t="s">
        <v>78</v>
      </c>
      <c r="E485" s="1573"/>
      <c r="F485" s="1585" t="s">
        <v>601</v>
      </c>
      <c r="G485" s="4595" t="s">
        <v>580</v>
      </c>
      <c r="H485" s="4777" t="s">
        <v>33</v>
      </c>
      <c r="I485" s="1552"/>
      <c r="J485" s="1584"/>
      <c r="K485" s="1557" t="s">
        <v>584</v>
      </c>
      <c r="L485" s="1574">
        <v>400</v>
      </c>
      <c r="M485" s="4767" t="s">
        <v>600</v>
      </c>
      <c r="N485" s="4779" t="s">
        <v>36</v>
      </c>
      <c r="O485" s="4726">
        <v>2</v>
      </c>
      <c r="S485" s="1494"/>
    </row>
    <row r="486" spans="1:20" s="6" customFormat="1" ht="15" customHeight="1" thickBot="1" x14ac:dyDescent="0.3">
      <c r="A486" s="4513"/>
      <c r="B486" s="4532"/>
      <c r="C486" s="4614"/>
      <c r="D486" s="4526"/>
      <c r="E486" s="1567"/>
      <c r="F486" s="1583"/>
      <c r="G486" s="4596"/>
      <c r="H486" s="4777"/>
      <c r="I486" s="1552"/>
      <c r="J486" s="1566"/>
      <c r="K486" s="1565" t="s">
        <v>144</v>
      </c>
      <c r="L486" s="1556">
        <v>0</v>
      </c>
      <c r="M486" s="4768"/>
      <c r="N486" s="4780"/>
      <c r="O486" s="4776"/>
    </row>
    <row r="487" spans="1:20" s="6" customFormat="1" ht="15" customHeight="1" thickBot="1" x14ac:dyDescent="0.3">
      <c r="A487" s="4511" t="s">
        <v>93</v>
      </c>
      <c r="B487" s="4859" t="s">
        <v>27</v>
      </c>
      <c r="C487" s="4613" t="s">
        <v>91</v>
      </c>
      <c r="D487" s="4524" t="s">
        <v>73</v>
      </c>
      <c r="E487" s="4514"/>
      <c r="F487" s="3812" t="s">
        <v>599</v>
      </c>
      <c r="G487" s="4596"/>
      <c r="H487" s="4777"/>
      <c r="I487" s="1552"/>
      <c r="J487" s="1576"/>
      <c r="K487" s="1565" t="s">
        <v>584</v>
      </c>
      <c r="L487" s="1556">
        <v>556</v>
      </c>
      <c r="M487" s="4836" t="s">
        <v>598</v>
      </c>
      <c r="N487" s="4566" t="s">
        <v>36</v>
      </c>
      <c r="O487" s="4638">
        <v>1</v>
      </c>
      <c r="P487" s="1582"/>
      <c r="Q487" s="1494"/>
      <c r="R487" s="1494"/>
      <c r="S487" s="1494"/>
    </row>
    <row r="488" spans="1:20" s="6" customFormat="1" ht="36" customHeight="1" thickBot="1" x14ac:dyDescent="0.3">
      <c r="A488" s="4512"/>
      <c r="B488" s="4860"/>
      <c r="C488" s="4668"/>
      <c r="D488" s="4525"/>
      <c r="E488" s="4515"/>
      <c r="F488" s="4527"/>
      <c r="G488" s="4596"/>
      <c r="H488" s="4777"/>
      <c r="I488" s="1552"/>
      <c r="J488" s="1566"/>
      <c r="K488" s="1581" t="s">
        <v>130</v>
      </c>
      <c r="L488" s="1556">
        <v>47.9</v>
      </c>
      <c r="M488" s="4837"/>
      <c r="N488" s="4782"/>
      <c r="O488" s="4639"/>
    </row>
    <row r="489" spans="1:20" s="6" customFormat="1" ht="21.75" customHeight="1" thickBot="1" x14ac:dyDescent="0.3">
      <c r="A489" s="4513"/>
      <c r="B489" s="4861"/>
      <c r="C489" s="4614"/>
      <c r="D489" s="4526"/>
      <c r="E489" s="4516"/>
      <c r="F489" s="3813"/>
      <c r="G489" s="4597"/>
      <c r="H489" s="4777"/>
      <c r="I489" s="1552"/>
      <c r="J489" s="1566"/>
      <c r="K489" s="1529" t="s">
        <v>21</v>
      </c>
      <c r="L489" s="1580">
        <f>SUM(L487:L488)</f>
        <v>603.9</v>
      </c>
      <c r="M489" s="1579"/>
      <c r="N489" s="1578"/>
      <c r="O489" s="1577"/>
    </row>
    <row r="490" spans="1:20" s="6" customFormat="1" ht="15" customHeight="1" thickBot="1" x14ac:dyDescent="0.3">
      <c r="A490" s="4511" t="s">
        <v>93</v>
      </c>
      <c r="B490" s="4531" t="s">
        <v>27</v>
      </c>
      <c r="C490" s="4613" t="s">
        <v>91</v>
      </c>
      <c r="D490" s="4524" t="s">
        <v>70</v>
      </c>
      <c r="E490" s="1573"/>
      <c r="F490" s="3698" t="s">
        <v>597</v>
      </c>
      <c r="G490" s="4595" t="s">
        <v>580</v>
      </c>
      <c r="H490" s="4777"/>
      <c r="I490" s="1552"/>
      <c r="J490" s="1576"/>
      <c r="K490" s="1557" t="s">
        <v>584</v>
      </c>
      <c r="L490" s="1575">
        <v>100</v>
      </c>
      <c r="M490" s="4775" t="s">
        <v>596</v>
      </c>
      <c r="N490" s="4785" t="s">
        <v>36</v>
      </c>
      <c r="O490" s="4835">
        <v>4</v>
      </c>
    </row>
    <row r="491" spans="1:20" s="6" customFormat="1" ht="15" customHeight="1" thickBot="1" x14ac:dyDescent="0.3">
      <c r="A491" s="4513"/>
      <c r="B491" s="4532"/>
      <c r="C491" s="4614"/>
      <c r="D491" s="4526"/>
      <c r="E491" s="1567"/>
      <c r="F491" s="3699"/>
      <c r="G491" s="4596"/>
      <c r="H491" s="4777"/>
      <c r="I491" s="1552"/>
      <c r="J491" s="1566"/>
      <c r="K491" s="1565" t="s">
        <v>144</v>
      </c>
      <c r="L491" s="1574">
        <v>0</v>
      </c>
      <c r="M491" s="4775"/>
      <c r="N491" s="4785"/>
      <c r="O491" s="4835"/>
    </row>
    <row r="492" spans="1:20" s="6" customFormat="1" ht="15" hidden="1" customHeight="1" x14ac:dyDescent="0.25">
      <c r="A492" s="4511" t="s">
        <v>93</v>
      </c>
      <c r="B492" s="4531" t="s">
        <v>27</v>
      </c>
      <c r="C492" s="4613" t="s">
        <v>91</v>
      </c>
      <c r="D492" s="4524" t="s">
        <v>64</v>
      </c>
      <c r="E492" s="1573"/>
      <c r="F492" s="3698" t="s">
        <v>595</v>
      </c>
      <c r="G492" s="4596"/>
      <c r="H492" s="4777"/>
      <c r="I492" s="1552"/>
      <c r="J492" s="1566"/>
      <c r="K492" s="1572" t="s">
        <v>584</v>
      </c>
      <c r="L492" s="1571">
        <v>0</v>
      </c>
      <c r="M492" s="1570" t="s">
        <v>594</v>
      </c>
      <c r="N492" s="1569" t="s">
        <v>36</v>
      </c>
      <c r="O492" s="1568">
        <v>1</v>
      </c>
    </row>
    <row r="493" spans="1:20" s="6" customFormat="1" ht="14.25" hidden="1" customHeight="1" thickBot="1" x14ac:dyDescent="0.3">
      <c r="A493" s="4513"/>
      <c r="B493" s="4532"/>
      <c r="C493" s="4614"/>
      <c r="D493" s="4526"/>
      <c r="E493" s="1567"/>
      <c r="F493" s="3699"/>
      <c r="G493" s="4596"/>
      <c r="H493" s="4777"/>
      <c r="I493" s="1552"/>
      <c r="J493" s="1566"/>
      <c r="K493" s="1565"/>
      <c r="L493" s="1556"/>
      <c r="M493" s="1550"/>
      <c r="N493" s="1564"/>
      <c r="O493" s="1548"/>
    </row>
    <row r="494" spans="1:20" s="6" customFormat="1" ht="14.25" customHeight="1" thickBot="1" x14ac:dyDescent="0.3">
      <c r="A494" s="4511" t="s">
        <v>93</v>
      </c>
      <c r="B494" s="4528" t="s">
        <v>27</v>
      </c>
      <c r="C494" s="4517" t="s">
        <v>91</v>
      </c>
      <c r="D494" s="4524" t="s">
        <v>58</v>
      </c>
      <c r="E494" s="4514"/>
      <c r="F494" s="4024" t="s">
        <v>593</v>
      </c>
      <c r="G494" s="4596"/>
      <c r="H494" s="4777"/>
      <c r="I494" s="1552"/>
      <c r="J494" s="1558"/>
      <c r="K494" s="1557" t="s">
        <v>584</v>
      </c>
      <c r="L494" s="1556">
        <v>0</v>
      </c>
      <c r="M494" s="4576" t="s">
        <v>592</v>
      </c>
      <c r="N494" s="1560" t="s">
        <v>353</v>
      </c>
      <c r="O494" s="1559">
        <v>2</v>
      </c>
      <c r="S494" s="1494"/>
    </row>
    <row r="495" spans="1:20" s="6" customFormat="1" ht="14.25" customHeight="1" thickBot="1" x14ac:dyDescent="0.3">
      <c r="A495" s="4512"/>
      <c r="B495" s="4529"/>
      <c r="C495" s="4518"/>
      <c r="D495" s="4525"/>
      <c r="E495" s="4515"/>
      <c r="F495" s="4751"/>
      <c r="G495" s="4596"/>
      <c r="H495" s="4777"/>
      <c r="I495" s="1552"/>
      <c r="J495" s="1558"/>
      <c r="K495" s="1557" t="s">
        <v>130</v>
      </c>
      <c r="L495" s="1556">
        <v>129</v>
      </c>
      <c r="M495" s="4577"/>
      <c r="N495" s="1554"/>
      <c r="O495" s="1563"/>
    </row>
    <row r="496" spans="1:20" s="6" customFormat="1" ht="14.25" customHeight="1" thickBot="1" x14ac:dyDescent="0.3">
      <c r="A496" s="4513"/>
      <c r="B496" s="4530"/>
      <c r="C496" s="4519"/>
      <c r="D496" s="4526"/>
      <c r="E496" s="4516"/>
      <c r="F496" s="4026"/>
      <c r="G496" s="4596"/>
      <c r="H496" s="4777"/>
      <c r="I496" s="1552"/>
      <c r="J496" s="1558"/>
      <c r="K496" s="1529" t="s">
        <v>21</v>
      </c>
      <c r="L496" s="1528">
        <f>SUM(L494:L495)</f>
        <v>129</v>
      </c>
      <c r="M496" s="1550"/>
      <c r="N496" s="1549"/>
      <c r="O496" s="1562"/>
    </row>
    <row r="497" spans="1:15" s="6" customFormat="1" ht="14.25" customHeight="1" thickBot="1" x14ac:dyDescent="0.3">
      <c r="A497" s="4511" t="s">
        <v>93</v>
      </c>
      <c r="B497" s="4528" t="s">
        <v>27</v>
      </c>
      <c r="C497" s="4517" t="s">
        <v>91</v>
      </c>
      <c r="D497" s="4524" t="s">
        <v>51</v>
      </c>
      <c r="E497" s="4514"/>
      <c r="F497" s="3812" t="s">
        <v>591</v>
      </c>
      <c r="G497" s="4596"/>
      <c r="H497" s="4777"/>
      <c r="I497" s="1552"/>
      <c r="J497" s="1558"/>
      <c r="K497" s="1557" t="s">
        <v>584</v>
      </c>
      <c r="L497" s="1556">
        <v>84.7</v>
      </c>
      <c r="M497" s="1561" t="s">
        <v>590</v>
      </c>
      <c r="N497" s="1560" t="s">
        <v>65</v>
      </c>
      <c r="O497" s="1559">
        <v>90</v>
      </c>
    </row>
    <row r="498" spans="1:15" s="6" customFormat="1" ht="14.25" customHeight="1" thickBot="1" x14ac:dyDescent="0.3">
      <c r="A498" s="4512"/>
      <c r="B498" s="4529"/>
      <c r="C498" s="4518"/>
      <c r="D498" s="4525"/>
      <c r="E498" s="4515"/>
      <c r="F498" s="4527"/>
      <c r="G498" s="4596"/>
      <c r="H498" s="4777"/>
      <c r="I498" s="1552"/>
      <c r="J498" s="1558"/>
      <c r="K498" s="1557" t="s">
        <v>130</v>
      </c>
      <c r="L498" s="1556"/>
      <c r="M498" s="1555"/>
      <c r="N498" s="1554"/>
      <c r="O498" s="1553"/>
    </row>
    <row r="499" spans="1:15" s="6" customFormat="1" ht="14.25" customHeight="1" thickBot="1" x14ac:dyDescent="0.3">
      <c r="A499" s="4513"/>
      <c r="B499" s="4530"/>
      <c r="C499" s="4519"/>
      <c r="D499" s="4526"/>
      <c r="E499" s="4516"/>
      <c r="F499" s="3813"/>
      <c r="G499" s="4597"/>
      <c r="H499" s="4778"/>
      <c r="I499" s="1552"/>
      <c r="J499" s="1551"/>
      <c r="K499" s="1529" t="s">
        <v>21</v>
      </c>
      <c r="L499" s="1528">
        <f>SUM(L497:L498)</f>
        <v>84.7</v>
      </c>
      <c r="M499" s="1550"/>
      <c r="N499" s="1549"/>
      <c r="O499" s="1548"/>
    </row>
    <row r="500" spans="1:15" s="6" customFormat="1" ht="14.25" customHeight="1" thickBot="1" x14ac:dyDescent="0.3">
      <c r="A500" s="4511" t="s">
        <v>93</v>
      </c>
      <c r="B500" s="4528" t="s">
        <v>27</v>
      </c>
      <c r="C500" s="4517" t="s">
        <v>91</v>
      </c>
      <c r="D500" s="4524" t="s">
        <v>46</v>
      </c>
      <c r="E500" s="4514"/>
      <c r="F500" s="3812" t="s">
        <v>589</v>
      </c>
      <c r="G500" s="4802" t="s">
        <v>580</v>
      </c>
      <c r="H500" s="4863" t="s">
        <v>33</v>
      </c>
      <c r="I500" s="4546" t="s">
        <v>64</v>
      </c>
      <c r="J500" s="4543" t="s">
        <v>588</v>
      </c>
      <c r="K500" s="1534" t="s">
        <v>584</v>
      </c>
      <c r="L500" s="1533">
        <v>19.899999999999999</v>
      </c>
      <c r="M500" s="1537" t="s">
        <v>586</v>
      </c>
      <c r="N500" s="1545" t="s">
        <v>353</v>
      </c>
      <c r="O500" s="1544">
        <v>1</v>
      </c>
    </row>
    <row r="501" spans="1:15" s="6" customFormat="1" ht="14.25" customHeight="1" thickBot="1" x14ac:dyDescent="0.3">
      <c r="A501" s="4512"/>
      <c r="B501" s="4529"/>
      <c r="C501" s="4518"/>
      <c r="D501" s="4525"/>
      <c r="E501" s="4515"/>
      <c r="F501" s="4527"/>
      <c r="G501" s="4803"/>
      <c r="H501" s="4777"/>
      <c r="I501" s="4546"/>
      <c r="J501" s="4544"/>
      <c r="K501" s="1534" t="s">
        <v>130</v>
      </c>
      <c r="L501" s="1533"/>
      <c r="M501" s="1532"/>
      <c r="N501" s="1547"/>
      <c r="O501" s="1543"/>
    </row>
    <row r="502" spans="1:15" s="6" customFormat="1" ht="14.25" customHeight="1" thickBot="1" x14ac:dyDescent="0.3">
      <c r="A502" s="4513"/>
      <c r="B502" s="4530"/>
      <c r="C502" s="4519"/>
      <c r="D502" s="4526"/>
      <c r="E502" s="4516"/>
      <c r="F502" s="3813"/>
      <c r="G502" s="4803"/>
      <c r="H502" s="4777"/>
      <c r="I502" s="4546"/>
      <c r="J502" s="4545"/>
      <c r="K502" s="1529" t="s">
        <v>21</v>
      </c>
      <c r="L502" s="1528">
        <f>SUM(L500:L501)</f>
        <v>19.899999999999999</v>
      </c>
      <c r="M502" s="1542"/>
      <c r="N502" s="1546"/>
      <c r="O502" s="1540"/>
    </row>
    <row r="503" spans="1:15" s="6" customFormat="1" ht="14.25" customHeight="1" thickBot="1" x14ac:dyDescent="0.3">
      <c r="A503" s="4511" t="s">
        <v>93</v>
      </c>
      <c r="B503" s="4528" t="s">
        <v>27</v>
      </c>
      <c r="C503" s="4517" t="s">
        <v>91</v>
      </c>
      <c r="D503" s="4524" t="s">
        <v>42</v>
      </c>
      <c r="E503" s="4514"/>
      <c r="F503" s="3812" t="s">
        <v>587</v>
      </c>
      <c r="G503" s="4803"/>
      <c r="H503" s="4777"/>
      <c r="I503" s="4771" t="s">
        <v>468</v>
      </c>
      <c r="J503" s="4772" t="s">
        <v>245</v>
      </c>
      <c r="K503" s="1534" t="s">
        <v>584</v>
      </c>
      <c r="L503" s="1533">
        <v>64.7</v>
      </c>
      <c r="M503" s="1537" t="s">
        <v>586</v>
      </c>
      <c r="N503" s="1545" t="s">
        <v>353</v>
      </c>
      <c r="O503" s="1544">
        <v>1</v>
      </c>
    </row>
    <row r="504" spans="1:15" s="6" customFormat="1" ht="14.25" customHeight="1" thickBot="1" x14ac:dyDescent="0.3">
      <c r="A504" s="4512"/>
      <c r="B504" s="4529"/>
      <c r="C504" s="4518"/>
      <c r="D504" s="4525"/>
      <c r="E504" s="4515"/>
      <c r="F504" s="4527"/>
      <c r="G504" s="4803"/>
      <c r="H504" s="4777"/>
      <c r="I504" s="4771"/>
      <c r="J504" s="4773"/>
      <c r="K504" s="1534" t="s">
        <v>130</v>
      </c>
      <c r="L504" s="1533"/>
      <c r="M504" s="1532"/>
      <c r="N504" s="1547"/>
      <c r="O504" s="1543"/>
    </row>
    <row r="505" spans="1:15" s="6" customFormat="1" ht="14.25" customHeight="1" thickBot="1" x14ac:dyDescent="0.3">
      <c r="A505" s="4513"/>
      <c r="B505" s="4530"/>
      <c r="C505" s="4519"/>
      <c r="D505" s="4526"/>
      <c r="E505" s="4516"/>
      <c r="F505" s="3813"/>
      <c r="G505" s="4803"/>
      <c r="H505" s="4777"/>
      <c r="I505" s="4771"/>
      <c r="J505" s="4773"/>
      <c r="K505" s="1529" t="s">
        <v>21</v>
      </c>
      <c r="L505" s="1528">
        <f>SUM(L503:L504)</f>
        <v>64.7</v>
      </c>
      <c r="M505" s="1542"/>
      <c r="N505" s="1546"/>
      <c r="O505" s="1540"/>
    </row>
    <row r="506" spans="1:15" s="6" customFormat="1" ht="14.25" customHeight="1" thickBot="1" x14ac:dyDescent="0.3">
      <c r="A506" s="4511" t="s">
        <v>93</v>
      </c>
      <c r="B506" s="4528" t="s">
        <v>27</v>
      </c>
      <c r="C506" s="4517" t="s">
        <v>91</v>
      </c>
      <c r="D506" s="4524" t="s">
        <v>30</v>
      </c>
      <c r="E506" s="4514"/>
      <c r="F506" s="3812" t="s">
        <v>585</v>
      </c>
      <c r="G506" s="4803"/>
      <c r="H506" s="4777"/>
      <c r="I506" s="4771"/>
      <c r="J506" s="4773"/>
      <c r="K506" s="1534" t="s">
        <v>584</v>
      </c>
      <c r="L506" s="1533">
        <v>30</v>
      </c>
      <c r="M506" s="4522" t="s">
        <v>583</v>
      </c>
      <c r="N506" s="1545" t="s">
        <v>353</v>
      </c>
      <c r="O506" s="1544">
        <v>1</v>
      </c>
    </row>
    <row r="507" spans="1:15" s="6" customFormat="1" ht="14.25" customHeight="1" thickBot="1" x14ac:dyDescent="0.3">
      <c r="A507" s="4512"/>
      <c r="B507" s="4529"/>
      <c r="C507" s="4518"/>
      <c r="D507" s="4525"/>
      <c r="E507" s="4515"/>
      <c r="F507" s="4527"/>
      <c r="G507" s="4803"/>
      <c r="H507" s="4777"/>
      <c r="I507" s="4771"/>
      <c r="J507" s="4773"/>
      <c r="K507" s="1534" t="s">
        <v>130</v>
      </c>
      <c r="L507" s="1533"/>
      <c r="M507" s="4523"/>
      <c r="N507" s="1531"/>
      <c r="O507" s="1543"/>
    </row>
    <row r="508" spans="1:15" s="6" customFormat="1" ht="14.25" customHeight="1" thickBot="1" x14ac:dyDescent="0.3">
      <c r="A508" s="4513"/>
      <c r="B508" s="4530"/>
      <c r="C508" s="4519"/>
      <c r="D508" s="4526"/>
      <c r="E508" s="4516"/>
      <c r="F508" s="3813"/>
      <c r="G508" s="4804"/>
      <c r="H508" s="4777"/>
      <c r="I508" s="4771"/>
      <c r="J508" s="4774"/>
      <c r="K508" s="1529" t="s">
        <v>21</v>
      </c>
      <c r="L508" s="1528">
        <f>SUM(L506:L507)</f>
        <v>30</v>
      </c>
      <c r="M508" s="1542"/>
      <c r="N508" s="1541"/>
      <c r="O508" s="1540"/>
    </row>
    <row r="509" spans="1:15" s="6" customFormat="1" ht="14.25" customHeight="1" thickBot="1" x14ac:dyDescent="0.3">
      <c r="A509" s="4511" t="s">
        <v>93</v>
      </c>
      <c r="B509" s="4607" t="s">
        <v>27</v>
      </c>
      <c r="C509" s="4517" t="s">
        <v>91</v>
      </c>
      <c r="D509" s="4524" t="s">
        <v>582</v>
      </c>
      <c r="E509" s="4514"/>
      <c r="F509" s="3698" t="s">
        <v>581</v>
      </c>
      <c r="G509" s="4595" t="s">
        <v>580</v>
      </c>
      <c r="H509" s="4777"/>
      <c r="I509" s="4771" t="s">
        <v>468</v>
      </c>
      <c r="J509" s="4865" t="s">
        <v>245</v>
      </c>
      <c r="K509" s="1539" t="s">
        <v>108</v>
      </c>
      <c r="L509" s="1538">
        <v>18.149999999999999</v>
      </c>
      <c r="M509" s="1537" t="s">
        <v>579</v>
      </c>
      <c r="N509" s="1536" t="s">
        <v>353</v>
      </c>
      <c r="O509" s="1535">
        <v>3</v>
      </c>
    </row>
    <row r="510" spans="1:15" s="6" customFormat="1" ht="14.25" customHeight="1" thickBot="1" x14ac:dyDescent="0.3">
      <c r="A510" s="4512"/>
      <c r="B510" s="4608"/>
      <c r="C510" s="4518"/>
      <c r="D510" s="4525"/>
      <c r="E510" s="4515"/>
      <c r="F510" s="4621"/>
      <c r="G510" s="4596"/>
      <c r="H510" s="4777"/>
      <c r="I510" s="4771"/>
      <c r="J510" s="4773"/>
      <c r="K510" s="1534" t="s">
        <v>130</v>
      </c>
      <c r="L510" s="1533"/>
      <c r="M510" s="1532"/>
      <c r="N510" s="1531"/>
      <c r="O510" s="1530"/>
    </row>
    <row r="511" spans="1:15" s="6" customFormat="1" ht="14.25" customHeight="1" thickBot="1" x14ac:dyDescent="0.3">
      <c r="A511" s="4513"/>
      <c r="B511" s="4609"/>
      <c r="C511" s="4519"/>
      <c r="D511" s="4526"/>
      <c r="E511" s="4516"/>
      <c r="F511" s="3699"/>
      <c r="G511" s="4597"/>
      <c r="H511" s="4778"/>
      <c r="I511" s="4864"/>
      <c r="J511" s="4774"/>
      <c r="K511" s="1529" t="s">
        <v>21</v>
      </c>
      <c r="L511" s="1528">
        <f>SUM(L509:L510)</f>
        <v>18.149999999999999</v>
      </c>
      <c r="M511" s="1527"/>
      <c r="N511" s="1526"/>
      <c r="O511" s="1525"/>
    </row>
    <row r="512" spans="1:15" s="6" customFormat="1" ht="15" customHeight="1" thickBot="1" x14ac:dyDescent="0.3">
      <c r="A512" s="1522" t="s">
        <v>93</v>
      </c>
      <c r="B512" s="1524" t="s">
        <v>27</v>
      </c>
      <c r="C512" s="4615" t="s">
        <v>464</v>
      </c>
      <c r="D512" s="4616"/>
      <c r="E512" s="4616"/>
      <c r="F512" s="4616"/>
      <c r="G512" s="4616"/>
      <c r="H512" s="4616"/>
      <c r="I512" s="4841"/>
      <c r="J512" s="4616"/>
      <c r="K512" s="4617"/>
      <c r="L512" s="1523">
        <f>L432+L438+L443+L470</f>
        <v>1806.8500000000004</v>
      </c>
      <c r="M512" s="4752"/>
      <c r="N512" s="4753"/>
      <c r="O512" s="4754"/>
    </row>
    <row r="513" spans="1:19" s="6" customFormat="1" ht="15" customHeight="1" thickBot="1" x14ac:dyDescent="0.3">
      <c r="A513" s="1522" t="s">
        <v>93</v>
      </c>
      <c r="B513" s="4554" t="s">
        <v>463</v>
      </c>
      <c r="C513" s="4555"/>
      <c r="D513" s="4555"/>
      <c r="E513" s="4555"/>
      <c r="F513" s="4555"/>
      <c r="G513" s="4555"/>
      <c r="H513" s="4555"/>
      <c r="I513" s="4555"/>
      <c r="J513" s="4555"/>
      <c r="K513" s="4556"/>
      <c r="L513" s="1521">
        <f>L426+L512</f>
        <v>8589.85</v>
      </c>
      <c r="M513" s="4559"/>
      <c r="N513" s="4560"/>
      <c r="O513" s="4561"/>
    </row>
    <row r="514" spans="1:19" s="6" customFormat="1" ht="15" customHeight="1" thickBot="1" x14ac:dyDescent="0.3">
      <c r="A514" s="1520"/>
      <c r="B514" s="4762" t="s">
        <v>578</v>
      </c>
      <c r="C514" s="4763"/>
      <c r="D514" s="4763"/>
      <c r="E514" s="4763"/>
      <c r="F514" s="4763"/>
      <c r="G514" s="4763"/>
      <c r="H514" s="4763"/>
      <c r="I514" s="4763"/>
      <c r="J514" s="4763"/>
      <c r="K514" s="4764"/>
      <c r="L514" s="1519">
        <f>L114+L260+L513</f>
        <v>18259.050000000003</v>
      </c>
      <c r="M514" s="4759"/>
      <c r="N514" s="4760"/>
      <c r="O514" s="4761"/>
      <c r="Q514" s="1494"/>
      <c r="R514" s="1494"/>
      <c r="S514" s="1494"/>
    </row>
    <row r="515" spans="1:19" s="6" customFormat="1" ht="27" customHeight="1" x14ac:dyDescent="0.25">
      <c r="A515" s="4840" t="s">
        <v>20</v>
      </c>
      <c r="B515" s="4840"/>
      <c r="C515" s="4840"/>
      <c r="D515" s="4840"/>
      <c r="E515" s="4840"/>
      <c r="F515" s="4840"/>
      <c r="G515" s="4840"/>
      <c r="H515" s="4840"/>
      <c r="I515" s="4840"/>
      <c r="J515" s="4840"/>
      <c r="K515" s="4840"/>
      <c r="L515" s="1516"/>
    </row>
    <row r="516" spans="1:19" s="6" customFormat="1" ht="198" customHeight="1" x14ac:dyDescent="0.25">
      <c r="A516" s="1517"/>
      <c r="B516" s="1517"/>
      <c r="C516" s="1517"/>
      <c r="D516" s="1517"/>
      <c r="E516" s="1517"/>
      <c r="F516" s="1517"/>
      <c r="G516" s="1517"/>
      <c r="H516" s="1518"/>
      <c r="I516" s="1517"/>
      <c r="J516" s="1517"/>
      <c r="K516" s="1517"/>
      <c r="L516" s="1516"/>
    </row>
    <row r="517" spans="1:19" s="6" customFormat="1" ht="13.5" customHeight="1" x14ac:dyDescent="0.25">
      <c r="A517" s="1514"/>
      <c r="B517" s="1515"/>
      <c r="C517" s="4842" t="s">
        <v>19</v>
      </c>
      <c r="D517" s="4842"/>
      <c r="E517" s="4842"/>
      <c r="F517" s="4842"/>
      <c r="G517" s="4842"/>
      <c r="H517" s="4842"/>
      <c r="I517" s="4842"/>
      <c r="J517" s="4842"/>
      <c r="K517" s="4842"/>
      <c r="L517" s="4842"/>
      <c r="M517" s="4842"/>
      <c r="N517" s="4842"/>
      <c r="O517" s="4842"/>
    </row>
    <row r="518" spans="1:19" s="6" customFormat="1" ht="13.5" customHeight="1" thickBot="1" x14ac:dyDescent="0.3">
      <c r="A518" s="1514"/>
      <c r="B518" s="1511"/>
      <c r="C518" s="1511"/>
      <c r="D518" s="1511"/>
      <c r="E518" s="1511"/>
      <c r="F518" s="1511"/>
      <c r="G518" s="1513"/>
      <c r="H518" s="1512"/>
      <c r="I518" s="1511"/>
      <c r="J518" s="1511"/>
      <c r="L518" s="1510"/>
      <c r="M518" s="4770"/>
      <c r="N518" s="4770"/>
      <c r="O518" s="4770"/>
    </row>
    <row r="519" spans="1:19" s="6" customFormat="1" ht="48.75" customHeight="1" thickBot="1" x14ac:dyDescent="0.3">
      <c r="A519" s="25"/>
      <c r="B519" s="24"/>
      <c r="C519" s="3788" t="s">
        <v>577</v>
      </c>
      <c r="D519" s="3788"/>
      <c r="E519" s="3788"/>
      <c r="F519" s="3788"/>
      <c r="G519" s="3788"/>
      <c r="H519" s="3788"/>
      <c r="I519" s="3788"/>
      <c r="J519" s="3788"/>
      <c r="K519" s="3788"/>
      <c r="L519" s="23" t="s">
        <v>171</v>
      </c>
      <c r="M519" s="1509"/>
      <c r="N519" s="4735"/>
      <c r="O519" s="4735"/>
    </row>
    <row r="520" spans="1:19" s="6" customFormat="1" ht="14.1" customHeight="1" thickBot="1" x14ac:dyDescent="0.3">
      <c r="A520" s="4845" t="s">
        <v>16</v>
      </c>
      <c r="B520" s="4846"/>
      <c r="C520" s="4846"/>
      <c r="D520" s="4846"/>
      <c r="E520" s="4846"/>
      <c r="F520" s="4846"/>
      <c r="G520" s="4846"/>
      <c r="H520" s="4846"/>
      <c r="I520" s="4846"/>
      <c r="J520" s="4846"/>
      <c r="K520" s="4847"/>
      <c r="L520" s="1508">
        <f>L521</f>
        <v>18259.050000000003</v>
      </c>
      <c r="M520" s="1507"/>
      <c r="N520" s="1506"/>
      <c r="O520" s="1505"/>
    </row>
    <row r="521" spans="1:19" s="6" customFormat="1" ht="13.5" customHeight="1" thickBot="1" x14ac:dyDescent="0.3">
      <c r="A521" s="4848" t="s">
        <v>15</v>
      </c>
      <c r="B521" s="4849"/>
      <c r="C521" s="4849"/>
      <c r="D521" s="4849"/>
      <c r="E521" s="4849"/>
      <c r="F521" s="4849"/>
      <c r="G521" s="4849"/>
      <c r="H521" s="4849"/>
      <c r="I521" s="4849"/>
      <c r="J521" s="4849"/>
      <c r="K521" s="4850"/>
      <c r="L521" s="1504">
        <f>L522+L523+L524+L525+L526+L527+L528+L529+L530+L531+L532+L533</f>
        <v>18259.050000000003</v>
      </c>
      <c r="M521" s="1499"/>
      <c r="N521" s="4725"/>
      <c r="O521" s="4725"/>
    </row>
    <row r="522" spans="1:19" s="6" customFormat="1" ht="14.25" customHeight="1" x14ac:dyDescent="0.25">
      <c r="A522" s="4732" t="s">
        <v>14</v>
      </c>
      <c r="B522" s="4733"/>
      <c r="C522" s="4733"/>
      <c r="D522" s="4733"/>
      <c r="E522" s="4733"/>
      <c r="F522" s="4733"/>
      <c r="G522" s="4733"/>
      <c r="H522" s="4733"/>
      <c r="I522" s="4733"/>
      <c r="J522" s="4733"/>
      <c r="K522" s="4734"/>
      <c r="L522" s="1503">
        <f>L28+L66+L71+L80+L90+L99+L107+L119+L127+L135+L144+L156+L163+L223+L265+L359+L379+L386+L394+L410+L429+L435+L441+L466</f>
        <v>11170.95</v>
      </c>
      <c r="M522" s="1500"/>
      <c r="N522" s="1502"/>
      <c r="O522" s="1502"/>
      <c r="Q522" s="1501"/>
      <c r="R522" s="1501"/>
    </row>
    <row r="523" spans="1:19" s="6" customFormat="1" ht="14.25" customHeight="1" x14ac:dyDescent="0.25">
      <c r="A523" s="3744" t="s">
        <v>13</v>
      </c>
      <c r="B523" s="3745"/>
      <c r="C523" s="3745"/>
      <c r="D523" s="3750"/>
      <c r="E523" s="3750"/>
      <c r="F523" s="3750"/>
      <c r="G523" s="3750"/>
      <c r="H523" s="3750"/>
      <c r="I523" s="3750"/>
      <c r="J523" s="3750"/>
      <c r="K523" s="3751"/>
      <c r="L523" s="13"/>
      <c r="M523" s="1500"/>
      <c r="N523" s="4769"/>
      <c r="O523" s="4769"/>
    </row>
    <row r="524" spans="1:19" s="6" customFormat="1" ht="14.25" customHeight="1" x14ac:dyDescent="0.25">
      <c r="A524" s="3744" t="s">
        <v>12</v>
      </c>
      <c r="B524" s="3745"/>
      <c r="C524" s="3745"/>
      <c r="D524" s="3750"/>
      <c r="E524" s="3750"/>
      <c r="F524" s="3750"/>
      <c r="G524" s="3750"/>
      <c r="H524" s="3750"/>
      <c r="I524" s="3750"/>
      <c r="J524" s="3750"/>
      <c r="K524" s="3751"/>
      <c r="L524" s="13">
        <f>L13+L17+L47+L51+L72+L81+L91+L100+L120+L126+L136+L145+L157+L164+L224+L430+L436+L442+L467</f>
        <v>0</v>
      </c>
      <c r="M524" s="1500"/>
      <c r="N524" s="1500"/>
      <c r="O524" s="1500"/>
    </row>
    <row r="525" spans="1:19" s="6" customFormat="1" ht="14.25" customHeight="1" x14ac:dyDescent="0.25">
      <c r="A525" s="3744" t="s">
        <v>11</v>
      </c>
      <c r="B525" s="3745"/>
      <c r="C525" s="3745"/>
      <c r="D525" s="3750"/>
      <c r="E525" s="3750"/>
      <c r="F525" s="3750"/>
      <c r="G525" s="3750"/>
      <c r="H525" s="3750"/>
      <c r="I525" s="3750"/>
      <c r="J525" s="3750"/>
      <c r="K525" s="3751"/>
      <c r="L525" s="13">
        <f>L29+L67+L73+L121+L128+L137+L146+L158+L166+L266+L360+L380+L387+L395</f>
        <v>6474.9000000000005</v>
      </c>
      <c r="M525" s="1500"/>
      <c r="N525" s="1500"/>
      <c r="O525" s="1500"/>
    </row>
    <row r="526" spans="1:19" s="6" customFormat="1" ht="14.25" customHeight="1" x14ac:dyDescent="0.25">
      <c r="A526" s="3783" t="s">
        <v>10</v>
      </c>
      <c r="B526" s="3784"/>
      <c r="C526" s="3784"/>
      <c r="D526" s="3750"/>
      <c r="E526" s="3750"/>
      <c r="F526" s="3750"/>
      <c r="G526" s="3750"/>
      <c r="H526" s="3750"/>
      <c r="I526" s="3750"/>
      <c r="J526" s="3750"/>
      <c r="K526" s="3751"/>
      <c r="L526" s="13">
        <v>0</v>
      </c>
      <c r="M526" s="1500"/>
      <c r="N526" s="1500"/>
      <c r="O526" s="1500"/>
    </row>
    <row r="527" spans="1:19" s="6" customFormat="1" ht="14.25" customHeight="1" x14ac:dyDescent="0.25">
      <c r="A527" s="3744" t="s">
        <v>9</v>
      </c>
      <c r="B527" s="3750"/>
      <c r="C527" s="3750"/>
      <c r="D527" s="3750"/>
      <c r="E527" s="3750"/>
      <c r="F527" s="3750"/>
      <c r="G527" s="3750"/>
      <c r="H527" s="3750"/>
      <c r="I527" s="3750"/>
      <c r="J527" s="3750"/>
      <c r="K527" s="3751"/>
      <c r="L527" s="13"/>
      <c r="M527" s="1500"/>
      <c r="N527" s="1500"/>
      <c r="O527" s="1500"/>
    </row>
    <row r="528" spans="1:19" s="6" customFormat="1" ht="14.25" customHeight="1" x14ac:dyDescent="0.25">
      <c r="A528" s="3744" t="s">
        <v>8</v>
      </c>
      <c r="B528" s="3745"/>
      <c r="C528" s="3745"/>
      <c r="D528" s="3750"/>
      <c r="E528" s="3750"/>
      <c r="F528" s="3750"/>
      <c r="G528" s="3750"/>
      <c r="H528" s="3750"/>
      <c r="I528" s="3750"/>
      <c r="J528" s="3750"/>
      <c r="K528" s="3751"/>
      <c r="L528" s="13"/>
      <c r="M528" s="1500"/>
      <c r="N528" s="1500"/>
      <c r="O528" s="1500"/>
    </row>
    <row r="529" spans="1:18" s="6" customFormat="1" ht="14.25" customHeight="1" x14ac:dyDescent="0.25">
      <c r="A529" s="3744" t="s">
        <v>7</v>
      </c>
      <c r="B529" s="3745"/>
      <c r="C529" s="3745"/>
      <c r="D529" s="3750"/>
      <c r="E529" s="3750"/>
      <c r="F529" s="3750"/>
      <c r="G529" s="3750"/>
      <c r="H529" s="3750"/>
      <c r="I529" s="3750"/>
      <c r="J529" s="3750"/>
      <c r="K529" s="3751"/>
      <c r="L529" s="13"/>
      <c r="M529" s="1500"/>
      <c r="N529" s="1500"/>
      <c r="O529" s="1500"/>
    </row>
    <row r="530" spans="1:18" s="6" customFormat="1" ht="14.25" customHeight="1" x14ac:dyDescent="0.25">
      <c r="A530" s="3744" t="s">
        <v>6</v>
      </c>
      <c r="B530" s="3745"/>
      <c r="C530" s="3745"/>
      <c r="D530" s="3750"/>
      <c r="E530" s="3750"/>
      <c r="F530" s="3750"/>
      <c r="G530" s="3750"/>
      <c r="H530" s="3750"/>
      <c r="I530" s="3750"/>
      <c r="J530" s="3750"/>
      <c r="K530" s="3751"/>
      <c r="L530" s="13"/>
      <c r="M530" s="1500"/>
      <c r="N530" s="1500"/>
      <c r="O530" s="1500"/>
    </row>
    <row r="531" spans="1:18" s="6" customFormat="1" ht="13.5" customHeight="1" x14ac:dyDescent="0.25">
      <c r="A531" s="3744" t="s">
        <v>5</v>
      </c>
      <c r="B531" s="3745"/>
      <c r="C531" s="3745"/>
      <c r="D531" s="3750"/>
      <c r="E531" s="3750"/>
      <c r="F531" s="3750"/>
      <c r="G531" s="3750"/>
      <c r="H531" s="3750"/>
      <c r="I531" s="3750"/>
      <c r="J531" s="3750"/>
      <c r="K531" s="3751"/>
      <c r="L531" s="13"/>
      <c r="M531" s="1499"/>
      <c r="N531" s="4725"/>
      <c r="O531" s="4725"/>
    </row>
    <row r="532" spans="1:18" s="6" customFormat="1" ht="13.5" customHeight="1" x14ac:dyDescent="0.25">
      <c r="A532" s="3744" t="s">
        <v>4</v>
      </c>
      <c r="B532" s="3745"/>
      <c r="C532" s="3745"/>
      <c r="D532" s="3745"/>
      <c r="E532" s="3745"/>
      <c r="F532" s="3745"/>
      <c r="G532" s="3745"/>
      <c r="H532" s="3745"/>
      <c r="I532" s="3745"/>
      <c r="J532" s="3745"/>
      <c r="K532" s="3753"/>
      <c r="L532" s="1498">
        <f>L68+L101+L125+L165+L225+L268+L361+L381+L388+L396+L412+L431+L437+L469</f>
        <v>613.20000000000005</v>
      </c>
      <c r="M532" s="1497"/>
      <c r="N532" s="4755"/>
      <c r="O532" s="4755"/>
    </row>
    <row r="533" spans="1:18" s="6" customFormat="1" ht="13.5" customHeight="1" thickBot="1" x14ac:dyDescent="0.3">
      <c r="A533" s="3754" t="s">
        <v>576</v>
      </c>
      <c r="B533" s="3755"/>
      <c r="C533" s="3755"/>
      <c r="D533" s="3755"/>
      <c r="E533" s="3755"/>
      <c r="F533" s="3755"/>
      <c r="G533" s="3755"/>
      <c r="H533" s="3755"/>
      <c r="I533" s="3755"/>
      <c r="J533" s="3755"/>
      <c r="K533" s="3756"/>
      <c r="L533" s="1496"/>
      <c r="N533" s="4724"/>
      <c r="O533" s="4724"/>
    </row>
    <row r="534" spans="1:18" s="6" customFormat="1" ht="12.75" customHeight="1" thickBot="1" x14ac:dyDescent="0.3">
      <c r="A534" s="4845" t="s">
        <v>2</v>
      </c>
      <c r="B534" s="4846"/>
      <c r="C534" s="4846"/>
      <c r="D534" s="4846"/>
      <c r="E534" s="4846"/>
      <c r="F534" s="4846"/>
      <c r="G534" s="4846"/>
      <c r="H534" s="4846"/>
      <c r="I534" s="4846"/>
      <c r="J534" s="4846"/>
      <c r="K534" s="4847"/>
      <c r="L534" s="7">
        <f>L535</f>
        <v>0</v>
      </c>
      <c r="N534" s="4724"/>
      <c r="O534" s="4724"/>
    </row>
    <row r="535" spans="1:18" s="6" customFormat="1" ht="13.5" customHeight="1" thickBot="1" x14ac:dyDescent="0.3">
      <c r="A535" s="4732" t="s">
        <v>1</v>
      </c>
      <c r="B535" s="4733"/>
      <c r="C535" s="4733"/>
      <c r="D535" s="3765"/>
      <c r="E535" s="3765"/>
      <c r="F535" s="3765"/>
      <c r="G535" s="3765"/>
      <c r="H535" s="3765"/>
      <c r="I535" s="3765"/>
      <c r="J535" s="3765"/>
      <c r="K535" s="3766"/>
      <c r="L535" s="5">
        <v>0</v>
      </c>
      <c r="M535" s="4731"/>
      <c r="N535" s="4731"/>
      <c r="O535" s="4731"/>
      <c r="P535" s="4731"/>
    </row>
    <row r="536" spans="1:18" s="6" customFormat="1" ht="13.5" customHeight="1" thickBot="1" x14ac:dyDescent="0.3">
      <c r="A536" s="3757" t="s">
        <v>0</v>
      </c>
      <c r="B536" s="3758"/>
      <c r="C536" s="3758"/>
      <c r="D536" s="3758"/>
      <c r="E536" s="3758"/>
      <c r="F536" s="3758"/>
      <c r="G536" s="3758"/>
      <c r="H536" s="3758"/>
      <c r="I536" s="3758"/>
      <c r="J536" s="3758"/>
      <c r="K536" s="3759"/>
      <c r="L536" s="1495">
        <f>L520+L534</f>
        <v>18259.050000000003</v>
      </c>
      <c r="O536" s="1494"/>
      <c r="Q536" s="1493"/>
      <c r="R536" s="1493"/>
    </row>
    <row r="537" spans="1:18" ht="12" x14ac:dyDescent="0.25">
      <c r="A537" s="1480"/>
      <c r="C537" s="1492"/>
      <c r="D537" s="1492"/>
      <c r="E537" s="1492"/>
      <c r="F537" s="1490"/>
      <c r="G537" s="1490"/>
      <c r="H537" s="1491"/>
      <c r="I537" s="1490"/>
      <c r="J537" s="1490"/>
      <c r="K537" s="1490"/>
      <c r="L537" s="1489"/>
    </row>
    <row r="538" spans="1:18" x14ac:dyDescent="0.25">
      <c r="A538" s="1480"/>
      <c r="I538" s="1488"/>
      <c r="J538" s="1488"/>
      <c r="K538" s="1488"/>
    </row>
    <row r="539" spans="1:18" x14ac:dyDescent="0.25">
      <c r="A539" s="1480"/>
      <c r="I539" s="1488"/>
      <c r="J539" s="1488"/>
      <c r="K539" s="1487"/>
      <c r="L539" s="1486"/>
    </row>
    <row r="540" spans="1:18" x14ac:dyDescent="0.25">
      <c r="A540" s="1480"/>
      <c r="K540" s="1484"/>
      <c r="L540" s="1484"/>
    </row>
    <row r="541" spans="1:18" x14ac:dyDescent="0.25">
      <c r="A541" s="1480"/>
    </row>
    <row r="542" spans="1:18" x14ac:dyDescent="0.25">
      <c r="A542" s="1480"/>
      <c r="K542" s="1484"/>
      <c r="L542" s="1484"/>
    </row>
    <row r="543" spans="1:18" x14ac:dyDescent="0.25">
      <c r="A543" s="1480"/>
    </row>
    <row r="544" spans="1:18" x14ac:dyDescent="0.25">
      <c r="A544" s="1480"/>
    </row>
    <row r="545" spans="1:12" x14ac:dyDescent="0.25">
      <c r="A545" s="1480"/>
      <c r="K545" s="1485"/>
      <c r="L545" s="1486"/>
    </row>
    <row r="546" spans="1:12" x14ac:dyDescent="0.25">
      <c r="A546" s="1480"/>
      <c r="K546" s="1484"/>
      <c r="L546" s="1484"/>
    </row>
    <row r="547" spans="1:12" x14ac:dyDescent="0.25">
      <c r="A547" s="1480"/>
    </row>
    <row r="548" spans="1:12" x14ac:dyDescent="0.25">
      <c r="A548" s="1480"/>
      <c r="K548" s="1484"/>
      <c r="L548" s="1484"/>
    </row>
    <row r="549" spans="1:12" x14ac:dyDescent="0.25">
      <c r="A549" s="1480"/>
    </row>
    <row r="550" spans="1:12" x14ac:dyDescent="0.25">
      <c r="A550" s="1480"/>
      <c r="K550" s="1485"/>
    </row>
    <row r="551" spans="1:12" x14ac:dyDescent="0.25">
      <c r="A551" s="1480"/>
      <c r="K551" s="1484"/>
    </row>
    <row r="552" spans="1:12" x14ac:dyDescent="0.25">
      <c r="A552" s="1480"/>
    </row>
    <row r="553" spans="1:12" x14ac:dyDescent="0.25">
      <c r="A553" s="1480"/>
      <c r="K553" s="1484"/>
    </row>
    <row r="554" spans="1:12" x14ac:dyDescent="0.25">
      <c r="A554" s="1480"/>
    </row>
    <row r="555" spans="1:12" x14ac:dyDescent="0.25">
      <c r="A555" s="1480"/>
    </row>
    <row r="556" spans="1:12" x14ac:dyDescent="0.25">
      <c r="A556" s="1480"/>
    </row>
    <row r="557" spans="1:12" x14ac:dyDescent="0.25">
      <c r="A557" s="1480"/>
    </row>
    <row r="558" spans="1:12" x14ac:dyDescent="0.25">
      <c r="A558" s="1480"/>
    </row>
    <row r="559" spans="1:12" x14ac:dyDescent="0.25">
      <c r="A559" s="1480"/>
    </row>
    <row r="560" spans="1:12" x14ac:dyDescent="0.25">
      <c r="A560" s="1480"/>
    </row>
    <row r="561" spans="1:1" x14ac:dyDescent="0.25">
      <c r="A561" s="1480"/>
    </row>
    <row r="562" spans="1:1" x14ac:dyDescent="0.25">
      <c r="A562" s="1480"/>
    </row>
    <row r="563" spans="1:1" x14ac:dyDescent="0.25">
      <c r="A563" s="1480"/>
    </row>
    <row r="564" spans="1:1" x14ac:dyDescent="0.25">
      <c r="A564" s="1480"/>
    </row>
    <row r="565" spans="1:1" x14ac:dyDescent="0.25">
      <c r="A565" s="1480"/>
    </row>
    <row r="566" spans="1:1" x14ac:dyDescent="0.25">
      <c r="A566" s="1480"/>
    </row>
    <row r="567" spans="1:1" x14ac:dyDescent="0.25">
      <c r="A567" s="1480"/>
    </row>
    <row r="568" spans="1:1" x14ac:dyDescent="0.25">
      <c r="A568" s="1480"/>
    </row>
    <row r="569" spans="1:1" x14ac:dyDescent="0.25">
      <c r="A569" s="1480"/>
    </row>
    <row r="570" spans="1:1" x14ac:dyDescent="0.25">
      <c r="A570" s="1480"/>
    </row>
    <row r="571" spans="1:1" x14ac:dyDescent="0.25">
      <c r="A571" s="1480"/>
    </row>
    <row r="572" spans="1:1" x14ac:dyDescent="0.25">
      <c r="A572" s="1480"/>
    </row>
    <row r="573" spans="1:1" x14ac:dyDescent="0.25">
      <c r="A573" s="1480"/>
    </row>
    <row r="574" spans="1:1" x14ac:dyDescent="0.25">
      <c r="A574" s="1480"/>
    </row>
    <row r="575" spans="1:1" x14ac:dyDescent="0.25">
      <c r="A575" s="1480"/>
    </row>
    <row r="576" spans="1:1" x14ac:dyDescent="0.25">
      <c r="A576" s="1480"/>
    </row>
    <row r="577" spans="1:1" x14ac:dyDescent="0.25">
      <c r="A577" s="1480"/>
    </row>
    <row r="578" spans="1:1" x14ac:dyDescent="0.25">
      <c r="A578" s="1480"/>
    </row>
    <row r="579" spans="1:1" x14ac:dyDescent="0.25">
      <c r="A579" s="1480"/>
    </row>
    <row r="580" spans="1:1" x14ac:dyDescent="0.25">
      <c r="A580" s="1480"/>
    </row>
    <row r="581" spans="1:1" x14ac:dyDescent="0.25">
      <c r="A581" s="1480"/>
    </row>
    <row r="582" spans="1:1" x14ac:dyDescent="0.25">
      <c r="A582" s="1480"/>
    </row>
    <row r="583" spans="1:1" x14ac:dyDescent="0.25">
      <c r="A583" s="1480"/>
    </row>
    <row r="584" spans="1:1" x14ac:dyDescent="0.25">
      <c r="A584" s="1480"/>
    </row>
    <row r="585" spans="1:1" x14ac:dyDescent="0.25">
      <c r="A585" s="1480"/>
    </row>
    <row r="586" spans="1:1" x14ac:dyDescent="0.25">
      <c r="A586" s="1480"/>
    </row>
    <row r="587" spans="1:1" x14ac:dyDescent="0.25">
      <c r="A587" s="1480"/>
    </row>
    <row r="588" spans="1:1" x14ac:dyDescent="0.25">
      <c r="A588" s="1480"/>
    </row>
    <row r="589" spans="1:1" x14ac:dyDescent="0.25">
      <c r="A589" s="1480"/>
    </row>
    <row r="590" spans="1:1" x14ac:dyDescent="0.25">
      <c r="A590" s="1480"/>
    </row>
    <row r="591" spans="1:1" x14ac:dyDescent="0.25">
      <c r="A591" s="1480"/>
    </row>
    <row r="592" spans="1:1" x14ac:dyDescent="0.25">
      <c r="A592" s="1480"/>
    </row>
    <row r="593" spans="1:1" x14ac:dyDescent="0.25">
      <c r="A593" s="1480"/>
    </row>
    <row r="594" spans="1:1" x14ac:dyDescent="0.25">
      <c r="A594" s="1480"/>
    </row>
    <row r="595" spans="1:1" x14ac:dyDescent="0.25">
      <c r="A595" s="1480"/>
    </row>
    <row r="596" spans="1:1" x14ac:dyDescent="0.25">
      <c r="A596" s="1480"/>
    </row>
    <row r="597" spans="1:1" x14ac:dyDescent="0.25">
      <c r="A597" s="1480"/>
    </row>
    <row r="598" spans="1:1" x14ac:dyDescent="0.25">
      <c r="A598" s="1480"/>
    </row>
    <row r="599" spans="1:1" x14ac:dyDescent="0.25">
      <c r="A599" s="1480"/>
    </row>
    <row r="600" spans="1:1" x14ac:dyDescent="0.25">
      <c r="A600" s="1480"/>
    </row>
    <row r="601" spans="1:1" x14ac:dyDescent="0.25">
      <c r="A601" s="1480"/>
    </row>
    <row r="602" spans="1:1" x14ac:dyDescent="0.25">
      <c r="A602" s="1480"/>
    </row>
    <row r="603" spans="1:1" x14ac:dyDescent="0.25">
      <c r="A603" s="1480"/>
    </row>
    <row r="604" spans="1:1" x14ac:dyDescent="0.25">
      <c r="A604" s="1480"/>
    </row>
    <row r="605" spans="1:1" x14ac:dyDescent="0.25">
      <c r="A605" s="1480"/>
    </row>
    <row r="606" spans="1:1" x14ac:dyDescent="0.25">
      <c r="A606" s="1480"/>
    </row>
    <row r="607" spans="1:1" x14ac:dyDescent="0.25">
      <c r="A607" s="1480"/>
    </row>
    <row r="608" spans="1:1" x14ac:dyDescent="0.25">
      <c r="A608" s="1480"/>
    </row>
    <row r="609" spans="1:1" x14ac:dyDescent="0.25">
      <c r="A609" s="1480"/>
    </row>
    <row r="610" spans="1:1" x14ac:dyDescent="0.25">
      <c r="A610" s="1480"/>
    </row>
    <row r="611" spans="1:1" x14ac:dyDescent="0.25">
      <c r="A611" s="1480"/>
    </row>
    <row r="612" spans="1:1" x14ac:dyDescent="0.25">
      <c r="A612" s="1480"/>
    </row>
    <row r="613" spans="1:1" x14ac:dyDescent="0.25">
      <c r="A613" s="1480"/>
    </row>
    <row r="614" spans="1:1" x14ac:dyDescent="0.25">
      <c r="A614" s="1480"/>
    </row>
    <row r="615" spans="1:1" x14ac:dyDescent="0.25">
      <c r="A615" s="1480"/>
    </row>
    <row r="616" spans="1:1" x14ac:dyDescent="0.25">
      <c r="A616" s="1480"/>
    </row>
  </sheetData>
  <mergeCells count="886">
    <mergeCell ref="B481:B482"/>
    <mergeCell ref="A481:A482"/>
    <mergeCell ref="A483:A484"/>
    <mergeCell ref="B483:B484"/>
    <mergeCell ref="A506:A508"/>
    <mergeCell ref="B506:B508"/>
    <mergeCell ref="A503:A505"/>
    <mergeCell ref="B503:B505"/>
    <mergeCell ref="C503:C505"/>
    <mergeCell ref="A487:A489"/>
    <mergeCell ref="B487:B489"/>
    <mergeCell ref="C487:C489"/>
    <mergeCell ref="A485:A486"/>
    <mergeCell ref="C481:C482"/>
    <mergeCell ref="C483:C484"/>
    <mergeCell ref="A509:A511"/>
    <mergeCell ref="G509:G511"/>
    <mergeCell ref="F509:F511"/>
    <mergeCell ref="H500:H511"/>
    <mergeCell ref="I509:I511"/>
    <mergeCell ref="J509:J511"/>
    <mergeCell ref="E509:E511"/>
    <mergeCell ref="D509:D511"/>
    <mergeCell ref="C509:C511"/>
    <mergeCell ref="B509:B511"/>
    <mergeCell ref="E503:E505"/>
    <mergeCell ref="F503:F505"/>
    <mergeCell ref="D503:D505"/>
    <mergeCell ref="M259:O259"/>
    <mergeCell ref="C335:C338"/>
    <mergeCell ref="C294:C297"/>
    <mergeCell ref="D327:D330"/>
    <mergeCell ref="C479:C480"/>
    <mergeCell ref="B479:B480"/>
    <mergeCell ref="H339:H342"/>
    <mergeCell ref="G278:G281"/>
    <mergeCell ref="G282:G285"/>
    <mergeCell ref="G351:G354"/>
    <mergeCell ref="H351:H354"/>
    <mergeCell ref="M282:M283"/>
    <mergeCell ref="G363:G366"/>
    <mergeCell ref="G367:G370"/>
    <mergeCell ref="G265:G269"/>
    <mergeCell ref="H394:H397"/>
    <mergeCell ref="G359:G362"/>
    <mergeCell ref="H375:H378"/>
    <mergeCell ref="G375:G378"/>
    <mergeCell ref="H355:H358"/>
    <mergeCell ref="H359:H362"/>
    <mergeCell ref="H363:H366"/>
    <mergeCell ref="H406:H409"/>
    <mergeCell ref="G379:G385"/>
    <mergeCell ref="G339:G342"/>
    <mergeCell ref="G298:G301"/>
    <mergeCell ref="G235:G238"/>
    <mergeCell ref="F243:F245"/>
    <mergeCell ref="A475:A478"/>
    <mergeCell ref="M210:M212"/>
    <mergeCell ref="J156:J159"/>
    <mergeCell ref="B475:B478"/>
    <mergeCell ref="B429:B432"/>
    <mergeCell ref="D456:D457"/>
    <mergeCell ref="D458:D459"/>
    <mergeCell ref="D460:D461"/>
    <mergeCell ref="D450:D451"/>
    <mergeCell ref="C473:C474"/>
    <mergeCell ref="J379:J385"/>
    <mergeCell ref="C262:L262"/>
    <mergeCell ref="F282:F285"/>
    <mergeCell ref="D429:F432"/>
    <mergeCell ref="D265:D269"/>
    <mergeCell ref="I379:I385"/>
    <mergeCell ref="J386:J387"/>
    <mergeCell ref="G402:G405"/>
    <mergeCell ref="G406:G409"/>
    <mergeCell ref="M380:M381"/>
    <mergeCell ref="D379:F382"/>
    <mergeCell ref="B93:B94"/>
    <mergeCell ref="C156:C159"/>
    <mergeCell ref="D235:D238"/>
    <mergeCell ref="F125:F126"/>
    <mergeCell ref="F130:F133"/>
    <mergeCell ref="F176:F178"/>
    <mergeCell ref="F172:F174"/>
    <mergeCell ref="J198:J201"/>
    <mergeCell ref="I227:I230"/>
    <mergeCell ref="J227:J228"/>
    <mergeCell ref="G270:G273"/>
    <mergeCell ref="F351:F354"/>
    <mergeCell ref="F298:F301"/>
    <mergeCell ref="F290:F293"/>
    <mergeCell ref="C264:L264"/>
    <mergeCell ref="H298:H301"/>
    <mergeCell ref="H286:H289"/>
    <mergeCell ref="H290:H293"/>
    <mergeCell ref="G274:G277"/>
    <mergeCell ref="G294:G297"/>
    <mergeCell ref="G315:G318"/>
    <mergeCell ref="G319:G322"/>
    <mergeCell ref="G255:G258"/>
    <mergeCell ref="B497:B499"/>
    <mergeCell ref="A497:A499"/>
    <mergeCell ref="C429:C432"/>
    <mergeCell ref="A479:A480"/>
    <mergeCell ref="C471:C472"/>
    <mergeCell ref="F439:F440"/>
    <mergeCell ref="F444:F445"/>
    <mergeCell ref="F464:F465"/>
    <mergeCell ref="D331:D334"/>
    <mergeCell ref="F339:F340"/>
    <mergeCell ref="A429:A432"/>
    <mergeCell ref="B435:B438"/>
    <mergeCell ref="D406:D409"/>
    <mergeCell ref="D402:D405"/>
    <mergeCell ref="F355:F356"/>
    <mergeCell ref="F390:F393"/>
    <mergeCell ref="F343:F344"/>
    <mergeCell ref="F335:F338"/>
    <mergeCell ref="C418:C421"/>
    <mergeCell ref="C422:C425"/>
    <mergeCell ref="C435:C438"/>
    <mergeCell ref="D367:D370"/>
    <mergeCell ref="D371:D374"/>
    <mergeCell ref="F383:F385"/>
    <mergeCell ref="A536:K536"/>
    <mergeCell ref="A534:K534"/>
    <mergeCell ref="A521:K521"/>
    <mergeCell ref="A520:K520"/>
    <mergeCell ref="F481:F482"/>
    <mergeCell ref="F492:F493"/>
    <mergeCell ref="F483:F484"/>
    <mergeCell ref="D492:D493"/>
    <mergeCell ref="D483:D484"/>
    <mergeCell ref="D485:D486"/>
    <mergeCell ref="G500:G508"/>
    <mergeCell ref="G485:G489"/>
    <mergeCell ref="G490:G499"/>
    <mergeCell ref="B490:B491"/>
    <mergeCell ref="B492:B493"/>
    <mergeCell ref="A492:A493"/>
    <mergeCell ref="A490:A491"/>
    <mergeCell ref="D490:D491"/>
    <mergeCell ref="F490:F491"/>
    <mergeCell ref="C485:C486"/>
    <mergeCell ref="C490:C491"/>
    <mergeCell ref="C492:C493"/>
    <mergeCell ref="B485:B486"/>
    <mergeCell ref="C497:C499"/>
    <mergeCell ref="O490:O491"/>
    <mergeCell ref="M487:M488"/>
    <mergeCell ref="H453:H455"/>
    <mergeCell ref="H446:H449"/>
    <mergeCell ref="N487:N488"/>
    <mergeCell ref="D494:D496"/>
    <mergeCell ref="B494:B496"/>
    <mergeCell ref="C519:K519"/>
    <mergeCell ref="M235:M236"/>
    <mergeCell ref="H418:H421"/>
    <mergeCell ref="G410:G413"/>
    <mergeCell ref="A515:K515"/>
    <mergeCell ref="C512:K512"/>
    <mergeCell ref="C517:O517"/>
    <mergeCell ref="O380:O381"/>
    <mergeCell ref="D335:D338"/>
    <mergeCell ref="D302:D305"/>
    <mergeCell ref="F497:F499"/>
    <mergeCell ref="E497:E499"/>
    <mergeCell ref="D497:D499"/>
    <mergeCell ref="F487:F489"/>
    <mergeCell ref="D487:D489"/>
    <mergeCell ref="E487:E489"/>
    <mergeCell ref="F446:F447"/>
    <mergeCell ref="G394:G397"/>
    <mergeCell ref="G398:G401"/>
    <mergeCell ref="H398:H401"/>
    <mergeCell ref="F398:F401"/>
    <mergeCell ref="F402:F405"/>
    <mergeCell ref="F406:F409"/>
    <mergeCell ref="G386:G393"/>
    <mergeCell ref="D394:F397"/>
    <mergeCell ref="C402:C405"/>
    <mergeCell ref="D398:D401"/>
    <mergeCell ref="D386:F389"/>
    <mergeCell ref="C331:C334"/>
    <mergeCell ref="C327:C330"/>
    <mergeCell ref="F231:F233"/>
    <mergeCell ref="G302:G305"/>
    <mergeCell ref="G247:G250"/>
    <mergeCell ref="D255:D258"/>
    <mergeCell ref="D306:D310"/>
    <mergeCell ref="E302:E305"/>
    <mergeCell ref="C306:C310"/>
    <mergeCell ref="G286:G289"/>
    <mergeCell ref="D278:D281"/>
    <mergeCell ref="F294:F297"/>
    <mergeCell ref="D298:D301"/>
    <mergeCell ref="D294:D297"/>
    <mergeCell ref="F265:F269"/>
    <mergeCell ref="F311:F314"/>
    <mergeCell ref="F278:F281"/>
    <mergeCell ref="C265:C269"/>
    <mergeCell ref="C290:C293"/>
    <mergeCell ref="C270:C273"/>
    <mergeCell ref="C278:C281"/>
    <mergeCell ref="F306:F310"/>
    <mergeCell ref="C371:C374"/>
    <mergeCell ref="H371:H374"/>
    <mergeCell ref="H367:H370"/>
    <mergeCell ref="F371:F373"/>
    <mergeCell ref="F375:F378"/>
    <mergeCell ref="F347:F350"/>
    <mergeCell ref="G347:G350"/>
    <mergeCell ref="H347:H350"/>
    <mergeCell ref="G371:G374"/>
    <mergeCell ref="O235:O236"/>
    <mergeCell ref="J251:J252"/>
    <mergeCell ref="I243:I246"/>
    <mergeCell ref="J243:J244"/>
    <mergeCell ref="I247:I250"/>
    <mergeCell ref="J247:J248"/>
    <mergeCell ref="I235:I238"/>
    <mergeCell ref="I251:I254"/>
    <mergeCell ref="N235:N236"/>
    <mergeCell ref="G414:G417"/>
    <mergeCell ref="C475:C478"/>
    <mergeCell ref="G441:G445"/>
    <mergeCell ref="G456:G459"/>
    <mergeCell ref="G453:G455"/>
    <mergeCell ref="D479:D480"/>
    <mergeCell ref="F479:F480"/>
    <mergeCell ref="D471:D472"/>
    <mergeCell ref="F471:F472"/>
    <mergeCell ref="G429:G434"/>
    <mergeCell ref="G435:G440"/>
    <mergeCell ref="D422:D425"/>
    <mergeCell ref="F433:F434"/>
    <mergeCell ref="F458:F459"/>
    <mergeCell ref="D473:D474"/>
    <mergeCell ref="D441:F443"/>
    <mergeCell ref="D464:D465"/>
    <mergeCell ref="D462:D463"/>
    <mergeCell ref="O483:O484"/>
    <mergeCell ref="M473:M474"/>
    <mergeCell ref="O475:O477"/>
    <mergeCell ref="I466:I470"/>
    <mergeCell ref="I441:I465"/>
    <mergeCell ref="D435:F438"/>
    <mergeCell ref="C426:K426"/>
    <mergeCell ref="G466:G470"/>
    <mergeCell ref="H466:H470"/>
    <mergeCell ref="F450:F451"/>
    <mergeCell ref="H471:H480"/>
    <mergeCell ref="F456:F457"/>
    <mergeCell ref="F454:F455"/>
    <mergeCell ref="G418:G421"/>
    <mergeCell ref="F462:F463"/>
    <mergeCell ref="G446:G449"/>
    <mergeCell ref="G450:G452"/>
    <mergeCell ref="M77:O77"/>
    <mergeCell ref="M95:O95"/>
    <mergeCell ref="M85:O85"/>
    <mergeCell ref="I70:I76"/>
    <mergeCell ref="H222:H226"/>
    <mergeCell ref="J210:J213"/>
    <mergeCell ref="J222:J226"/>
    <mergeCell ref="M214:M216"/>
    <mergeCell ref="I214:I217"/>
    <mergeCell ref="C113:K113"/>
    <mergeCell ref="B115:O115"/>
    <mergeCell ref="M114:O114"/>
    <mergeCell ref="N210:N212"/>
    <mergeCell ref="O168:O169"/>
    <mergeCell ref="M194:M195"/>
    <mergeCell ref="M186:M188"/>
    <mergeCell ref="B176:B179"/>
    <mergeCell ref="F50:F51"/>
    <mergeCell ref="F46:F48"/>
    <mergeCell ref="J80:J84"/>
    <mergeCell ref="G222:G226"/>
    <mergeCell ref="H202:H205"/>
    <mergeCell ref="H206:H209"/>
    <mergeCell ref="H210:H213"/>
    <mergeCell ref="H198:H201"/>
    <mergeCell ref="G206:G209"/>
    <mergeCell ref="G172:G175"/>
    <mergeCell ref="B90:B92"/>
    <mergeCell ref="G80:G84"/>
    <mergeCell ref="I222:I226"/>
    <mergeCell ref="D135:F138"/>
    <mergeCell ref="F139:F141"/>
    <mergeCell ref="E139:E142"/>
    <mergeCell ref="M130:M131"/>
    <mergeCell ref="D160:D162"/>
    <mergeCell ref="E163:E167"/>
    <mergeCell ref="B163:B167"/>
    <mergeCell ref="H176:H179"/>
    <mergeCell ref="H156:H162"/>
    <mergeCell ref="G186:G189"/>
    <mergeCell ref="G239:G242"/>
    <mergeCell ref="G243:G246"/>
    <mergeCell ref="H214:H217"/>
    <mergeCell ref="H218:H221"/>
    <mergeCell ref="H186:H189"/>
    <mergeCell ref="H190:H193"/>
    <mergeCell ref="H172:H175"/>
    <mergeCell ref="G180:G185"/>
    <mergeCell ref="G194:G197"/>
    <mergeCell ref="G210:G213"/>
    <mergeCell ref="G214:G217"/>
    <mergeCell ref="G168:G171"/>
    <mergeCell ref="G231:G234"/>
    <mergeCell ref="G227:G230"/>
    <mergeCell ref="H231:H234"/>
    <mergeCell ref="H243:H246"/>
    <mergeCell ref="A251:A254"/>
    <mergeCell ref="A255:A258"/>
    <mergeCell ref="B251:B254"/>
    <mergeCell ref="C247:C250"/>
    <mergeCell ref="A190:A193"/>
    <mergeCell ref="B148:B151"/>
    <mergeCell ref="D286:D289"/>
    <mergeCell ref="D282:D285"/>
    <mergeCell ref="A99:A102"/>
    <mergeCell ref="B156:B159"/>
    <mergeCell ref="B172:B175"/>
    <mergeCell ref="D172:D175"/>
    <mergeCell ref="D176:D179"/>
    <mergeCell ref="C180:C185"/>
    <mergeCell ref="B270:B273"/>
    <mergeCell ref="B274:B277"/>
    <mergeCell ref="C282:C285"/>
    <mergeCell ref="B33:B34"/>
    <mergeCell ref="A70:A74"/>
    <mergeCell ref="G35:G49"/>
    <mergeCell ref="A33:A34"/>
    <mergeCell ref="D83:D84"/>
    <mergeCell ref="C30:J30"/>
    <mergeCell ref="F24:F27"/>
    <mergeCell ref="H11:H27"/>
    <mergeCell ref="F16:F19"/>
    <mergeCell ref="B11:B30"/>
    <mergeCell ref="J11:J12"/>
    <mergeCell ref="G54:G65"/>
    <mergeCell ref="A41:A45"/>
    <mergeCell ref="F41:F45"/>
    <mergeCell ref="D41:D45"/>
    <mergeCell ref="E41:E45"/>
    <mergeCell ref="C41:C45"/>
    <mergeCell ref="B41:B45"/>
    <mergeCell ref="F62:F65"/>
    <mergeCell ref="A9:A10"/>
    <mergeCell ref="G331:G334"/>
    <mergeCell ref="I331:I334"/>
    <mergeCell ref="H265:H269"/>
    <mergeCell ref="H270:H273"/>
    <mergeCell ref="H274:H277"/>
    <mergeCell ref="G460:G465"/>
    <mergeCell ref="N485:N486"/>
    <mergeCell ref="O485:O486"/>
    <mergeCell ref="M479:M480"/>
    <mergeCell ref="N479:N480"/>
    <mergeCell ref="M475:M477"/>
    <mergeCell ref="N475:N477"/>
    <mergeCell ref="N473:N474"/>
    <mergeCell ref="M483:M484"/>
    <mergeCell ref="G481:G484"/>
    <mergeCell ref="D454:D455"/>
    <mergeCell ref="N363:N364"/>
    <mergeCell ref="M363:M364"/>
    <mergeCell ref="A11:A30"/>
    <mergeCell ref="D69:J69"/>
    <mergeCell ref="D66:J67"/>
    <mergeCell ref="B70:B74"/>
    <mergeCell ref="J70:J76"/>
    <mergeCell ref="A531:K531"/>
    <mergeCell ref="A532:K532"/>
    <mergeCell ref="A530:K530"/>
    <mergeCell ref="A527:K527"/>
    <mergeCell ref="A528:K528"/>
    <mergeCell ref="A363:A366"/>
    <mergeCell ref="A394:A397"/>
    <mergeCell ref="M494:M495"/>
    <mergeCell ref="O473:O474"/>
    <mergeCell ref="H450:H452"/>
    <mergeCell ref="J441:J443"/>
    <mergeCell ref="M485:M486"/>
    <mergeCell ref="H441:H445"/>
    <mergeCell ref="N521:O521"/>
    <mergeCell ref="N523:O523"/>
    <mergeCell ref="M518:O518"/>
    <mergeCell ref="H456:H459"/>
    <mergeCell ref="I503:I508"/>
    <mergeCell ref="J503:J508"/>
    <mergeCell ref="M490:M491"/>
    <mergeCell ref="O479:O480"/>
    <mergeCell ref="H485:H499"/>
    <mergeCell ref="O487:O488"/>
    <mergeCell ref="N490:N491"/>
    <mergeCell ref="F363:F366"/>
    <mergeCell ref="F367:F370"/>
    <mergeCell ref="M514:O514"/>
    <mergeCell ref="B513:K513"/>
    <mergeCell ref="M513:O513"/>
    <mergeCell ref="B514:K514"/>
    <mergeCell ref="B363:B366"/>
    <mergeCell ref="C375:C378"/>
    <mergeCell ref="C367:C370"/>
    <mergeCell ref="F475:F478"/>
    <mergeCell ref="D375:D378"/>
    <mergeCell ref="I435:I440"/>
    <mergeCell ref="J435:J440"/>
    <mergeCell ref="N483:N484"/>
    <mergeCell ref="F418:F420"/>
    <mergeCell ref="I410:I425"/>
    <mergeCell ref="G422:G425"/>
    <mergeCell ref="C428:L428"/>
    <mergeCell ref="J429:J434"/>
    <mergeCell ref="M426:O426"/>
    <mergeCell ref="D466:F470"/>
    <mergeCell ref="F460:F461"/>
    <mergeCell ref="G471:G480"/>
    <mergeCell ref="C410:C413"/>
    <mergeCell ref="C10:L10"/>
    <mergeCell ref="B9:B10"/>
    <mergeCell ref="C9:O9"/>
    <mergeCell ref="J20:J21"/>
    <mergeCell ref="J24:J25"/>
    <mergeCell ref="G11:G27"/>
    <mergeCell ref="D418:D421"/>
    <mergeCell ref="C311:C314"/>
    <mergeCell ref="F315:F318"/>
    <mergeCell ref="F270:F273"/>
    <mergeCell ref="D359:F362"/>
    <mergeCell ref="C302:C305"/>
    <mergeCell ref="C298:C301"/>
    <mergeCell ref="C286:C289"/>
    <mergeCell ref="C359:C362"/>
    <mergeCell ref="D311:D314"/>
    <mergeCell ref="C323:C326"/>
    <mergeCell ref="C319:C322"/>
    <mergeCell ref="C315:C318"/>
    <mergeCell ref="B319:B322"/>
    <mergeCell ref="B290:B293"/>
    <mergeCell ref="C363:C366"/>
    <mergeCell ref="D414:D417"/>
    <mergeCell ref="D410:F413"/>
    <mergeCell ref="A335:A338"/>
    <mergeCell ref="M535:P535"/>
    <mergeCell ref="A529:K529"/>
    <mergeCell ref="A533:K533"/>
    <mergeCell ref="A522:K522"/>
    <mergeCell ref="A523:K523"/>
    <mergeCell ref="A524:K524"/>
    <mergeCell ref="A525:K525"/>
    <mergeCell ref="A526:K526"/>
    <mergeCell ref="A535:K535"/>
    <mergeCell ref="B414:B417"/>
    <mergeCell ref="A390:A393"/>
    <mergeCell ref="A410:A413"/>
    <mergeCell ref="A414:A417"/>
    <mergeCell ref="A418:A421"/>
    <mergeCell ref="A367:A370"/>
    <mergeCell ref="A359:A362"/>
    <mergeCell ref="N519:O519"/>
    <mergeCell ref="B367:B370"/>
    <mergeCell ref="F448:F449"/>
    <mergeCell ref="F494:F496"/>
    <mergeCell ref="M512:O512"/>
    <mergeCell ref="C466:C470"/>
    <mergeCell ref="N532:O532"/>
    <mergeCell ref="N534:O534"/>
    <mergeCell ref="N533:O533"/>
    <mergeCell ref="N531:O531"/>
    <mergeCell ref="B198:B201"/>
    <mergeCell ref="C243:C246"/>
    <mergeCell ref="C251:C254"/>
    <mergeCell ref="B315:B318"/>
    <mergeCell ref="B418:B421"/>
    <mergeCell ref="B422:B425"/>
    <mergeCell ref="F198:F199"/>
    <mergeCell ref="O210:O212"/>
    <mergeCell ref="I255:I258"/>
    <mergeCell ref="J255:J256"/>
    <mergeCell ref="B239:B242"/>
    <mergeCell ref="B243:B246"/>
    <mergeCell ref="B311:B314"/>
    <mergeCell ref="B375:B378"/>
    <mergeCell ref="C259:K259"/>
    <mergeCell ref="G335:G338"/>
    <mergeCell ref="H335:H338"/>
    <mergeCell ref="C379:C382"/>
    <mergeCell ref="F210:F213"/>
    <mergeCell ref="F222:F226"/>
    <mergeCell ref="D206:D209"/>
    <mergeCell ref="C5:C6"/>
    <mergeCell ref="M5:O5"/>
    <mergeCell ref="E5:E6"/>
    <mergeCell ref="H5:H6"/>
    <mergeCell ref="D5:D6"/>
    <mergeCell ref="F5:F6"/>
    <mergeCell ref="L5:L6"/>
    <mergeCell ref="L1:O1"/>
    <mergeCell ref="N4:O4"/>
    <mergeCell ref="A2:O2"/>
    <mergeCell ref="I5:I6"/>
    <mergeCell ref="J5:J6"/>
    <mergeCell ref="K5:K6"/>
    <mergeCell ref="A3:O3"/>
    <mergeCell ref="G5:G6"/>
    <mergeCell ref="A5:A6"/>
    <mergeCell ref="B5:B6"/>
    <mergeCell ref="A148:A151"/>
    <mergeCell ref="B119:B122"/>
    <mergeCell ref="B116:L116"/>
    <mergeCell ref="D148:D151"/>
    <mergeCell ref="H135:H142"/>
    <mergeCell ref="E130:E134"/>
    <mergeCell ref="J143:J151"/>
    <mergeCell ref="H143:H151"/>
    <mergeCell ref="I143:I151"/>
    <mergeCell ref="F123:F124"/>
    <mergeCell ref="J125:J126"/>
    <mergeCell ref="I125:I134"/>
    <mergeCell ref="E125:E129"/>
    <mergeCell ref="D119:F122"/>
    <mergeCell ref="G119:G124"/>
    <mergeCell ref="H119:H124"/>
    <mergeCell ref="I119:I124"/>
    <mergeCell ref="D168:D171"/>
    <mergeCell ref="F148:F151"/>
    <mergeCell ref="B99:B102"/>
    <mergeCell ref="I80:I84"/>
    <mergeCell ref="E80:E84"/>
    <mergeCell ref="C87:C89"/>
    <mergeCell ref="G125:G129"/>
    <mergeCell ref="G130:G134"/>
    <mergeCell ref="H125:H134"/>
    <mergeCell ref="F93:F94"/>
    <mergeCell ref="G143:G151"/>
    <mergeCell ref="D143:F147"/>
    <mergeCell ref="C152:K152"/>
    <mergeCell ref="C163:C167"/>
    <mergeCell ref="C148:C151"/>
    <mergeCell ref="C90:C92"/>
    <mergeCell ref="C85:K85"/>
    <mergeCell ref="M31:O31"/>
    <mergeCell ref="C31:K31"/>
    <mergeCell ref="D11:F11"/>
    <mergeCell ref="F12:F15"/>
    <mergeCell ref="N50:N51"/>
    <mergeCell ref="I46:I49"/>
    <mergeCell ref="M36:M37"/>
    <mergeCell ref="M41:M42"/>
    <mergeCell ref="N41:N42"/>
    <mergeCell ref="O41:O42"/>
    <mergeCell ref="I41:I44"/>
    <mergeCell ref="M50:M51"/>
    <mergeCell ref="O50:O51"/>
    <mergeCell ref="I50:I53"/>
    <mergeCell ref="H194:H197"/>
    <mergeCell ref="B7:O7"/>
    <mergeCell ref="A235:A238"/>
    <mergeCell ref="B231:B234"/>
    <mergeCell ref="B235:B238"/>
    <mergeCell ref="C176:C179"/>
    <mergeCell ref="A176:A179"/>
    <mergeCell ref="B180:B185"/>
    <mergeCell ref="A180:A185"/>
    <mergeCell ref="B186:B189"/>
    <mergeCell ref="C222:C226"/>
    <mergeCell ref="A227:A230"/>
    <mergeCell ref="G50:G53"/>
    <mergeCell ref="C172:C175"/>
    <mergeCell ref="G70:G76"/>
    <mergeCell ref="C190:C193"/>
    <mergeCell ref="O36:O37"/>
    <mergeCell ref="N36:N37"/>
    <mergeCell ref="I36:I39"/>
    <mergeCell ref="B8:L8"/>
    <mergeCell ref="G135:G142"/>
    <mergeCell ref="M54:M55"/>
    <mergeCell ref="N54:N55"/>
    <mergeCell ref="O54:O55"/>
    <mergeCell ref="D194:D197"/>
    <mergeCell ref="D198:D201"/>
    <mergeCell ref="F202:F204"/>
    <mergeCell ref="F206:F207"/>
    <mergeCell ref="D202:D205"/>
    <mergeCell ref="A156:A159"/>
    <mergeCell ref="C168:C171"/>
    <mergeCell ref="B168:B171"/>
    <mergeCell ref="G163:G167"/>
    <mergeCell ref="C186:C189"/>
    <mergeCell ref="A186:A189"/>
    <mergeCell ref="B194:B197"/>
    <mergeCell ref="C194:C197"/>
    <mergeCell ref="F180:F184"/>
    <mergeCell ref="G190:G193"/>
    <mergeCell ref="F194:F195"/>
    <mergeCell ref="A243:A246"/>
    <mergeCell ref="A247:A250"/>
    <mergeCell ref="C198:C201"/>
    <mergeCell ref="B247:B250"/>
    <mergeCell ref="C239:C242"/>
    <mergeCell ref="B222:B226"/>
    <mergeCell ref="A222:A226"/>
    <mergeCell ref="G198:G201"/>
    <mergeCell ref="D210:D213"/>
    <mergeCell ref="E222:E226"/>
    <mergeCell ref="F214:F215"/>
    <mergeCell ref="F218:F219"/>
    <mergeCell ref="G218:G221"/>
    <mergeCell ref="A379:A382"/>
    <mergeCell ref="B359:B362"/>
    <mergeCell ref="B335:B338"/>
    <mergeCell ref="A163:A167"/>
    <mergeCell ref="A168:A171"/>
    <mergeCell ref="A119:A122"/>
    <mergeCell ref="A172:A175"/>
    <mergeCell ref="A265:A269"/>
    <mergeCell ref="A290:A293"/>
    <mergeCell ref="A278:A281"/>
    <mergeCell ref="A371:A374"/>
    <mergeCell ref="B371:B374"/>
    <mergeCell ref="A375:A378"/>
    <mergeCell ref="B379:B382"/>
    <mergeCell ref="B190:B193"/>
    <mergeCell ref="B331:B334"/>
    <mergeCell ref="A331:A334"/>
    <mergeCell ref="A286:A289"/>
    <mergeCell ref="A315:A318"/>
    <mergeCell ref="B298:B301"/>
    <mergeCell ref="B302:B305"/>
    <mergeCell ref="A239:A242"/>
    <mergeCell ref="A231:A234"/>
    <mergeCell ref="A194:A197"/>
    <mergeCell ref="J186:J189"/>
    <mergeCell ref="D186:D189"/>
    <mergeCell ref="D190:D193"/>
    <mergeCell ref="M58:M59"/>
    <mergeCell ref="N58:N59"/>
    <mergeCell ref="D110:D112"/>
    <mergeCell ref="G107:G112"/>
    <mergeCell ref="F110:F112"/>
    <mergeCell ref="F168:F170"/>
    <mergeCell ref="F186:F188"/>
    <mergeCell ref="E70:E76"/>
    <mergeCell ref="D163:D167"/>
    <mergeCell ref="F160:F162"/>
    <mergeCell ref="G156:G162"/>
    <mergeCell ref="D156:D159"/>
    <mergeCell ref="F163:F166"/>
    <mergeCell ref="J180:J181"/>
    <mergeCell ref="J172:J173"/>
    <mergeCell ref="C95:K95"/>
    <mergeCell ref="H90:H94"/>
    <mergeCell ref="G90:G94"/>
    <mergeCell ref="D97:L98"/>
    <mergeCell ref="I99:I106"/>
    <mergeCell ref="H163:H167"/>
    <mergeCell ref="M62:M63"/>
    <mergeCell ref="N62:N63"/>
    <mergeCell ref="M113:O113"/>
    <mergeCell ref="M152:O152"/>
    <mergeCell ref="J163:J167"/>
    <mergeCell ref="J168:J169"/>
    <mergeCell ref="O58:O59"/>
    <mergeCell ref="C154:L155"/>
    <mergeCell ref="F83:F84"/>
    <mergeCell ref="D87:L89"/>
    <mergeCell ref="B114:K114"/>
    <mergeCell ref="I107:I112"/>
    <mergeCell ref="D107:D109"/>
    <mergeCell ref="F107:F108"/>
    <mergeCell ref="E107:E112"/>
    <mergeCell ref="B97:B98"/>
    <mergeCell ref="H107:H112"/>
    <mergeCell ref="E90:E94"/>
    <mergeCell ref="F103:F106"/>
    <mergeCell ref="I90:I94"/>
    <mergeCell ref="D99:D102"/>
    <mergeCell ref="O62:O63"/>
    <mergeCell ref="C110:C112"/>
    <mergeCell ref="J90:J94"/>
    <mergeCell ref="A36:A40"/>
    <mergeCell ref="B36:B40"/>
    <mergeCell ref="C36:C40"/>
    <mergeCell ref="D36:D40"/>
    <mergeCell ref="E36:E40"/>
    <mergeCell ref="E99:E106"/>
    <mergeCell ref="C97:C98"/>
    <mergeCell ref="C93:C94"/>
    <mergeCell ref="D93:D94"/>
    <mergeCell ref="C99:C102"/>
    <mergeCell ref="A87:A89"/>
    <mergeCell ref="D70:D73"/>
    <mergeCell ref="C77:K77"/>
    <mergeCell ref="C79:L79"/>
    <mergeCell ref="F75:F76"/>
    <mergeCell ref="H70:H76"/>
    <mergeCell ref="F80:F81"/>
    <mergeCell ref="C70:C74"/>
    <mergeCell ref="H54:H65"/>
    <mergeCell ref="H35:H53"/>
    <mergeCell ref="B87:B89"/>
    <mergeCell ref="A90:A92"/>
    <mergeCell ref="A93:A94"/>
    <mergeCell ref="A97:A98"/>
    <mergeCell ref="G355:G358"/>
    <mergeCell ref="G343:G346"/>
    <mergeCell ref="I347:I358"/>
    <mergeCell ref="D363:D366"/>
    <mergeCell ref="F36:F40"/>
    <mergeCell ref="J99:J106"/>
    <mergeCell ref="H99:H106"/>
    <mergeCell ref="G99:G106"/>
    <mergeCell ref="F90:F91"/>
    <mergeCell ref="D80:D82"/>
    <mergeCell ref="H168:H171"/>
    <mergeCell ref="D180:D185"/>
    <mergeCell ref="G251:G254"/>
    <mergeCell ref="D247:D250"/>
    <mergeCell ref="I335:I338"/>
    <mergeCell ref="G290:G293"/>
    <mergeCell ref="H282:H285"/>
    <mergeCell ref="D251:D254"/>
    <mergeCell ref="G202:G205"/>
    <mergeCell ref="G176:G179"/>
    <mergeCell ref="H80:H84"/>
    <mergeCell ref="D222:D226"/>
    <mergeCell ref="J176:J177"/>
    <mergeCell ref="J190:J193"/>
    <mergeCell ref="M315:M316"/>
    <mergeCell ref="N168:N169"/>
    <mergeCell ref="I343:I346"/>
    <mergeCell ref="I363:I374"/>
    <mergeCell ref="D315:D318"/>
    <mergeCell ref="D319:D322"/>
    <mergeCell ref="F251:F253"/>
    <mergeCell ref="I270:I289"/>
    <mergeCell ref="M274:M275"/>
    <mergeCell ref="H302:H305"/>
    <mergeCell ref="M190:M191"/>
    <mergeCell ref="J214:J217"/>
    <mergeCell ref="J218:J221"/>
    <mergeCell ref="M168:M169"/>
    <mergeCell ref="M218:M219"/>
    <mergeCell ref="H180:H185"/>
    <mergeCell ref="J194:J197"/>
    <mergeCell ref="I210:I213"/>
    <mergeCell ref="J202:J205"/>
    <mergeCell ref="J206:J209"/>
    <mergeCell ref="I218:I221"/>
    <mergeCell ref="J231:J232"/>
    <mergeCell ref="J359:J362"/>
    <mergeCell ref="I265:I269"/>
    <mergeCell ref="B327:B330"/>
    <mergeCell ref="A319:A322"/>
    <mergeCell ref="A282:A285"/>
    <mergeCell ref="B282:B285"/>
    <mergeCell ref="A294:A297"/>
    <mergeCell ref="A323:A326"/>
    <mergeCell ref="A327:A330"/>
    <mergeCell ref="I323:I326"/>
    <mergeCell ref="I327:I330"/>
    <mergeCell ref="H319:H322"/>
    <mergeCell ref="A311:A314"/>
    <mergeCell ref="B323:B326"/>
    <mergeCell ref="F319:F322"/>
    <mergeCell ref="F286:F289"/>
    <mergeCell ref="A298:A301"/>
    <mergeCell ref="A302:A305"/>
    <mergeCell ref="A306:A310"/>
    <mergeCell ref="G311:G314"/>
    <mergeCell ref="H327:H330"/>
    <mergeCell ref="F302:F305"/>
    <mergeCell ref="G306:G310"/>
    <mergeCell ref="D323:D326"/>
    <mergeCell ref="G323:G326"/>
    <mergeCell ref="G327:G330"/>
    <mergeCell ref="B278:B281"/>
    <mergeCell ref="B255:B258"/>
    <mergeCell ref="B294:B297"/>
    <mergeCell ref="B306:B310"/>
    <mergeCell ref="B286:B289"/>
    <mergeCell ref="D290:D293"/>
    <mergeCell ref="H315:H318"/>
    <mergeCell ref="B265:B269"/>
    <mergeCell ref="F227:F229"/>
    <mergeCell ref="D239:D242"/>
    <mergeCell ref="D243:D246"/>
    <mergeCell ref="H306:H310"/>
    <mergeCell ref="F247:F249"/>
    <mergeCell ref="H227:H230"/>
    <mergeCell ref="C231:C234"/>
    <mergeCell ref="C235:C238"/>
    <mergeCell ref="F274:F277"/>
    <mergeCell ref="H235:H238"/>
    <mergeCell ref="H251:H254"/>
    <mergeCell ref="A270:A273"/>
    <mergeCell ref="A274:A277"/>
    <mergeCell ref="H239:H242"/>
    <mergeCell ref="C263:O263"/>
    <mergeCell ref="B227:B230"/>
    <mergeCell ref="B260:K260"/>
    <mergeCell ref="H255:H258"/>
    <mergeCell ref="H294:H297"/>
    <mergeCell ref="H311:H314"/>
    <mergeCell ref="H278:H281"/>
    <mergeCell ref="D270:D273"/>
    <mergeCell ref="J235:J236"/>
    <mergeCell ref="M260:O260"/>
    <mergeCell ref="C227:C230"/>
    <mergeCell ref="H247:H250"/>
    <mergeCell ref="D231:D234"/>
    <mergeCell ref="C255:C258"/>
    <mergeCell ref="C274:C277"/>
    <mergeCell ref="D274:D277"/>
    <mergeCell ref="D227:D230"/>
    <mergeCell ref="J265:J266"/>
    <mergeCell ref="I239:I242"/>
    <mergeCell ref="J239:J240"/>
    <mergeCell ref="I231:I234"/>
    <mergeCell ref="I359:I362"/>
    <mergeCell ref="I429:I434"/>
    <mergeCell ref="I339:I342"/>
    <mergeCell ref="I319:I322"/>
    <mergeCell ref="H422:H425"/>
    <mergeCell ref="H323:H326"/>
    <mergeCell ref="H435:H440"/>
    <mergeCell ref="H402:H405"/>
    <mergeCell ref="H343:H346"/>
    <mergeCell ref="H331:H334"/>
    <mergeCell ref="H429:H434"/>
    <mergeCell ref="H414:H417"/>
    <mergeCell ref="H386:H393"/>
    <mergeCell ref="H410:H413"/>
    <mergeCell ref="H379:H385"/>
    <mergeCell ref="A422:A425"/>
    <mergeCell ref="F500:F502"/>
    <mergeCell ref="M390:M391"/>
    <mergeCell ref="N390:N391"/>
    <mergeCell ref="J410:J411"/>
    <mergeCell ref="I386:I393"/>
    <mergeCell ref="C406:C409"/>
    <mergeCell ref="A406:A409"/>
    <mergeCell ref="B402:B405"/>
    <mergeCell ref="B406:B409"/>
    <mergeCell ref="B398:B401"/>
    <mergeCell ref="A402:A405"/>
    <mergeCell ref="C398:C401"/>
    <mergeCell ref="B410:B413"/>
    <mergeCell ref="I394:I409"/>
    <mergeCell ref="J394:J397"/>
    <mergeCell ref="J500:J502"/>
    <mergeCell ref="I500:I502"/>
    <mergeCell ref="A398:A401"/>
    <mergeCell ref="B394:B397"/>
    <mergeCell ref="C414:C417"/>
    <mergeCell ref="D475:D478"/>
    <mergeCell ref="E475:E478"/>
    <mergeCell ref="J466:J470"/>
    <mergeCell ref="P1:Q3"/>
    <mergeCell ref="O390:O391"/>
    <mergeCell ref="A494:A496"/>
    <mergeCell ref="E494:E496"/>
    <mergeCell ref="C494:C496"/>
    <mergeCell ref="H460:H465"/>
    <mergeCell ref="C394:C397"/>
    <mergeCell ref="M506:M507"/>
    <mergeCell ref="C506:C508"/>
    <mergeCell ref="D506:D508"/>
    <mergeCell ref="E506:E508"/>
    <mergeCell ref="F506:F508"/>
    <mergeCell ref="A500:A502"/>
    <mergeCell ref="B500:B502"/>
    <mergeCell ref="C500:C502"/>
    <mergeCell ref="D500:D502"/>
    <mergeCell ref="E500:E502"/>
    <mergeCell ref="A435:A438"/>
    <mergeCell ref="B473:B474"/>
    <mergeCell ref="A473:A474"/>
    <mergeCell ref="B466:B470"/>
    <mergeCell ref="A466:A470"/>
    <mergeCell ref="B471:B472"/>
    <mergeCell ref="A471:A472"/>
  </mergeCells>
  <printOptions horizontalCentered="1" verticalCentered="1"/>
  <pageMargins left="0.23622047244094491" right="0.23622047244094491" top="0.43307086614173229" bottom="0.15748031496062992" header="0.19685039370078741" footer="0.15748031496062992"/>
  <pageSetup paperSize="9" scale="94" firstPageNumber="25" fitToHeight="0" orientation="landscape" useFirstPageNumber="1" r:id="rId1"/>
  <headerFooter scaleWithDoc="0" alignWithMargins="0">
    <oddHeader>&amp;C&amp;P</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94"/>
  <sheetViews>
    <sheetView topLeftCell="A67" zoomScaleNormal="100" workbookViewId="0">
      <selection activeCell="T8" sqref="T8"/>
    </sheetView>
  </sheetViews>
  <sheetFormatPr defaultRowHeight="12.75" x14ac:dyDescent="0.2"/>
  <cols>
    <col min="1" max="1" width="3.5703125" style="352" customWidth="1"/>
    <col min="2" max="2" width="3.140625" style="352" customWidth="1"/>
    <col min="3" max="4" width="3.7109375" style="352" customWidth="1"/>
    <col min="5" max="5" width="3" style="352" customWidth="1"/>
    <col min="6" max="6" width="36.7109375" style="352" customWidth="1"/>
    <col min="7" max="7" width="5.42578125" style="352" customWidth="1"/>
    <col min="8" max="8" width="6.7109375" style="2326" customWidth="1"/>
    <col min="9" max="9" width="4.42578125" style="352" customWidth="1"/>
    <col min="10" max="10" width="24.5703125" style="352" customWidth="1"/>
    <col min="11" max="11" width="7.28515625" style="352" customWidth="1"/>
    <col min="12" max="12" width="10" style="352" customWidth="1"/>
    <col min="13" max="13" width="41.28515625" style="352" customWidth="1"/>
    <col min="14" max="14" width="9.140625" style="352" customWidth="1"/>
    <col min="15" max="15" width="9.42578125" style="2325" customWidth="1"/>
    <col min="16" max="16384" width="9.140625" style="352"/>
  </cols>
  <sheetData>
    <row r="1" spans="1:18" ht="68.25" customHeight="1" x14ac:dyDescent="0.2">
      <c r="M1" s="351" t="s">
        <v>1219</v>
      </c>
      <c r="N1" s="2572"/>
      <c r="O1" s="2572"/>
      <c r="Q1" s="3567"/>
      <c r="R1" s="3567"/>
    </row>
    <row r="2" spans="1:18" ht="19.5" customHeight="1" x14ac:dyDescent="0.2">
      <c r="A2" s="4916" t="s">
        <v>184</v>
      </c>
      <c r="B2" s="4916"/>
      <c r="C2" s="4916"/>
      <c r="D2" s="4916"/>
      <c r="E2" s="4916"/>
      <c r="F2" s="4916"/>
      <c r="G2" s="4916"/>
      <c r="H2" s="4916"/>
      <c r="I2" s="4916"/>
      <c r="J2" s="4916"/>
      <c r="K2" s="4916"/>
      <c r="L2" s="4916"/>
      <c r="M2" s="4916"/>
      <c r="N2" s="4916"/>
      <c r="O2" s="4916"/>
      <c r="Q2" s="3567"/>
      <c r="R2" s="3567"/>
    </row>
    <row r="3" spans="1:18" ht="14.25" x14ac:dyDescent="0.2">
      <c r="A3" s="3968" t="s">
        <v>912</v>
      </c>
      <c r="B3" s="3968"/>
      <c r="C3" s="3968"/>
      <c r="D3" s="3968"/>
      <c r="E3" s="3968"/>
      <c r="F3" s="3968"/>
      <c r="G3" s="3968"/>
      <c r="H3" s="3968"/>
      <c r="I3" s="3968"/>
      <c r="J3" s="3968"/>
      <c r="K3" s="3968"/>
      <c r="L3" s="3968"/>
      <c r="M3" s="3968"/>
      <c r="N3" s="3968"/>
      <c r="O3" s="3968"/>
      <c r="Q3" s="3567"/>
      <c r="R3" s="3567"/>
    </row>
    <row r="4" spans="1:18" ht="14.25" x14ac:dyDescent="0.2">
      <c r="A4" s="4504" t="s">
        <v>182</v>
      </c>
      <c r="B4" s="4504"/>
      <c r="C4" s="4504"/>
      <c r="D4" s="4504"/>
      <c r="E4" s="4504"/>
      <c r="F4" s="4504"/>
      <c r="G4" s="4504"/>
      <c r="H4" s="4504"/>
      <c r="I4" s="4504"/>
      <c r="J4" s="4504"/>
      <c r="K4" s="4504"/>
      <c r="L4" s="4504"/>
      <c r="M4" s="4504"/>
      <c r="N4" s="4504"/>
      <c r="O4" s="4504"/>
    </row>
    <row r="5" spans="1:18" ht="16.5" thickBot="1" x14ac:dyDescent="0.25">
      <c r="A5" s="1032"/>
      <c r="B5" s="1032"/>
      <c r="C5" s="1032"/>
      <c r="D5" s="1032"/>
      <c r="E5" s="1032"/>
      <c r="F5" s="1032"/>
      <c r="G5" s="1032"/>
      <c r="H5" s="1479"/>
      <c r="I5" s="1032"/>
      <c r="J5" s="1032"/>
      <c r="K5" s="1032"/>
      <c r="L5" s="1032"/>
      <c r="M5" s="1031"/>
      <c r="N5" s="4505" t="s">
        <v>148</v>
      </c>
      <c r="O5" s="4505"/>
    </row>
    <row r="6" spans="1:18" ht="21.75" customHeight="1" thickBot="1" x14ac:dyDescent="0.25">
      <c r="A6" s="3985" t="s">
        <v>181</v>
      </c>
      <c r="B6" s="3985" t="s">
        <v>180</v>
      </c>
      <c r="C6" s="3976" t="s">
        <v>176</v>
      </c>
      <c r="D6" s="4922" t="s">
        <v>178</v>
      </c>
      <c r="E6" s="3985" t="s">
        <v>179</v>
      </c>
      <c r="F6" s="3979" t="s">
        <v>177</v>
      </c>
      <c r="G6" s="4925" t="s">
        <v>176</v>
      </c>
      <c r="H6" s="3982" t="s">
        <v>175</v>
      </c>
      <c r="I6" s="3994" t="s">
        <v>174</v>
      </c>
      <c r="J6" s="4940" t="s">
        <v>173</v>
      </c>
      <c r="K6" s="3982" t="s">
        <v>172</v>
      </c>
      <c r="L6" s="4937" t="s">
        <v>171</v>
      </c>
      <c r="M6" s="4917" t="s">
        <v>170</v>
      </c>
      <c r="N6" s="4918"/>
      <c r="O6" s="4919"/>
    </row>
    <row r="7" spans="1:18" x14ac:dyDescent="0.2">
      <c r="A7" s="3986"/>
      <c r="B7" s="3986"/>
      <c r="C7" s="3977"/>
      <c r="D7" s="4923"/>
      <c r="E7" s="3986"/>
      <c r="F7" s="3980"/>
      <c r="G7" s="4926"/>
      <c r="H7" s="3983"/>
      <c r="I7" s="3995"/>
      <c r="J7" s="4941"/>
      <c r="K7" s="3983"/>
      <c r="L7" s="4938"/>
      <c r="M7" s="4943" t="s">
        <v>169</v>
      </c>
      <c r="N7" s="4928" t="s">
        <v>168</v>
      </c>
      <c r="O7" s="4920" t="s">
        <v>167</v>
      </c>
    </row>
    <row r="8" spans="1:18" ht="153" customHeight="1" thickBot="1" x14ac:dyDescent="0.25">
      <c r="A8" s="3987"/>
      <c r="B8" s="3987"/>
      <c r="C8" s="3978"/>
      <c r="D8" s="4924"/>
      <c r="E8" s="3987"/>
      <c r="F8" s="3981"/>
      <c r="G8" s="4927"/>
      <c r="H8" s="3984"/>
      <c r="I8" s="3996"/>
      <c r="J8" s="4942"/>
      <c r="K8" s="3984"/>
      <c r="L8" s="4939"/>
      <c r="M8" s="4944"/>
      <c r="N8" s="4929"/>
      <c r="O8" s="4921"/>
    </row>
    <row r="9" spans="1:18" ht="29.25" customHeight="1" thickBot="1" x14ac:dyDescent="0.25">
      <c r="A9" s="550" t="s">
        <v>25</v>
      </c>
      <c r="B9" s="2571" t="s">
        <v>911</v>
      </c>
      <c r="C9" s="654"/>
      <c r="D9" s="654"/>
      <c r="E9" s="1006"/>
      <c r="F9" s="1006"/>
      <c r="G9" s="1006"/>
      <c r="H9" s="2570"/>
      <c r="I9" s="1006"/>
      <c r="J9" s="1006"/>
      <c r="K9" s="1006"/>
      <c r="L9" s="1006"/>
      <c r="M9" s="2569"/>
      <c r="N9" s="2569"/>
      <c r="O9" s="2568"/>
    </row>
    <row r="10" spans="1:18" ht="33.6" customHeight="1" x14ac:dyDescent="0.2">
      <c r="A10" s="4930"/>
      <c r="B10" s="2567"/>
      <c r="C10" s="2564"/>
      <c r="D10" s="2564"/>
      <c r="E10" s="2564"/>
      <c r="F10" s="2566"/>
      <c r="G10" s="2566"/>
      <c r="H10" s="2565"/>
      <c r="I10" s="2564"/>
      <c r="J10" s="2564"/>
      <c r="K10" s="2564"/>
      <c r="L10" s="2564"/>
      <c r="M10" s="2563" t="s">
        <v>910</v>
      </c>
      <c r="N10" s="2562" t="s">
        <v>65</v>
      </c>
      <c r="O10" s="2561">
        <v>10</v>
      </c>
    </row>
    <row r="11" spans="1:18" ht="38.25" customHeight="1" thickBot="1" x14ac:dyDescent="0.25">
      <c r="A11" s="4931"/>
      <c r="B11" s="2560"/>
      <c r="C11" s="2557"/>
      <c r="D11" s="2557"/>
      <c r="E11" s="2557"/>
      <c r="F11" s="2559"/>
      <c r="G11" s="2559"/>
      <c r="H11" s="2558"/>
      <c r="I11" s="2557"/>
      <c r="J11" s="2557"/>
      <c r="K11" s="2557"/>
      <c r="L11" s="2557"/>
      <c r="M11" s="2556" t="s">
        <v>909</v>
      </c>
      <c r="N11" s="2555" t="s">
        <v>908</v>
      </c>
      <c r="O11" s="2554" t="s">
        <v>907</v>
      </c>
    </row>
    <row r="12" spans="1:18" ht="24" customHeight="1" thickBot="1" x14ac:dyDescent="0.25">
      <c r="A12" s="3862" t="s">
        <v>25</v>
      </c>
      <c r="B12" s="3988" t="s">
        <v>25</v>
      </c>
      <c r="C12" s="538" t="s">
        <v>906</v>
      </c>
      <c r="D12" s="537"/>
      <c r="E12" s="2470"/>
      <c r="F12" s="2553"/>
      <c r="G12" s="2553"/>
      <c r="H12" s="2552"/>
      <c r="I12" s="2551"/>
      <c r="J12" s="2551"/>
      <c r="K12" s="2551"/>
      <c r="L12" s="2551"/>
      <c r="M12" s="2550"/>
      <c r="N12" s="2550"/>
      <c r="O12" s="2549"/>
    </row>
    <row r="13" spans="1:18" ht="39" thickBot="1" x14ac:dyDescent="0.25">
      <c r="A13" s="3864"/>
      <c r="B13" s="3990"/>
      <c r="C13" s="4934"/>
      <c r="D13" s="4935"/>
      <c r="E13" s="4935"/>
      <c r="F13" s="4935"/>
      <c r="G13" s="4935"/>
      <c r="H13" s="4935"/>
      <c r="I13" s="4935"/>
      <c r="J13" s="4935"/>
      <c r="K13" s="4935"/>
      <c r="L13" s="4936"/>
      <c r="M13" s="2460" t="s">
        <v>905</v>
      </c>
      <c r="N13" s="2459" t="s">
        <v>879</v>
      </c>
      <c r="O13" s="2458" t="s">
        <v>878</v>
      </c>
    </row>
    <row r="14" spans="1:18" ht="37.9" customHeight="1" x14ac:dyDescent="0.2">
      <c r="A14" s="4029" t="s">
        <v>25</v>
      </c>
      <c r="B14" s="4032" t="s">
        <v>25</v>
      </c>
      <c r="C14" s="4932" t="s">
        <v>25</v>
      </c>
      <c r="D14" s="3959" t="s">
        <v>903</v>
      </c>
      <c r="E14" s="4881"/>
      <c r="F14" s="4882"/>
      <c r="G14" s="4914" t="s">
        <v>156</v>
      </c>
      <c r="H14" s="4872" t="s">
        <v>33</v>
      </c>
      <c r="I14" s="4875" t="s">
        <v>428</v>
      </c>
      <c r="J14" s="4878" t="s">
        <v>427</v>
      </c>
      <c r="K14" s="2400" t="s">
        <v>108</v>
      </c>
      <c r="L14" s="2538">
        <f>L16</f>
        <v>3</v>
      </c>
      <c r="M14" s="2399" t="s">
        <v>904</v>
      </c>
      <c r="N14" s="2396" t="s">
        <v>746</v>
      </c>
      <c r="O14" s="2548">
        <v>3</v>
      </c>
    </row>
    <row r="15" spans="1:18" ht="21" customHeight="1" thickBot="1" x14ac:dyDescent="0.25">
      <c r="A15" s="4031"/>
      <c r="B15" s="4033"/>
      <c r="C15" s="4933"/>
      <c r="D15" s="4886"/>
      <c r="E15" s="4887"/>
      <c r="F15" s="4888"/>
      <c r="G15" s="4915"/>
      <c r="H15" s="4873"/>
      <c r="I15" s="4876"/>
      <c r="J15" s="4879"/>
      <c r="K15" s="2532" t="s">
        <v>21</v>
      </c>
      <c r="L15" s="2531">
        <f>L17</f>
        <v>3</v>
      </c>
      <c r="M15" s="2544"/>
      <c r="N15" s="2365"/>
      <c r="O15" s="2363"/>
    </row>
    <row r="16" spans="1:18" ht="21" customHeight="1" x14ac:dyDescent="0.2">
      <c r="A16" s="2419" t="s">
        <v>25</v>
      </c>
      <c r="B16" s="465" t="s">
        <v>25</v>
      </c>
      <c r="C16" s="3877" t="s">
        <v>25</v>
      </c>
      <c r="D16" s="4892" t="s">
        <v>25</v>
      </c>
      <c r="E16" s="413"/>
      <c r="F16" s="4401" t="s">
        <v>903</v>
      </c>
      <c r="G16" s="2541"/>
      <c r="H16" s="4873"/>
      <c r="I16" s="4876"/>
      <c r="J16" s="4879"/>
      <c r="K16" s="2371" t="s">
        <v>108</v>
      </c>
      <c r="L16" s="2545">
        <v>3</v>
      </c>
      <c r="M16" s="2412"/>
      <c r="N16" s="2412"/>
      <c r="O16" s="2438"/>
      <c r="R16" s="356"/>
    </row>
    <row r="17" spans="1:18" ht="21" customHeight="1" thickBot="1" x14ac:dyDescent="0.25">
      <c r="A17" s="2419"/>
      <c r="B17" s="465"/>
      <c r="C17" s="3879"/>
      <c r="D17" s="4894"/>
      <c r="E17" s="413"/>
      <c r="F17" s="4402"/>
      <c r="G17" s="2541"/>
      <c r="H17" s="4874"/>
      <c r="I17" s="4877"/>
      <c r="J17" s="4879"/>
      <c r="K17" s="2379" t="s">
        <v>21</v>
      </c>
      <c r="L17" s="2540">
        <f>SUM(L16)</f>
        <v>3</v>
      </c>
      <c r="M17" s="2412"/>
      <c r="N17" s="2412"/>
      <c r="O17" s="2438"/>
    </row>
    <row r="18" spans="1:18" ht="25.5" customHeight="1" x14ac:dyDescent="0.2">
      <c r="A18" s="4029" t="s">
        <v>25</v>
      </c>
      <c r="B18" s="4032" t="s">
        <v>25</v>
      </c>
      <c r="C18" s="4932" t="s">
        <v>27</v>
      </c>
      <c r="D18" s="3959" t="s">
        <v>901</v>
      </c>
      <c r="E18" s="4881"/>
      <c r="F18" s="4882"/>
      <c r="G18" s="4914" t="s">
        <v>137</v>
      </c>
      <c r="H18" s="4872" t="s">
        <v>33</v>
      </c>
      <c r="I18" s="4875" t="s">
        <v>428</v>
      </c>
      <c r="J18" s="4878" t="s">
        <v>427</v>
      </c>
      <c r="K18" s="2400" t="s">
        <v>108</v>
      </c>
      <c r="L18" s="2538">
        <f>L20</f>
        <v>15</v>
      </c>
      <c r="M18" s="2547" t="s">
        <v>902</v>
      </c>
      <c r="N18" s="2382" t="s">
        <v>746</v>
      </c>
      <c r="O18" s="2546">
        <v>12</v>
      </c>
    </row>
    <row r="19" spans="1:18" ht="36" customHeight="1" thickBot="1" x14ac:dyDescent="0.25">
      <c r="A19" s="4031"/>
      <c r="B19" s="4033"/>
      <c r="C19" s="4933"/>
      <c r="D19" s="4886"/>
      <c r="E19" s="4887"/>
      <c r="F19" s="4888"/>
      <c r="G19" s="4915"/>
      <c r="H19" s="4873"/>
      <c r="I19" s="4876"/>
      <c r="J19" s="4879"/>
      <c r="K19" s="2532" t="s">
        <v>21</v>
      </c>
      <c r="L19" s="2531">
        <f>L21</f>
        <v>15</v>
      </c>
      <c r="M19" s="2544"/>
      <c r="N19" s="2365"/>
      <c r="O19" s="2363"/>
    </row>
    <row r="20" spans="1:18" ht="36" customHeight="1" x14ac:dyDescent="0.2">
      <c r="A20" s="4029" t="s">
        <v>25</v>
      </c>
      <c r="B20" s="4032" t="s">
        <v>25</v>
      </c>
      <c r="C20" s="4932" t="s">
        <v>27</v>
      </c>
      <c r="D20" s="4892" t="s">
        <v>25</v>
      </c>
      <c r="E20" s="2542"/>
      <c r="F20" s="4401" t="s">
        <v>901</v>
      </c>
      <c r="G20" s="2541"/>
      <c r="H20" s="4873"/>
      <c r="I20" s="4876"/>
      <c r="J20" s="4879"/>
      <c r="K20" s="2371" t="s">
        <v>108</v>
      </c>
      <c r="L20" s="2545">
        <v>15</v>
      </c>
      <c r="M20" s="2544"/>
      <c r="N20" s="2365"/>
      <c r="O20" s="2543"/>
    </row>
    <row r="21" spans="1:18" ht="21.75" customHeight="1" thickBot="1" x14ac:dyDescent="0.25">
      <c r="A21" s="4031"/>
      <c r="B21" s="4033"/>
      <c r="C21" s="4933"/>
      <c r="D21" s="4894"/>
      <c r="E21" s="2542"/>
      <c r="F21" s="4913"/>
      <c r="G21" s="2541"/>
      <c r="H21" s="4874"/>
      <c r="I21" s="4877"/>
      <c r="J21" s="4880"/>
      <c r="K21" s="2379" t="s">
        <v>21</v>
      </c>
      <c r="L21" s="2540">
        <f>SUM(L20)</f>
        <v>15</v>
      </c>
      <c r="M21" s="2412"/>
      <c r="N21" s="2412"/>
      <c r="O21" s="2539"/>
    </row>
    <row r="22" spans="1:18" ht="15" customHeight="1" x14ac:dyDescent="0.2">
      <c r="A22" s="3862" t="s">
        <v>25</v>
      </c>
      <c r="B22" s="3833" t="s">
        <v>25</v>
      </c>
      <c r="C22" s="598" t="s">
        <v>93</v>
      </c>
      <c r="D22" s="3959" t="s">
        <v>900</v>
      </c>
      <c r="E22" s="4881"/>
      <c r="F22" s="4882"/>
      <c r="G22" s="4390" t="s">
        <v>126</v>
      </c>
      <c r="H22" s="4908" t="s">
        <v>33</v>
      </c>
      <c r="I22" s="4875" t="s">
        <v>428</v>
      </c>
      <c r="J22" s="2401" t="s">
        <v>427</v>
      </c>
      <c r="K22" s="2400" t="s">
        <v>108</v>
      </c>
      <c r="L22" s="2538">
        <f>L25+L27+L29</f>
        <v>119</v>
      </c>
      <c r="M22" s="2399"/>
      <c r="N22" s="2382"/>
      <c r="O22" s="2537"/>
    </row>
    <row r="23" spans="1:18" ht="15" x14ac:dyDescent="0.2">
      <c r="A23" s="3863"/>
      <c r="B23" s="3834"/>
      <c r="C23" s="639"/>
      <c r="D23" s="4883"/>
      <c r="E23" s="4884"/>
      <c r="F23" s="4885"/>
      <c r="G23" s="4391"/>
      <c r="H23" s="4873"/>
      <c r="I23" s="4876"/>
      <c r="J23" s="2417"/>
      <c r="K23" s="2398"/>
      <c r="L23" s="2536"/>
      <c r="M23" s="2535"/>
      <c r="N23" s="2522"/>
      <c r="O23" s="2534"/>
    </row>
    <row r="24" spans="1:18" ht="25.5" customHeight="1" thickBot="1" x14ac:dyDescent="0.25">
      <c r="A24" s="3864"/>
      <c r="B24" s="3835"/>
      <c r="C24" s="2533"/>
      <c r="D24" s="4886"/>
      <c r="E24" s="4887"/>
      <c r="F24" s="4888"/>
      <c r="G24" s="4392"/>
      <c r="H24" s="4909"/>
      <c r="I24" s="4877"/>
      <c r="J24" s="2407"/>
      <c r="K24" s="2532" t="s">
        <v>21</v>
      </c>
      <c r="L24" s="2531">
        <f>L26+L28+L30</f>
        <v>119</v>
      </c>
      <c r="M24" s="2530"/>
      <c r="N24" s="2424"/>
      <c r="O24" s="2529"/>
    </row>
    <row r="25" spans="1:18" ht="36" customHeight="1" thickBot="1" x14ac:dyDescent="0.25">
      <c r="A25" s="3862" t="s">
        <v>25</v>
      </c>
      <c r="B25" s="3833" t="s">
        <v>25</v>
      </c>
      <c r="C25" s="3877" t="s">
        <v>93</v>
      </c>
      <c r="D25" s="4892" t="s">
        <v>25</v>
      </c>
      <c r="E25" s="3868"/>
      <c r="F25" s="3839" t="s">
        <v>899</v>
      </c>
      <c r="G25" s="4390" t="s">
        <v>126</v>
      </c>
      <c r="H25" s="4872" t="s">
        <v>33</v>
      </c>
      <c r="I25" s="4875" t="s">
        <v>428</v>
      </c>
      <c r="J25" s="2430" t="s">
        <v>427</v>
      </c>
      <c r="K25" s="2525" t="s">
        <v>108</v>
      </c>
      <c r="L25" s="2528">
        <v>53</v>
      </c>
      <c r="M25" s="2383" t="s">
        <v>898</v>
      </c>
      <c r="N25" s="2382" t="s">
        <v>36</v>
      </c>
      <c r="O25" s="2457" t="s">
        <v>897</v>
      </c>
      <c r="R25" s="356"/>
    </row>
    <row r="26" spans="1:18" ht="25.5" customHeight="1" thickBot="1" x14ac:dyDescent="0.25">
      <c r="A26" s="3864"/>
      <c r="B26" s="3835"/>
      <c r="C26" s="3879"/>
      <c r="D26" s="4894"/>
      <c r="E26" s="3870"/>
      <c r="F26" s="3841"/>
      <c r="G26" s="4391"/>
      <c r="H26" s="4873"/>
      <c r="I26" s="4877"/>
      <c r="J26" s="2526"/>
      <c r="K26" s="2520" t="s">
        <v>21</v>
      </c>
      <c r="L26" s="2489">
        <f>SUM(L25)</f>
        <v>53</v>
      </c>
      <c r="M26" s="2360"/>
      <c r="N26" s="2359"/>
      <c r="O26" s="2358"/>
      <c r="R26" s="356"/>
    </row>
    <row r="27" spans="1:18" ht="29.25" customHeight="1" thickBot="1" x14ac:dyDescent="0.25">
      <c r="A27" s="3862" t="s">
        <v>25</v>
      </c>
      <c r="B27" s="3833" t="s">
        <v>25</v>
      </c>
      <c r="C27" s="3877" t="s">
        <v>93</v>
      </c>
      <c r="D27" s="4892" t="s">
        <v>27</v>
      </c>
      <c r="E27" s="3868"/>
      <c r="F27" s="4898" t="s">
        <v>896</v>
      </c>
      <c r="G27" s="4391"/>
      <c r="H27" s="4873"/>
      <c r="I27" s="4875" t="s">
        <v>428</v>
      </c>
      <c r="J27" s="2430" t="s">
        <v>427</v>
      </c>
      <c r="K27" s="2525" t="s">
        <v>108</v>
      </c>
      <c r="L27" s="2528">
        <v>60.3</v>
      </c>
      <c r="M27" s="2527" t="s">
        <v>895</v>
      </c>
      <c r="N27" s="2382" t="s">
        <v>746</v>
      </c>
      <c r="O27" s="2486">
        <v>17</v>
      </c>
      <c r="R27" s="356"/>
    </row>
    <row r="28" spans="1:18" ht="34.5" customHeight="1" thickBot="1" x14ac:dyDescent="0.25">
      <c r="A28" s="3864"/>
      <c r="B28" s="3835"/>
      <c r="C28" s="3879"/>
      <c r="D28" s="4894"/>
      <c r="E28" s="3870"/>
      <c r="F28" s="4899"/>
      <c r="G28" s="4391"/>
      <c r="H28" s="4873"/>
      <c r="I28" s="4877"/>
      <c r="J28" s="2526"/>
      <c r="K28" s="2520" t="s">
        <v>21</v>
      </c>
      <c r="L28" s="2489">
        <f>SUM(L27)</f>
        <v>60.3</v>
      </c>
      <c r="M28" s="2360"/>
      <c r="N28" s="2432"/>
      <c r="O28" s="2358"/>
    </row>
    <row r="29" spans="1:18" ht="30" customHeight="1" thickBot="1" x14ac:dyDescent="0.25">
      <c r="A29" s="3862" t="s">
        <v>25</v>
      </c>
      <c r="B29" s="3833" t="s">
        <v>25</v>
      </c>
      <c r="C29" s="598" t="s">
        <v>93</v>
      </c>
      <c r="D29" s="4892" t="s">
        <v>93</v>
      </c>
      <c r="E29" s="3868"/>
      <c r="F29" s="4898" t="s">
        <v>894</v>
      </c>
      <c r="G29" s="4391"/>
      <c r="H29" s="4873"/>
      <c r="I29" s="4875" t="s">
        <v>428</v>
      </c>
      <c r="J29" s="2505" t="s">
        <v>427</v>
      </c>
      <c r="K29" s="2525" t="s">
        <v>108</v>
      </c>
      <c r="L29" s="2524">
        <v>5.7</v>
      </c>
      <c r="M29" s="2523" t="s">
        <v>893</v>
      </c>
      <c r="N29" s="2522" t="s">
        <v>746</v>
      </c>
      <c r="O29" s="2521" t="s">
        <v>817</v>
      </c>
      <c r="R29" s="356"/>
    </row>
    <row r="30" spans="1:18" ht="24.75" customHeight="1" thickBot="1" x14ac:dyDescent="0.25">
      <c r="A30" s="3864"/>
      <c r="B30" s="3835"/>
      <c r="C30" s="875"/>
      <c r="D30" s="4894"/>
      <c r="E30" s="3870"/>
      <c r="F30" s="4899"/>
      <c r="G30" s="4392"/>
      <c r="H30" s="4874"/>
      <c r="I30" s="4877"/>
      <c r="J30" s="2407"/>
      <c r="K30" s="2520" t="s">
        <v>21</v>
      </c>
      <c r="L30" s="2489">
        <f>SUM(L29)</f>
        <v>5.7</v>
      </c>
      <c r="M30" s="2360"/>
      <c r="N30" s="2432"/>
      <c r="O30" s="2478"/>
    </row>
    <row r="31" spans="1:18" ht="15" thickBot="1" x14ac:dyDescent="0.25">
      <c r="A31" s="2410" t="s">
        <v>25</v>
      </c>
      <c r="B31" s="2409" t="s">
        <v>25</v>
      </c>
      <c r="C31" s="2519"/>
      <c r="D31" s="2518"/>
      <c r="E31" s="2518"/>
      <c r="F31" s="4107" t="s">
        <v>26</v>
      </c>
      <c r="G31" s="4107"/>
      <c r="H31" s="4107"/>
      <c r="I31" s="4108"/>
      <c r="J31" s="802"/>
      <c r="K31" s="2357" t="s">
        <v>21</v>
      </c>
      <c r="L31" s="2517">
        <f>L24+L19+L15</f>
        <v>137</v>
      </c>
      <c r="M31" s="2516"/>
      <c r="N31" s="2515"/>
      <c r="O31" s="2514"/>
    </row>
    <row r="32" spans="1:18" ht="24.75" customHeight="1" thickBot="1" x14ac:dyDescent="0.25">
      <c r="A32" s="534" t="s">
        <v>25</v>
      </c>
      <c r="B32" s="2472" t="s">
        <v>27</v>
      </c>
      <c r="C32" s="2513" t="s">
        <v>892</v>
      </c>
      <c r="D32" s="2512"/>
      <c r="E32" s="2470"/>
      <c r="F32" s="2468"/>
      <c r="G32" s="2468"/>
      <c r="H32" s="2469"/>
      <c r="I32" s="2468"/>
      <c r="J32" s="2468"/>
      <c r="K32" s="2468"/>
      <c r="L32" s="2468"/>
      <c r="M32" s="2511"/>
      <c r="N32" s="2511"/>
      <c r="O32" s="2510"/>
    </row>
    <row r="33" spans="1:18" ht="43.5" customHeight="1" thickBot="1" x14ac:dyDescent="0.25">
      <c r="A33" s="642"/>
      <c r="B33" s="1017"/>
      <c r="C33" s="650"/>
      <c r="D33" s="2509"/>
      <c r="E33" s="2463"/>
      <c r="F33" s="2461"/>
      <c r="G33" s="2461"/>
      <c r="H33" s="2462"/>
      <c r="I33" s="2461"/>
      <c r="J33" s="2461"/>
      <c r="K33" s="2461"/>
      <c r="L33" s="2461"/>
      <c r="M33" s="2508" t="s">
        <v>891</v>
      </c>
      <c r="N33" s="2507" t="s">
        <v>65</v>
      </c>
      <c r="O33" s="2506">
        <v>2</v>
      </c>
    </row>
    <row r="34" spans="1:18" ht="41.25" customHeight="1" x14ac:dyDescent="0.2">
      <c r="A34" s="4029" t="s">
        <v>25</v>
      </c>
      <c r="B34" s="4032" t="s">
        <v>27</v>
      </c>
      <c r="C34" s="4932" t="s">
        <v>25</v>
      </c>
      <c r="D34" s="3959" t="s">
        <v>890</v>
      </c>
      <c r="E34" s="4881"/>
      <c r="F34" s="4882"/>
      <c r="G34" s="4390" t="s">
        <v>105</v>
      </c>
      <c r="H34" s="4908" t="s">
        <v>33</v>
      </c>
      <c r="I34" s="4875" t="s">
        <v>428</v>
      </c>
      <c r="J34" s="2505" t="s">
        <v>427</v>
      </c>
      <c r="K34" s="2400" t="s">
        <v>108</v>
      </c>
      <c r="L34" s="717">
        <f>L37+L39</f>
        <v>23</v>
      </c>
      <c r="M34" s="2501" t="s">
        <v>889</v>
      </c>
      <c r="N34" s="2504" t="s">
        <v>65</v>
      </c>
      <c r="O34" s="2503">
        <v>25</v>
      </c>
      <c r="R34" s="2502"/>
    </row>
    <row r="35" spans="1:18" ht="15" x14ac:dyDescent="0.2">
      <c r="A35" s="4030"/>
      <c r="B35" s="3834"/>
      <c r="C35" s="4953"/>
      <c r="D35" s="4883"/>
      <c r="E35" s="4884"/>
      <c r="F35" s="4885"/>
      <c r="G35" s="4391"/>
      <c r="H35" s="4873"/>
      <c r="I35" s="4876"/>
      <c r="J35" s="2417"/>
      <c r="K35" s="2398"/>
      <c r="L35" s="524"/>
      <c r="M35" s="2501"/>
      <c r="N35" s="2497"/>
      <c r="O35" s="2500"/>
    </row>
    <row r="36" spans="1:18" ht="15.75" thickBot="1" x14ac:dyDescent="0.3">
      <c r="A36" s="4031"/>
      <c r="B36" s="4033"/>
      <c r="C36" s="4933"/>
      <c r="D36" s="4886"/>
      <c r="E36" s="4887"/>
      <c r="F36" s="4888"/>
      <c r="G36" s="4392"/>
      <c r="H36" s="4909"/>
      <c r="I36" s="4877"/>
      <c r="J36" s="2389"/>
      <c r="K36" s="2499" t="s">
        <v>21</v>
      </c>
      <c r="L36" s="2425">
        <f>L38+L40</f>
        <v>23</v>
      </c>
      <c r="M36" s="2498"/>
      <c r="N36" s="2497"/>
      <c r="O36" s="2496"/>
    </row>
    <row r="37" spans="1:18" ht="28.5" customHeight="1" thickBot="1" x14ac:dyDescent="0.25">
      <c r="A37" s="3862" t="s">
        <v>25</v>
      </c>
      <c r="B37" s="3833" t="s">
        <v>27</v>
      </c>
      <c r="C37" s="3877" t="s">
        <v>25</v>
      </c>
      <c r="D37" s="4892" t="s">
        <v>25</v>
      </c>
      <c r="E37" s="3868"/>
      <c r="F37" s="4900" t="s">
        <v>888</v>
      </c>
      <c r="G37" s="4390" t="s">
        <v>105</v>
      </c>
      <c r="H37" s="4872" t="s">
        <v>33</v>
      </c>
      <c r="I37" s="4875" t="s">
        <v>428</v>
      </c>
      <c r="J37" s="4878" t="s">
        <v>427</v>
      </c>
      <c r="K37" s="2494" t="s">
        <v>108</v>
      </c>
      <c r="L37" s="2493">
        <v>3</v>
      </c>
      <c r="M37" s="2492" t="s">
        <v>887</v>
      </c>
      <c r="N37" s="2491" t="s">
        <v>36</v>
      </c>
      <c r="O37" s="2490">
        <v>3</v>
      </c>
    </row>
    <row r="38" spans="1:18" ht="15" thickBot="1" x14ac:dyDescent="0.25">
      <c r="A38" s="3864"/>
      <c r="B38" s="3835"/>
      <c r="C38" s="3879"/>
      <c r="D38" s="4894"/>
      <c r="E38" s="3870"/>
      <c r="F38" s="4901"/>
      <c r="G38" s="4391"/>
      <c r="H38" s="4873"/>
      <c r="I38" s="4877"/>
      <c r="J38" s="4880"/>
      <c r="K38" s="2362" t="s">
        <v>21</v>
      </c>
      <c r="L38" s="2489">
        <f>SUM(L37)</f>
        <v>3</v>
      </c>
      <c r="M38" s="2485"/>
      <c r="N38" s="2364"/>
      <c r="O38" s="2495"/>
    </row>
    <row r="39" spans="1:18" ht="26.25" customHeight="1" thickBot="1" x14ac:dyDescent="0.25">
      <c r="A39" s="3862" t="s">
        <v>25</v>
      </c>
      <c r="B39" s="3833" t="s">
        <v>27</v>
      </c>
      <c r="C39" s="3877" t="s">
        <v>25</v>
      </c>
      <c r="D39" s="4892" t="s">
        <v>27</v>
      </c>
      <c r="E39" s="3868"/>
      <c r="F39" s="4898" t="s">
        <v>886</v>
      </c>
      <c r="G39" s="4391"/>
      <c r="H39" s="4873"/>
      <c r="I39" s="4875" t="s">
        <v>428</v>
      </c>
      <c r="J39" s="4878" t="s">
        <v>427</v>
      </c>
      <c r="K39" s="2494" t="s">
        <v>108</v>
      </c>
      <c r="L39" s="2493">
        <v>20</v>
      </c>
      <c r="M39" s="2492" t="s">
        <v>885</v>
      </c>
      <c r="N39" s="2491" t="s">
        <v>374</v>
      </c>
      <c r="O39" s="2490">
        <v>10</v>
      </c>
    </row>
    <row r="40" spans="1:18" ht="15" thickBot="1" x14ac:dyDescent="0.25">
      <c r="A40" s="3864"/>
      <c r="B40" s="3835"/>
      <c r="C40" s="3879"/>
      <c r="D40" s="4894"/>
      <c r="E40" s="3870"/>
      <c r="F40" s="4899"/>
      <c r="G40" s="4392"/>
      <c r="H40" s="4874"/>
      <c r="I40" s="4877"/>
      <c r="J40" s="4880"/>
      <c r="K40" s="2362" t="s">
        <v>21</v>
      </c>
      <c r="L40" s="2489">
        <f>SUM(L39)</f>
        <v>20</v>
      </c>
      <c r="M40" s="2360"/>
      <c r="N40" s="2432"/>
      <c r="O40" s="2488"/>
    </row>
    <row r="41" spans="1:18" ht="15" customHeight="1" x14ac:dyDescent="0.2">
      <c r="A41" s="4029" t="s">
        <v>25</v>
      </c>
      <c r="B41" s="4032" t="s">
        <v>27</v>
      </c>
      <c r="C41" s="4932" t="s">
        <v>27</v>
      </c>
      <c r="D41" s="4902" t="s">
        <v>884</v>
      </c>
      <c r="E41" s="4903"/>
      <c r="F41" s="4904"/>
      <c r="G41" s="4446" t="s">
        <v>102</v>
      </c>
      <c r="H41" s="4872" t="s">
        <v>33</v>
      </c>
      <c r="I41" s="4875" t="s">
        <v>428</v>
      </c>
      <c r="J41" s="4878" t="s">
        <v>427</v>
      </c>
      <c r="K41" s="2400" t="s">
        <v>108</v>
      </c>
      <c r="L41" s="717">
        <f>L43</f>
        <v>0</v>
      </c>
      <c r="M41" s="2487" t="s">
        <v>883</v>
      </c>
      <c r="N41" s="2396" t="s">
        <v>374</v>
      </c>
      <c r="O41" s="2486">
        <v>0</v>
      </c>
    </row>
    <row r="42" spans="1:18" ht="31.15" customHeight="1" thickBot="1" x14ac:dyDescent="0.25">
      <c r="A42" s="4031"/>
      <c r="B42" s="4033"/>
      <c r="C42" s="4933"/>
      <c r="D42" s="4905"/>
      <c r="E42" s="4906"/>
      <c r="F42" s="4907"/>
      <c r="G42" s="4447"/>
      <c r="H42" s="4873"/>
      <c r="I42" s="4876"/>
      <c r="J42" s="4879"/>
      <c r="K42" s="2426" t="s">
        <v>21</v>
      </c>
      <c r="L42" s="2425">
        <f>L44</f>
        <v>0</v>
      </c>
      <c r="M42" s="2485"/>
      <c r="N42" s="2484"/>
      <c r="O42" s="2483"/>
    </row>
    <row r="43" spans="1:18" ht="26.25" customHeight="1" thickBot="1" x14ac:dyDescent="0.25">
      <c r="A43" s="4029" t="s">
        <v>25</v>
      </c>
      <c r="B43" s="4032" t="s">
        <v>27</v>
      </c>
      <c r="C43" s="4932" t="s">
        <v>27</v>
      </c>
      <c r="D43" s="4892" t="s">
        <v>25</v>
      </c>
      <c r="E43" s="3868"/>
      <c r="F43" s="4870" t="s">
        <v>882</v>
      </c>
      <c r="G43" s="4447"/>
      <c r="H43" s="4873"/>
      <c r="I43" s="4876"/>
      <c r="J43" s="4879"/>
      <c r="K43" s="2482" t="s">
        <v>108</v>
      </c>
      <c r="L43" s="2481">
        <v>0</v>
      </c>
      <c r="M43" s="2480"/>
      <c r="N43" s="2479"/>
      <c r="O43" s="2478"/>
    </row>
    <row r="44" spans="1:18" ht="21.75" customHeight="1" thickBot="1" x14ac:dyDescent="0.25">
      <c r="A44" s="4031"/>
      <c r="B44" s="4033"/>
      <c r="C44" s="4933"/>
      <c r="D44" s="4894"/>
      <c r="E44" s="3870"/>
      <c r="F44" s="4871"/>
      <c r="G44" s="4448"/>
      <c r="H44" s="4874"/>
      <c r="I44" s="4877"/>
      <c r="J44" s="4880"/>
      <c r="K44" s="2362" t="s">
        <v>21</v>
      </c>
      <c r="L44" s="2361">
        <f>SUM(L43)</f>
        <v>0</v>
      </c>
      <c r="M44" s="2480"/>
      <c r="N44" s="2479"/>
      <c r="O44" s="2478"/>
    </row>
    <row r="45" spans="1:18" ht="15" customHeight="1" thickBot="1" x14ac:dyDescent="0.25">
      <c r="A45" s="534" t="s">
        <v>25</v>
      </c>
      <c r="B45" s="2472" t="s">
        <v>27</v>
      </c>
      <c r="C45" s="3946" t="s">
        <v>26</v>
      </c>
      <c r="D45" s="3947"/>
      <c r="E45" s="3947"/>
      <c r="F45" s="3947"/>
      <c r="G45" s="3947"/>
      <c r="H45" s="3947"/>
      <c r="I45" s="3947"/>
      <c r="J45" s="3948"/>
      <c r="K45" s="2477" t="s">
        <v>21</v>
      </c>
      <c r="L45" s="2476">
        <f>L36+L42</f>
        <v>23</v>
      </c>
      <c r="M45" s="2475"/>
      <c r="N45" s="2474"/>
      <c r="O45" s="2473"/>
    </row>
    <row r="46" spans="1:18" ht="20.25" customHeight="1" thickBot="1" x14ac:dyDescent="0.25">
      <c r="A46" s="534" t="s">
        <v>25</v>
      </c>
      <c r="B46" s="2472" t="s">
        <v>93</v>
      </c>
      <c r="C46" s="538" t="s">
        <v>881</v>
      </c>
      <c r="D46" s="2471"/>
      <c r="E46" s="2470"/>
      <c r="F46" s="2468"/>
      <c r="G46" s="2468"/>
      <c r="H46" s="2469"/>
      <c r="I46" s="2468"/>
      <c r="J46" s="2468"/>
      <c r="K46" s="2468"/>
      <c r="L46" s="2468"/>
      <c r="M46" s="2467"/>
      <c r="N46" s="2467"/>
      <c r="O46" s="2466"/>
    </row>
    <row r="47" spans="1:18" ht="44.25" customHeight="1" thickBot="1" x14ac:dyDescent="0.25">
      <c r="A47" s="642"/>
      <c r="B47" s="1017"/>
      <c r="C47" s="2465"/>
      <c r="D47" s="2464"/>
      <c r="E47" s="2463"/>
      <c r="F47" s="2461"/>
      <c r="G47" s="2461"/>
      <c r="H47" s="2462"/>
      <c r="I47" s="2461"/>
      <c r="J47" s="2461"/>
      <c r="K47" s="2461"/>
      <c r="L47" s="2461"/>
      <c r="M47" s="2460" t="s">
        <v>880</v>
      </c>
      <c r="N47" s="2459" t="s">
        <v>879</v>
      </c>
      <c r="O47" s="2458" t="s">
        <v>878</v>
      </c>
    </row>
    <row r="48" spans="1:18" ht="29.25" customHeight="1" x14ac:dyDescent="0.2">
      <c r="A48" s="4029" t="s">
        <v>25</v>
      </c>
      <c r="B48" s="4032" t="s">
        <v>93</v>
      </c>
      <c r="C48" s="3877" t="s">
        <v>25</v>
      </c>
      <c r="D48" s="3959" t="s">
        <v>876</v>
      </c>
      <c r="E48" s="4881"/>
      <c r="F48" s="4882"/>
      <c r="G48" s="4390" t="s">
        <v>877</v>
      </c>
      <c r="H48" s="4872" t="s">
        <v>33</v>
      </c>
      <c r="I48" s="2449" t="s">
        <v>428</v>
      </c>
      <c r="J48" s="2401" t="s">
        <v>427</v>
      </c>
      <c r="K48" s="2400" t="s">
        <v>108</v>
      </c>
      <c r="L48" s="717">
        <f>L51</f>
        <v>0</v>
      </c>
      <c r="M48" s="2399"/>
      <c r="N48" s="2382"/>
      <c r="O48" s="2457"/>
    </row>
    <row r="49" spans="1:15" ht="26.25" customHeight="1" x14ac:dyDescent="0.2">
      <c r="A49" s="4030"/>
      <c r="B49" s="3834"/>
      <c r="C49" s="3878"/>
      <c r="D49" s="4883"/>
      <c r="E49" s="4884"/>
      <c r="F49" s="4885"/>
      <c r="G49" s="4391"/>
      <c r="H49" s="4873"/>
      <c r="I49" s="2442"/>
      <c r="J49" s="2441"/>
      <c r="K49" s="2398" t="s">
        <v>144</v>
      </c>
      <c r="L49" s="522">
        <f>L52</f>
        <v>0</v>
      </c>
      <c r="M49" s="2456"/>
      <c r="N49" s="2396"/>
      <c r="O49" s="2373"/>
    </row>
    <row r="50" spans="1:15" ht="29.25" customHeight="1" thickBot="1" x14ac:dyDescent="0.25">
      <c r="A50" s="4031"/>
      <c r="B50" s="4033"/>
      <c r="C50" s="4034"/>
      <c r="D50" s="4886"/>
      <c r="E50" s="4887"/>
      <c r="F50" s="4888"/>
      <c r="G50" s="4391"/>
      <c r="H50" s="4873"/>
      <c r="I50" s="2442"/>
      <c r="J50" s="2441"/>
      <c r="K50" s="716" t="s">
        <v>21</v>
      </c>
      <c r="L50" s="996">
        <f>SUM(L48:L49)</f>
        <v>0</v>
      </c>
      <c r="M50" s="2455"/>
      <c r="N50" s="2454"/>
      <c r="O50" s="2453"/>
    </row>
    <row r="51" spans="1:15" ht="26.25" customHeight="1" x14ac:dyDescent="0.2">
      <c r="A51" s="642" t="s">
        <v>25</v>
      </c>
      <c r="B51" s="1017" t="s">
        <v>93</v>
      </c>
      <c r="C51" s="3877" t="s">
        <v>25</v>
      </c>
      <c r="D51" s="2452" t="s">
        <v>25</v>
      </c>
      <c r="E51" s="2451"/>
      <c r="F51" s="4401" t="s">
        <v>876</v>
      </c>
      <c r="G51" s="4391"/>
      <c r="H51" s="2450"/>
      <c r="I51" s="2449"/>
      <c r="J51" s="2401"/>
      <c r="K51" s="2371" t="s">
        <v>108</v>
      </c>
      <c r="L51" s="2370">
        <v>0</v>
      </c>
      <c r="M51" s="2448"/>
      <c r="N51" s="2447"/>
      <c r="O51" s="2446"/>
    </row>
    <row r="52" spans="1:15" ht="26.25" customHeight="1" thickBot="1" x14ac:dyDescent="0.25">
      <c r="A52" s="2419"/>
      <c r="B52" s="465"/>
      <c r="C52" s="3878"/>
      <c r="D52" s="2445"/>
      <c r="E52" s="2444"/>
      <c r="F52" s="4452"/>
      <c r="G52" s="4391"/>
      <c r="H52" s="2443"/>
      <c r="I52" s="2442"/>
      <c r="J52" s="2441"/>
      <c r="K52" s="2415" t="s">
        <v>144</v>
      </c>
      <c r="L52" s="2414">
        <v>0</v>
      </c>
      <c r="M52" s="2440"/>
      <c r="N52" s="2439"/>
      <c r="O52" s="2438"/>
    </row>
    <row r="53" spans="1:15" ht="23.25" customHeight="1" thickBot="1" x14ac:dyDescent="0.25">
      <c r="A53" s="2410"/>
      <c r="B53" s="2409"/>
      <c r="C53" s="3879"/>
      <c r="D53" s="2437"/>
      <c r="E53" s="894"/>
      <c r="F53" s="4402"/>
      <c r="G53" s="4392"/>
      <c r="H53" s="2436"/>
      <c r="I53" s="2435"/>
      <c r="J53" s="2434"/>
      <c r="K53" s="2362" t="s">
        <v>21</v>
      </c>
      <c r="L53" s="2405">
        <f>SUM(L51:L52)</f>
        <v>0</v>
      </c>
      <c r="M53" s="2433"/>
      <c r="N53" s="2432"/>
      <c r="O53" s="2431"/>
    </row>
    <row r="54" spans="1:15" ht="31.9" customHeight="1" x14ac:dyDescent="0.2">
      <c r="A54" s="4029" t="s">
        <v>25</v>
      </c>
      <c r="B54" s="4032" t="s">
        <v>93</v>
      </c>
      <c r="C54" s="3877" t="s">
        <v>27</v>
      </c>
      <c r="D54" s="3959" t="s">
        <v>873</v>
      </c>
      <c r="E54" s="4881"/>
      <c r="F54" s="4882"/>
      <c r="G54" s="4390" t="s">
        <v>875</v>
      </c>
      <c r="H54" s="4910" t="s">
        <v>33</v>
      </c>
      <c r="I54" s="4875" t="s">
        <v>428</v>
      </c>
      <c r="J54" s="2430" t="s">
        <v>427</v>
      </c>
      <c r="K54" s="2400" t="s">
        <v>108</v>
      </c>
      <c r="L54" s="717">
        <f>L57</f>
        <v>10</v>
      </c>
      <c r="M54" s="4867" t="s">
        <v>874</v>
      </c>
      <c r="N54" s="2382" t="s">
        <v>36</v>
      </c>
      <c r="O54" s="2381">
        <v>5</v>
      </c>
    </row>
    <row r="55" spans="1:15" ht="21.75" customHeight="1" x14ac:dyDescent="0.2">
      <c r="A55" s="4030"/>
      <c r="B55" s="3834"/>
      <c r="C55" s="3878"/>
      <c r="D55" s="4883"/>
      <c r="E55" s="4884"/>
      <c r="F55" s="4885"/>
      <c r="G55" s="4391"/>
      <c r="H55" s="4911"/>
      <c r="I55" s="4876"/>
      <c r="J55" s="2429"/>
      <c r="K55" s="2398" t="s">
        <v>144</v>
      </c>
      <c r="L55" s="519">
        <f>L58</f>
        <v>0</v>
      </c>
      <c r="M55" s="4868"/>
      <c r="N55" s="2428"/>
      <c r="O55" s="2427"/>
    </row>
    <row r="56" spans="1:15" ht="18.75" customHeight="1" thickBot="1" x14ac:dyDescent="0.25">
      <c r="A56" s="4031"/>
      <c r="B56" s="4033"/>
      <c r="C56" s="4034"/>
      <c r="D56" s="4886"/>
      <c r="E56" s="4887"/>
      <c r="F56" s="4888"/>
      <c r="G56" s="4391"/>
      <c r="H56" s="4912"/>
      <c r="I56" s="4877"/>
      <c r="J56" s="2406"/>
      <c r="K56" s="2426" t="s">
        <v>21</v>
      </c>
      <c r="L56" s="2425">
        <f>SUM(L54:L55)</f>
        <v>10</v>
      </c>
      <c r="M56" s="4869"/>
      <c r="N56" s="2424"/>
      <c r="O56" s="2423"/>
    </row>
    <row r="57" spans="1:15" ht="18.75" customHeight="1" x14ac:dyDescent="0.2">
      <c r="A57" s="2419" t="s">
        <v>25</v>
      </c>
      <c r="B57" s="465" t="s">
        <v>93</v>
      </c>
      <c r="C57" s="4932" t="s">
        <v>27</v>
      </c>
      <c r="D57" s="4892" t="s">
        <v>25</v>
      </c>
      <c r="E57" s="2422"/>
      <c r="F57" s="4401" t="s">
        <v>873</v>
      </c>
      <c r="G57" s="4391"/>
      <c r="H57" s="2418"/>
      <c r="I57" s="2417"/>
      <c r="J57" s="2416"/>
      <c r="K57" s="2421" t="s">
        <v>108</v>
      </c>
      <c r="L57" s="2420">
        <v>10</v>
      </c>
      <c r="M57" s="2413"/>
      <c r="N57" s="2412"/>
      <c r="O57" s="2411"/>
    </row>
    <row r="58" spans="1:15" ht="18.75" customHeight="1" thickBot="1" x14ac:dyDescent="0.25">
      <c r="A58" s="2419"/>
      <c r="B58" s="465"/>
      <c r="C58" s="4953"/>
      <c r="D58" s="4893"/>
      <c r="E58" s="413"/>
      <c r="F58" s="4452"/>
      <c r="G58" s="4391"/>
      <c r="H58" s="2418"/>
      <c r="I58" s="2417"/>
      <c r="J58" s="2416"/>
      <c r="K58" s="2415" t="s">
        <v>144</v>
      </c>
      <c r="L58" s="2414">
        <v>0</v>
      </c>
      <c r="M58" s="2413"/>
      <c r="N58" s="2412"/>
      <c r="O58" s="2411"/>
    </row>
    <row r="59" spans="1:15" ht="18.75" customHeight="1" thickBot="1" x14ac:dyDescent="0.25">
      <c r="A59" s="2410"/>
      <c r="B59" s="2409"/>
      <c r="C59" s="4933"/>
      <c r="D59" s="4894"/>
      <c r="E59" s="446"/>
      <c r="F59" s="4402"/>
      <c r="G59" s="4392"/>
      <c r="H59" s="2408"/>
      <c r="I59" s="2407"/>
      <c r="J59" s="2406"/>
      <c r="K59" s="2362" t="s">
        <v>21</v>
      </c>
      <c r="L59" s="2405">
        <f>SUM(L57:L58)</f>
        <v>10</v>
      </c>
      <c r="M59" s="2404"/>
      <c r="N59" s="2403"/>
      <c r="O59" s="2402"/>
    </row>
    <row r="60" spans="1:15" ht="15" customHeight="1" x14ac:dyDescent="0.2">
      <c r="A60" s="4029" t="s">
        <v>25</v>
      </c>
      <c r="B60" s="4032" t="s">
        <v>93</v>
      </c>
      <c r="C60" s="3877" t="s">
        <v>93</v>
      </c>
      <c r="D60" s="3959" t="s">
        <v>872</v>
      </c>
      <c r="E60" s="4881"/>
      <c r="F60" s="4882"/>
      <c r="G60" s="4390" t="s">
        <v>870</v>
      </c>
      <c r="H60" s="4908" t="s">
        <v>33</v>
      </c>
      <c r="I60" s="4875" t="s">
        <v>428</v>
      </c>
      <c r="J60" s="2401" t="s">
        <v>427</v>
      </c>
      <c r="K60" s="2400" t="s">
        <v>108</v>
      </c>
      <c r="L60" s="717">
        <f>L64+L67+L70</f>
        <v>20</v>
      </c>
      <c r="M60" s="2399"/>
      <c r="N60" s="2382"/>
      <c r="O60" s="2381"/>
    </row>
    <row r="61" spans="1:15" ht="15" x14ac:dyDescent="0.2">
      <c r="A61" s="4030"/>
      <c r="B61" s="3834"/>
      <c r="C61" s="3878"/>
      <c r="D61" s="4883"/>
      <c r="E61" s="4884"/>
      <c r="F61" s="4885"/>
      <c r="G61" s="4391"/>
      <c r="H61" s="4873"/>
      <c r="I61" s="4876"/>
      <c r="J61" s="2394"/>
      <c r="K61" s="2398"/>
      <c r="L61" s="522"/>
      <c r="M61" s="2397"/>
      <c r="N61" s="2396"/>
      <c r="O61" s="2395"/>
    </row>
    <row r="62" spans="1:15" ht="15.75" thickBot="1" x14ac:dyDescent="0.25">
      <c r="A62" s="4030"/>
      <c r="B62" s="3834"/>
      <c r="C62" s="3878"/>
      <c r="D62" s="4883"/>
      <c r="E62" s="4884"/>
      <c r="F62" s="4885"/>
      <c r="G62" s="4391"/>
      <c r="H62" s="4873"/>
      <c r="I62" s="4876"/>
      <c r="J62" s="2394"/>
      <c r="K62" s="2393"/>
      <c r="L62" s="715"/>
      <c r="M62" s="2392"/>
      <c r="N62" s="2391"/>
      <c r="O62" s="2390"/>
    </row>
    <row r="63" spans="1:15" ht="15.75" thickBot="1" x14ac:dyDescent="0.25">
      <c r="A63" s="4031"/>
      <c r="B63" s="4033"/>
      <c r="C63" s="4034"/>
      <c r="D63" s="4886"/>
      <c r="E63" s="4887"/>
      <c r="F63" s="4888"/>
      <c r="G63" s="4392"/>
      <c r="H63" s="4909"/>
      <c r="I63" s="4877"/>
      <c r="J63" s="2389"/>
      <c r="K63" s="2388" t="s">
        <v>21</v>
      </c>
      <c r="L63" s="2387">
        <f>SUM(L60:L62)</f>
        <v>20</v>
      </c>
      <c r="M63" s="2386"/>
      <c r="N63" s="2385"/>
      <c r="O63" s="2384"/>
    </row>
    <row r="64" spans="1:15" ht="15.75" customHeight="1" x14ac:dyDescent="0.2">
      <c r="A64" s="3862" t="s">
        <v>25</v>
      </c>
      <c r="B64" s="3833" t="s">
        <v>93</v>
      </c>
      <c r="C64" s="4895" t="s">
        <v>93</v>
      </c>
      <c r="D64" s="4892" t="s">
        <v>25</v>
      </c>
      <c r="E64" s="3868"/>
      <c r="F64" s="4898" t="s">
        <v>871</v>
      </c>
      <c r="G64" s="4390" t="s">
        <v>870</v>
      </c>
      <c r="H64" s="4872" t="s">
        <v>869</v>
      </c>
      <c r="I64" s="4875" t="s">
        <v>428</v>
      </c>
      <c r="J64" s="4889" t="s">
        <v>427</v>
      </c>
      <c r="K64" s="2371" t="s">
        <v>108</v>
      </c>
      <c r="L64" s="2370">
        <v>15</v>
      </c>
      <c r="M64" s="2383" t="s">
        <v>868</v>
      </c>
      <c r="N64" s="2382" t="s">
        <v>36</v>
      </c>
      <c r="O64" s="2381">
        <v>1</v>
      </c>
    </row>
    <row r="65" spans="1:21" ht="15" customHeight="1" x14ac:dyDescent="0.2">
      <c r="A65" s="3863"/>
      <c r="B65" s="3834"/>
      <c r="C65" s="4896"/>
      <c r="D65" s="4893"/>
      <c r="E65" s="3869"/>
      <c r="F65" s="4945"/>
      <c r="G65" s="4391"/>
      <c r="H65" s="4873"/>
      <c r="I65" s="4876"/>
      <c r="J65" s="4890"/>
      <c r="K65" s="2380"/>
      <c r="L65" s="475"/>
      <c r="M65" s="2365"/>
      <c r="N65" s="2364"/>
      <c r="O65" s="2363"/>
    </row>
    <row r="66" spans="1:21" ht="15" customHeight="1" thickBot="1" x14ac:dyDescent="0.25">
      <c r="A66" s="3864"/>
      <c r="B66" s="3835"/>
      <c r="C66" s="4897"/>
      <c r="D66" s="4894"/>
      <c r="E66" s="3870"/>
      <c r="F66" s="4899"/>
      <c r="G66" s="4391"/>
      <c r="H66" s="4873"/>
      <c r="I66" s="4876"/>
      <c r="J66" s="4890"/>
      <c r="K66" s="2379" t="s">
        <v>21</v>
      </c>
      <c r="L66" s="2361">
        <f>SUM(L64:L65)</f>
        <v>15</v>
      </c>
      <c r="M66" s="2378"/>
      <c r="N66" s="2377"/>
      <c r="O66" s="2376"/>
    </row>
    <row r="67" spans="1:21" ht="26.25" customHeight="1" x14ac:dyDescent="0.2">
      <c r="A67" s="3862" t="s">
        <v>25</v>
      </c>
      <c r="B67" s="3833" t="s">
        <v>93</v>
      </c>
      <c r="C67" s="4954" t="s">
        <v>93</v>
      </c>
      <c r="D67" s="4892" t="s">
        <v>27</v>
      </c>
      <c r="E67" s="3868"/>
      <c r="F67" s="4898" t="s">
        <v>867</v>
      </c>
      <c r="G67" s="4391"/>
      <c r="H67" s="4873"/>
      <c r="I67" s="4876"/>
      <c r="J67" s="4890"/>
      <c r="K67" s="2371" t="s">
        <v>108</v>
      </c>
      <c r="L67" s="2370">
        <v>0</v>
      </c>
      <c r="M67" s="2375" t="s">
        <v>866</v>
      </c>
      <c r="N67" s="2374" t="s">
        <v>36</v>
      </c>
      <c r="O67" s="2373"/>
    </row>
    <row r="68" spans="1:21" ht="15.75" customHeight="1" thickBot="1" x14ac:dyDescent="0.25">
      <c r="A68" s="3863"/>
      <c r="B68" s="3834"/>
      <c r="C68" s="4955"/>
      <c r="D68" s="4893"/>
      <c r="E68" s="3869"/>
      <c r="F68" s="4945"/>
      <c r="G68" s="4391"/>
      <c r="H68" s="4873"/>
      <c r="I68" s="4876"/>
      <c r="J68" s="4890"/>
      <c r="K68" s="2366"/>
      <c r="L68" s="568"/>
      <c r="M68" s="2372"/>
      <c r="N68" s="2364"/>
      <c r="O68" s="2363"/>
    </row>
    <row r="69" spans="1:21" ht="15" customHeight="1" thickBot="1" x14ac:dyDescent="0.25">
      <c r="A69" s="3864"/>
      <c r="B69" s="3835"/>
      <c r="C69" s="4956"/>
      <c r="D69" s="4894"/>
      <c r="E69" s="3870"/>
      <c r="F69" s="4899"/>
      <c r="G69" s="4391"/>
      <c r="H69" s="4873"/>
      <c r="I69" s="4876"/>
      <c r="J69" s="4890"/>
      <c r="K69" s="2362" t="s">
        <v>21</v>
      </c>
      <c r="L69" s="2361">
        <f>SUM(L67:L68)</f>
        <v>0</v>
      </c>
      <c r="M69" s="2365"/>
      <c r="N69" s="2364"/>
      <c r="O69" s="2363"/>
    </row>
    <row r="70" spans="1:21" ht="27" customHeight="1" x14ac:dyDescent="0.2">
      <c r="A70" s="3862" t="s">
        <v>25</v>
      </c>
      <c r="B70" s="3833" t="s">
        <v>93</v>
      </c>
      <c r="C70" s="4954" t="s">
        <v>93</v>
      </c>
      <c r="D70" s="4892" t="s">
        <v>93</v>
      </c>
      <c r="E70" s="3868"/>
      <c r="F70" s="4898" t="s">
        <v>865</v>
      </c>
      <c r="G70" s="4391"/>
      <c r="H70" s="4873"/>
      <c r="I70" s="4876"/>
      <c r="J70" s="4890"/>
      <c r="K70" s="2371" t="s">
        <v>108</v>
      </c>
      <c r="L70" s="2370">
        <v>5</v>
      </c>
      <c r="M70" s="2369" t="s">
        <v>864</v>
      </c>
      <c r="N70" s="2368" t="s">
        <v>36</v>
      </c>
      <c r="O70" s="2367">
        <v>1</v>
      </c>
      <c r="Q70" s="4866"/>
      <c r="R70" s="4866"/>
      <c r="S70" s="4866"/>
      <c r="T70" s="4866"/>
      <c r="U70" s="4866"/>
    </row>
    <row r="71" spans="1:21" ht="15" customHeight="1" thickBot="1" x14ac:dyDescent="0.25">
      <c r="A71" s="3863"/>
      <c r="B71" s="3834"/>
      <c r="C71" s="4955"/>
      <c r="D71" s="4893"/>
      <c r="E71" s="3869"/>
      <c r="F71" s="4945"/>
      <c r="G71" s="4391"/>
      <c r="H71" s="4873"/>
      <c r="I71" s="4876"/>
      <c r="J71" s="4890"/>
      <c r="K71" s="2366"/>
      <c r="L71" s="568"/>
      <c r="M71" s="2365"/>
      <c r="N71" s="2364"/>
      <c r="O71" s="2363"/>
    </row>
    <row r="72" spans="1:21" ht="15" customHeight="1" thickBot="1" x14ac:dyDescent="0.25">
      <c r="A72" s="3864"/>
      <c r="B72" s="3835"/>
      <c r="C72" s="4956"/>
      <c r="D72" s="4894"/>
      <c r="E72" s="3870"/>
      <c r="F72" s="4899"/>
      <c r="G72" s="4392"/>
      <c r="H72" s="4874"/>
      <c r="I72" s="4877"/>
      <c r="J72" s="4891"/>
      <c r="K72" s="2362" t="s">
        <v>21</v>
      </c>
      <c r="L72" s="2361">
        <f>SUM(L70:L71)</f>
        <v>5</v>
      </c>
      <c r="M72" s="2360"/>
      <c r="N72" s="2359"/>
      <c r="O72" s="2358"/>
    </row>
    <row r="73" spans="1:21" ht="15" customHeight="1" thickBot="1" x14ac:dyDescent="0.25">
      <c r="A73" s="633" t="s">
        <v>25</v>
      </c>
      <c r="B73" s="874" t="s">
        <v>93</v>
      </c>
      <c r="C73" s="3946" t="s">
        <v>26</v>
      </c>
      <c r="D73" s="3947"/>
      <c r="E73" s="3947"/>
      <c r="F73" s="3947"/>
      <c r="G73" s="3947"/>
      <c r="H73" s="3947"/>
      <c r="I73" s="3947"/>
      <c r="J73" s="3948"/>
      <c r="K73" s="2357" t="s">
        <v>21</v>
      </c>
      <c r="L73" s="801">
        <f>L50+L56+L63</f>
        <v>30</v>
      </c>
      <c r="M73" s="2356"/>
      <c r="N73" s="2356"/>
      <c r="O73" s="2355"/>
    </row>
    <row r="74" spans="1:21" ht="15.75" customHeight="1" thickBot="1" x14ac:dyDescent="0.25">
      <c r="A74" s="556" t="s">
        <v>25</v>
      </c>
      <c r="B74" s="3949" t="s">
        <v>24</v>
      </c>
      <c r="C74" s="3950"/>
      <c r="D74" s="3950"/>
      <c r="E74" s="3950"/>
      <c r="F74" s="3950"/>
      <c r="G74" s="3950"/>
      <c r="H74" s="3950"/>
      <c r="I74" s="3950"/>
      <c r="J74" s="3951"/>
      <c r="K74" s="2354" t="s">
        <v>21</v>
      </c>
      <c r="L74" s="2353">
        <f>L31+L45+L73</f>
        <v>190</v>
      </c>
      <c r="M74" s="2352"/>
      <c r="N74" s="2352"/>
      <c r="O74" s="2351"/>
    </row>
    <row r="75" spans="1:21" ht="15.75" thickBot="1" x14ac:dyDescent="0.25">
      <c r="A75" s="4946" t="s">
        <v>22</v>
      </c>
      <c r="B75" s="4947"/>
      <c r="C75" s="4947"/>
      <c r="D75" s="4947"/>
      <c r="E75" s="4947"/>
      <c r="F75" s="4947"/>
      <c r="G75" s="4947"/>
      <c r="H75" s="4947"/>
      <c r="I75" s="4947"/>
      <c r="J75" s="4947"/>
      <c r="K75" s="4948"/>
      <c r="L75" s="2350">
        <f>L74</f>
        <v>190</v>
      </c>
      <c r="M75" s="2349"/>
      <c r="N75" s="2348"/>
      <c r="O75" s="2347"/>
    </row>
    <row r="76" spans="1:21" x14ac:dyDescent="0.2">
      <c r="A76" s="1308" t="s">
        <v>20</v>
      </c>
      <c r="B76" s="1308"/>
      <c r="C76" s="1308"/>
      <c r="D76" s="1308"/>
      <c r="E76" s="1308"/>
      <c r="F76" s="1308"/>
      <c r="G76" s="1308"/>
      <c r="H76" s="2346"/>
      <c r="I76" s="1308"/>
      <c r="J76" s="1308"/>
      <c r="K76" s="1308"/>
      <c r="L76" s="1308"/>
      <c r="M76" s="1308"/>
      <c r="N76" s="1307"/>
      <c r="O76" s="2344"/>
    </row>
    <row r="77" spans="1:21" ht="21.75" customHeight="1" x14ac:dyDescent="0.2">
      <c r="A77" s="1307"/>
      <c r="B77" s="1307"/>
      <c r="C77" s="1307"/>
      <c r="D77" s="1307"/>
      <c r="E77" s="1307"/>
      <c r="F77" s="1307"/>
      <c r="G77" s="1307"/>
      <c r="H77" s="2345"/>
      <c r="I77" s="1307"/>
      <c r="J77" s="1307"/>
      <c r="K77" s="1307"/>
      <c r="L77" s="1307"/>
      <c r="M77" s="1307"/>
      <c r="N77" s="1307"/>
      <c r="O77" s="2344"/>
    </row>
    <row r="78" spans="1:21" ht="16.5" thickBot="1" x14ac:dyDescent="0.25">
      <c r="A78" s="2328"/>
      <c r="B78" s="2331"/>
      <c r="C78" s="2331"/>
      <c r="D78" s="2331"/>
      <c r="E78" s="2331"/>
      <c r="F78" s="4949" t="s">
        <v>19</v>
      </c>
      <c r="G78" s="4949"/>
      <c r="H78" s="4949"/>
      <c r="I78" s="4949"/>
      <c r="J78" s="4949"/>
      <c r="K78" s="4949"/>
      <c r="L78" s="4949"/>
      <c r="M78" s="2343"/>
      <c r="N78" s="2343"/>
      <c r="O78" s="2329"/>
    </row>
    <row r="79" spans="1:21" ht="26.25" thickBot="1" x14ac:dyDescent="0.25">
      <c r="A79" s="2328"/>
      <c r="B79" s="2331"/>
      <c r="C79" s="2331"/>
      <c r="D79" s="2331"/>
      <c r="E79" s="2331"/>
      <c r="F79" s="2342"/>
      <c r="G79" s="2340"/>
      <c r="H79" s="2341"/>
      <c r="I79" s="2340"/>
      <c r="J79" s="2340"/>
      <c r="K79" s="381"/>
      <c r="L79" s="2339" t="s">
        <v>17</v>
      </c>
      <c r="M79" s="2328"/>
      <c r="N79" s="2328"/>
      <c r="O79" s="2329"/>
    </row>
    <row r="80" spans="1:21" ht="13.5" thickBot="1" x14ac:dyDescent="0.25">
      <c r="A80" s="2328"/>
      <c r="B80" s="2331"/>
      <c r="C80" s="2331"/>
      <c r="D80" s="2331"/>
      <c r="E80" s="2331"/>
      <c r="F80" s="4950" t="s">
        <v>16</v>
      </c>
      <c r="G80" s="4951"/>
      <c r="H80" s="4951"/>
      <c r="I80" s="4951"/>
      <c r="J80" s="4951"/>
      <c r="K80" s="4952"/>
      <c r="L80" s="1291">
        <f>SUM(L81:L91)</f>
        <v>190</v>
      </c>
      <c r="M80" s="2338"/>
      <c r="N80" s="2328"/>
      <c r="O80" s="2329"/>
    </row>
    <row r="81" spans="1:15" x14ac:dyDescent="0.2">
      <c r="A81" s="2328"/>
      <c r="B81" s="2331"/>
      <c r="C81" s="2331"/>
      <c r="D81" s="2331"/>
      <c r="E81" s="2331"/>
      <c r="F81" s="4406" t="s">
        <v>14</v>
      </c>
      <c r="G81" s="4407"/>
      <c r="H81" s="4407"/>
      <c r="I81" s="4407"/>
      <c r="J81" s="4407"/>
      <c r="K81" s="4408"/>
      <c r="L81" s="1290">
        <f>L14+L18+L22+L34+L41+L48+L54+L60</f>
        <v>190</v>
      </c>
      <c r="M81" s="2337"/>
      <c r="N81" s="2328"/>
      <c r="O81" s="2329"/>
    </row>
    <row r="82" spans="1:15" x14ac:dyDescent="0.2">
      <c r="A82" s="2328"/>
      <c r="B82" s="2331"/>
      <c r="C82" s="2331"/>
      <c r="D82" s="2331"/>
      <c r="E82" s="2331"/>
      <c r="F82" s="4406" t="s">
        <v>458</v>
      </c>
      <c r="G82" s="4407"/>
      <c r="H82" s="4407"/>
      <c r="I82" s="4407"/>
      <c r="J82" s="4407"/>
      <c r="K82" s="4408"/>
      <c r="L82" s="1294"/>
      <c r="M82" s="2328"/>
      <c r="N82" s="2328"/>
      <c r="O82" s="2329"/>
    </row>
    <row r="83" spans="1:15" x14ac:dyDescent="0.2">
      <c r="A83" s="2328"/>
      <c r="B83" s="2331"/>
      <c r="C83" s="2331"/>
      <c r="D83" s="2331"/>
      <c r="E83" s="2331"/>
      <c r="F83" s="4406" t="s">
        <v>12</v>
      </c>
      <c r="G83" s="4407"/>
      <c r="H83" s="4407"/>
      <c r="I83" s="4407"/>
      <c r="J83" s="4407"/>
      <c r="K83" s="4408"/>
      <c r="L83" s="1294"/>
      <c r="M83" s="2328"/>
      <c r="N83" s="2328"/>
      <c r="O83" s="2329"/>
    </row>
    <row r="84" spans="1:15" x14ac:dyDescent="0.2">
      <c r="A84" s="2328"/>
      <c r="B84" s="2331"/>
      <c r="C84" s="2331"/>
      <c r="D84" s="2331"/>
      <c r="E84" s="2331"/>
      <c r="F84" s="4406" t="s">
        <v>11</v>
      </c>
      <c r="G84" s="4407"/>
      <c r="H84" s="4407"/>
      <c r="I84" s="4407"/>
      <c r="J84" s="4407"/>
      <c r="K84" s="4408"/>
      <c r="L84" s="2333"/>
      <c r="M84" s="2328"/>
      <c r="N84" s="2328"/>
      <c r="O84" s="2329"/>
    </row>
    <row r="85" spans="1:15" x14ac:dyDescent="0.2">
      <c r="A85" s="2328"/>
      <c r="B85" s="2331"/>
      <c r="C85" s="2331"/>
      <c r="D85" s="2331"/>
      <c r="E85" s="2331"/>
      <c r="F85" s="3783" t="s">
        <v>10</v>
      </c>
      <c r="G85" s="3784"/>
      <c r="H85" s="3784"/>
      <c r="I85" s="3784"/>
      <c r="J85" s="3784"/>
      <c r="K85" s="4212"/>
      <c r="L85" s="2336"/>
      <c r="M85" s="2328"/>
      <c r="N85" s="2328"/>
      <c r="O85" s="2329"/>
    </row>
    <row r="86" spans="1:15" x14ac:dyDescent="0.2">
      <c r="A86" s="2328"/>
      <c r="B86" s="2331"/>
      <c r="C86" s="2331"/>
      <c r="D86" s="2331"/>
      <c r="E86" s="2331"/>
      <c r="F86" s="1298" t="s">
        <v>9</v>
      </c>
      <c r="G86" s="1296"/>
      <c r="H86" s="2335"/>
      <c r="I86" s="2334"/>
      <c r="J86" s="2334"/>
      <c r="K86" s="1295"/>
      <c r="L86" s="2333"/>
      <c r="M86" s="2328"/>
      <c r="N86" s="2328"/>
      <c r="O86" s="2329"/>
    </row>
    <row r="87" spans="1:15" x14ac:dyDescent="0.2">
      <c r="A87" s="2328"/>
      <c r="B87" s="2331"/>
      <c r="C87" s="2331"/>
      <c r="D87" s="2331"/>
      <c r="E87" s="2331"/>
      <c r="F87" s="4406" t="s">
        <v>8</v>
      </c>
      <c r="G87" s="4407"/>
      <c r="H87" s="4407"/>
      <c r="I87" s="4407"/>
      <c r="J87" s="4407"/>
      <c r="K87" s="4408"/>
      <c r="L87" s="2333"/>
      <c r="M87" s="2328"/>
      <c r="N87" s="2328"/>
      <c r="O87" s="2332"/>
    </row>
    <row r="88" spans="1:15" x14ac:dyDescent="0.2">
      <c r="A88" s="2328"/>
      <c r="B88" s="2331"/>
      <c r="C88" s="2331"/>
      <c r="D88" s="2331"/>
      <c r="E88" s="2331"/>
      <c r="F88" s="4406" t="s">
        <v>457</v>
      </c>
      <c r="G88" s="4407"/>
      <c r="H88" s="4407"/>
      <c r="I88" s="4407"/>
      <c r="J88" s="4407"/>
      <c r="K88" s="4408"/>
      <c r="L88" s="2330"/>
      <c r="M88" s="2328"/>
      <c r="N88" s="2328"/>
      <c r="O88" s="2329"/>
    </row>
    <row r="89" spans="1:15" x14ac:dyDescent="0.2">
      <c r="A89" s="2328"/>
      <c r="B89" s="2331"/>
      <c r="C89" s="2331"/>
      <c r="D89" s="2331"/>
      <c r="E89" s="2331"/>
      <c r="F89" s="4406" t="s">
        <v>6</v>
      </c>
      <c r="G89" s="4407"/>
      <c r="H89" s="4407"/>
      <c r="I89" s="4407"/>
      <c r="J89" s="4407"/>
      <c r="K89" s="4408"/>
      <c r="L89" s="2330"/>
      <c r="M89" s="2328"/>
      <c r="N89" s="2328"/>
      <c r="O89" s="2329"/>
    </row>
    <row r="90" spans="1:15" x14ac:dyDescent="0.2">
      <c r="A90" s="2328"/>
      <c r="B90" s="2331"/>
      <c r="C90" s="2331"/>
      <c r="D90" s="2331"/>
      <c r="E90" s="2331"/>
      <c r="F90" s="4406" t="s">
        <v>5</v>
      </c>
      <c r="G90" s="4407"/>
      <c r="H90" s="4407"/>
      <c r="I90" s="4407"/>
      <c r="J90" s="4407"/>
      <c r="K90" s="4408"/>
      <c r="L90" s="2330"/>
      <c r="M90" s="2328"/>
      <c r="N90" s="2328"/>
      <c r="O90" s="2329"/>
    </row>
    <row r="91" spans="1:15" ht="13.5" thickBot="1" x14ac:dyDescent="0.25">
      <c r="F91" s="4412" t="s">
        <v>456</v>
      </c>
      <c r="G91" s="4413"/>
      <c r="H91" s="4413"/>
      <c r="I91" s="4413"/>
      <c r="J91" s="4413"/>
      <c r="K91" s="4414"/>
      <c r="L91" s="1292">
        <v>0</v>
      </c>
      <c r="M91" s="2328"/>
      <c r="N91" s="2328"/>
    </row>
    <row r="92" spans="1:15" ht="13.5" thickBot="1" x14ac:dyDescent="0.25">
      <c r="F92" s="4415" t="s">
        <v>2</v>
      </c>
      <c r="G92" s="4416"/>
      <c r="H92" s="4416"/>
      <c r="I92" s="4416"/>
      <c r="J92" s="4416"/>
      <c r="K92" s="4416"/>
      <c r="L92" s="1291">
        <v>0</v>
      </c>
      <c r="M92" s="2328"/>
      <c r="N92" s="2328"/>
    </row>
    <row r="93" spans="1:15" ht="13.5" thickBot="1" x14ac:dyDescent="0.25">
      <c r="F93" s="4417" t="s">
        <v>454</v>
      </c>
      <c r="G93" s="4418"/>
      <c r="H93" s="4418"/>
      <c r="I93" s="4418"/>
      <c r="J93" s="4418"/>
      <c r="K93" s="4419"/>
      <c r="L93" s="2327"/>
    </row>
    <row r="94" spans="1:15" ht="13.5" thickBot="1" x14ac:dyDescent="0.25">
      <c r="F94" s="4403" t="s">
        <v>0</v>
      </c>
      <c r="G94" s="4404"/>
      <c r="H94" s="4404"/>
      <c r="I94" s="4404"/>
      <c r="J94" s="4404"/>
      <c r="K94" s="4405"/>
      <c r="L94" s="1289">
        <f>L80+L92</f>
        <v>190</v>
      </c>
    </row>
  </sheetData>
  <mergeCells count="185">
    <mergeCell ref="B60:B63"/>
    <mergeCell ref="C60:C63"/>
    <mergeCell ref="C57:C59"/>
    <mergeCell ref="A48:A50"/>
    <mergeCell ref="B48:B50"/>
    <mergeCell ref="C48:C50"/>
    <mergeCell ref="C25:C26"/>
    <mergeCell ref="C27:C28"/>
    <mergeCell ref="B25:B26"/>
    <mergeCell ref="B27:B28"/>
    <mergeCell ref="B29:B30"/>
    <mergeCell ref="B64:B66"/>
    <mergeCell ref="C51:C53"/>
    <mergeCell ref="C41:C42"/>
    <mergeCell ref="A37:A38"/>
    <mergeCell ref="A39:A40"/>
    <mergeCell ref="A25:A26"/>
    <mergeCell ref="A27:A28"/>
    <mergeCell ref="A29:A30"/>
    <mergeCell ref="C37:C38"/>
    <mergeCell ref="C39:C40"/>
    <mergeCell ref="B37:B38"/>
    <mergeCell ref="B39:B40"/>
    <mergeCell ref="A43:A44"/>
    <mergeCell ref="B43:B44"/>
    <mergeCell ref="C43:C44"/>
    <mergeCell ref="A54:A56"/>
    <mergeCell ref="B54:B56"/>
    <mergeCell ref="C54:C56"/>
    <mergeCell ref="A60:A63"/>
    <mergeCell ref="F93:K93"/>
    <mergeCell ref="F81:K81"/>
    <mergeCell ref="F82:K82"/>
    <mergeCell ref="A22:A24"/>
    <mergeCell ref="B22:B24"/>
    <mergeCell ref="A34:A36"/>
    <mergeCell ref="B34:B36"/>
    <mergeCell ref="C34:C36"/>
    <mergeCell ref="A41:A42"/>
    <mergeCell ref="B41:B42"/>
    <mergeCell ref="A64:A66"/>
    <mergeCell ref="I64:I72"/>
    <mergeCell ref="B67:B69"/>
    <mergeCell ref="B70:B72"/>
    <mergeCell ref="C67:C69"/>
    <mergeCell ref="C70:C72"/>
    <mergeCell ref="A67:A69"/>
    <mergeCell ref="A70:A72"/>
    <mergeCell ref="H60:H63"/>
    <mergeCell ref="I60:I63"/>
    <mergeCell ref="G60:G63"/>
    <mergeCell ref="D39:D40"/>
    <mergeCell ref="I39:I40"/>
    <mergeCell ref="H25:H30"/>
    <mergeCell ref="F94:K94"/>
    <mergeCell ref="F88:K88"/>
    <mergeCell ref="F89:K89"/>
    <mergeCell ref="F90:K90"/>
    <mergeCell ref="F91:K91"/>
    <mergeCell ref="F92:K92"/>
    <mergeCell ref="F84:K84"/>
    <mergeCell ref="D67:D69"/>
    <mergeCell ref="D70:D72"/>
    <mergeCell ref="E70:E72"/>
    <mergeCell ref="F67:F69"/>
    <mergeCell ref="F70:F72"/>
    <mergeCell ref="H64:H72"/>
    <mergeCell ref="G64:G72"/>
    <mergeCell ref="F85:K85"/>
    <mergeCell ref="F87:K87"/>
    <mergeCell ref="A75:K75"/>
    <mergeCell ref="C73:J73"/>
    <mergeCell ref="B74:J74"/>
    <mergeCell ref="F78:L78"/>
    <mergeCell ref="F80:K80"/>
    <mergeCell ref="F83:K83"/>
    <mergeCell ref="E64:E66"/>
    <mergeCell ref="F64:F66"/>
    <mergeCell ref="A20:A21"/>
    <mergeCell ref="B20:B21"/>
    <mergeCell ref="C20:C21"/>
    <mergeCell ref="D20:D21"/>
    <mergeCell ref="J18:J21"/>
    <mergeCell ref="I18:I21"/>
    <mergeCell ref="A18:A19"/>
    <mergeCell ref="B18:B19"/>
    <mergeCell ref="C18:C19"/>
    <mergeCell ref="B12:B13"/>
    <mergeCell ref="A12:A13"/>
    <mergeCell ref="F16:F17"/>
    <mergeCell ref="C16:C17"/>
    <mergeCell ref="D16:D17"/>
    <mergeCell ref="N7:N8"/>
    <mergeCell ref="A10:A11"/>
    <mergeCell ref="A14:A15"/>
    <mergeCell ref="B14:B15"/>
    <mergeCell ref="C14:C15"/>
    <mergeCell ref="G14:G15"/>
    <mergeCell ref="C13:L13"/>
    <mergeCell ref="H14:H17"/>
    <mergeCell ref="J14:J17"/>
    <mergeCell ref="H6:H8"/>
    <mergeCell ref="I6:I8"/>
    <mergeCell ref="K6:K8"/>
    <mergeCell ref="L6:L8"/>
    <mergeCell ref="J6:J8"/>
    <mergeCell ref="M7:M8"/>
    <mergeCell ref="A2:O2"/>
    <mergeCell ref="N5:O5"/>
    <mergeCell ref="M6:O6"/>
    <mergeCell ref="O7:O8"/>
    <mergeCell ref="A3:O3"/>
    <mergeCell ref="A4:O4"/>
    <mergeCell ref="A6:A8"/>
    <mergeCell ref="B6:B8"/>
    <mergeCell ref="C6:C8"/>
    <mergeCell ref="E6:E8"/>
    <mergeCell ref="D6:D8"/>
    <mergeCell ref="G6:G8"/>
    <mergeCell ref="F6:F8"/>
    <mergeCell ref="F57:F59"/>
    <mergeCell ref="D57:D59"/>
    <mergeCell ref="I14:I17"/>
    <mergeCell ref="D22:F24"/>
    <mergeCell ref="D43:D44"/>
    <mergeCell ref="F25:F26"/>
    <mergeCell ref="H54:H56"/>
    <mergeCell ref="I54:I56"/>
    <mergeCell ref="F20:F21"/>
    <mergeCell ref="D14:F15"/>
    <mergeCell ref="G18:G19"/>
    <mergeCell ref="H18:H21"/>
    <mergeCell ref="E39:E40"/>
    <mergeCell ref="G34:G36"/>
    <mergeCell ref="D34:F36"/>
    <mergeCell ref="F39:F40"/>
    <mergeCell ref="I22:I24"/>
    <mergeCell ref="H22:H24"/>
    <mergeCell ref="E25:E26"/>
    <mergeCell ref="E27:E28"/>
    <mergeCell ref="D18:F19"/>
    <mergeCell ref="E37:E38"/>
    <mergeCell ref="F51:F53"/>
    <mergeCell ref="I37:I38"/>
    <mergeCell ref="H48:H50"/>
    <mergeCell ref="D48:F50"/>
    <mergeCell ref="D41:F42"/>
    <mergeCell ref="G48:G53"/>
    <mergeCell ref="G37:G40"/>
    <mergeCell ref="D27:D28"/>
    <mergeCell ref="D25:D26"/>
    <mergeCell ref="I29:I30"/>
    <mergeCell ref="I34:I36"/>
    <mergeCell ref="H34:H36"/>
    <mergeCell ref="I27:I28"/>
    <mergeCell ref="F31:I31"/>
    <mergeCell ref="I25:I26"/>
    <mergeCell ref="E29:E30"/>
    <mergeCell ref="D29:D30"/>
    <mergeCell ref="G25:G30"/>
    <mergeCell ref="D37:D38"/>
    <mergeCell ref="Q1:R3"/>
    <mergeCell ref="Q70:U70"/>
    <mergeCell ref="M54:M56"/>
    <mergeCell ref="F43:F44"/>
    <mergeCell ref="H41:H44"/>
    <mergeCell ref="I41:I44"/>
    <mergeCell ref="J41:J44"/>
    <mergeCell ref="D54:F56"/>
    <mergeCell ref="E67:E69"/>
    <mergeCell ref="G54:G59"/>
    <mergeCell ref="G41:G44"/>
    <mergeCell ref="E43:E44"/>
    <mergeCell ref="G22:G24"/>
    <mergeCell ref="D60:F63"/>
    <mergeCell ref="C45:J45"/>
    <mergeCell ref="J64:J72"/>
    <mergeCell ref="D64:D66"/>
    <mergeCell ref="C64:C66"/>
    <mergeCell ref="F27:F28"/>
    <mergeCell ref="F29:F30"/>
    <mergeCell ref="F37:F38"/>
    <mergeCell ref="J37:J38"/>
    <mergeCell ref="H37:H40"/>
    <mergeCell ref="J39:J40"/>
  </mergeCells>
  <pageMargins left="0.70866141732283472" right="0.70866141732283472" top="0.74803149606299213" bottom="0.74803149606299213" header="0.31496062992125984" footer="0.31496062992125984"/>
  <pageSetup paperSize="9" scale="59" firstPageNumber="42" fitToHeight="0" orientation="landscape" useFirstPageNumber="1" r:id="rId1"/>
  <headerFooter>
    <oddHeader>&amp;C&amp;P</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195"/>
  <sheetViews>
    <sheetView topLeftCell="A147" zoomScale="90" zoomScaleNormal="90" workbookViewId="0">
      <selection activeCell="U10" sqref="U10"/>
    </sheetView>
  </sheetViews>
  <sheetFormatPr defaultColWidth="9.140625" defaultRowHeight="12.75" x14ac:dyDescent="0.2"/>
  <cols>
    <col min="1" max="1" width="3.5703125" style="352" customWidth="1"/>
    <col min="2" max="2" width="4.7109375" style="352" customWidth="1"/>
    <col min="3" max="5" width="3.7109375" style="352" customWidth="1"/>
    <col min="6" max="6" width="47.42578125" style="352" customWidth="1"/>
    <col min="7" max="7" width="6.28515625" style="352" customWidth="1"/>
    <col min="8" max="8" width="5.7109375" style="2326" customWidth="1"/>
    <col min="9" max="9" width="4.42578125" style="2573" customWidth="1"/>
    <col min="10" max="10" width="28.140625" style="352" customWidth="1"/>
    <col min="11" max="11" width="7.28515625" style="352" customWidth="1"/>
    <col min="12" max="12" width="11.140625" style="352" customWidth="1"/>
    <col min="13" max="13" width="41.28515625" style="352" customWidth="1"/>
    <col min="14" max="14" width="9.5703125" style="352" customWidth="1"/>
    <col min="15" max="15" width="11" style="352" customWidth="1"/>
    <col min="16" max="16384" width="9.140625" style="352"/>
  </cols>
  <sheetData>
    <row r="1" spans="1:24" ht="65.25" customHeight="1" x14ac:dyDescent="0.2">
      <c r="M1" s="351" t="s">
        <v>1220</v>
      </c>
      <c r="N1" s="351"/>
      <c r="O1" s="351"/>
      <c r="Q1" s="3567"/>
      <c r="R1" s="3567"/>
      <c r="S1" s="3567"/>
      <c r="T1" s="3567"/>
      <c r="V1" s="351"/>
      <c r="W1" s="351"/>
      <c r="X1" s="351"/>
    </row>
    <row r="2" spans="1:24" ht="17.25" customHeight="1" x14ac:dyDescent="0.2">
      <c r="A2" s="5045" t="s">
        <v>184</v>
      </c>
      <c r="B2" s="5045"/>
      <c r="C2" s="5045"/>
      <c r="D2" s="5045"/>
      <c r="E2" s="5045"/>
      <c r="F2" s="5045"/>
      <c r="G2" s="5045"/>
      <c r="H2" s="5045"/>
      <c r="I2" s="5045"/>
      <c r="J2" s="5045"/>
      <c r="K2" s="5045"/>
      <c r="L2" s="5045"/>
      <c r="M2" s="5045"/>
      <c r="N2" s="5045"/>
      <c r="O2" s="5045"/>
      <c r="Q2" s="3567"/>
      <c r="R2" s="3567"/>
      <c r="S2" s="3567"/>
      <c r="T2" s="3567"/>
      <c r="V2" s="351"/>
      <c r="W2" s="351"/>
      <c r="X2" s="351"/>
    </row>
    <row r="3" spans="1:24" ht="18" customHeight="1" x14ac:dyDescent="0.2">
      <c r="A3" s="5044" t="s">
        <v>1043</v>
      </c>
      <c r="B3" s="5044"/>
      <c r="C3" s="5044"/>
      <c r="D3" s="5044"/>
      <c r="E3" s="5044"/>
      <c r="F3" s="5044"/>
      <c r="G3" s="5044"/>
      <c r="H3" s="5044"/>
      <c r="I3" s="5044"/>
      <c r="J3" s="5044"/>
      <c r="K3" s="5044"/>
      <c r="L3" s="5044"/>
      <c r="M3" s="5044"/>
      <c r="N3" s="5044"/>
      <c r="O3" s="5044"/>
      <c r="Q3" s="3567"/>
      <c r="R3" s="3567"/>
      <c r="S3" s="3567"/>
      <c r="T3" s="3567"/>
      <c r="V3" s="351"/>
      <c r="W3" s="351"/>
      <c r="X3" s="351"/>
    </row>
    <row r="4" spans="1:24" ht="14.25" x14ac:dyDescent="0.2">
      <c r="A4" s="5046" t="s">
        <v>182</v>
      </c>
      <c r="B4" s="5046"/>
      <c r="C4" s="5046"/>
      <c r="D4" s="5046"/>
      <c r="E4" s="5046"/>
      <c r="F4" s="5046"/>
      <c r="G4" s="5046"/>
      <c r="H4" s="5046"/>
      <c r="I4" s="5046"/>
      <c r="J4" s="5046"/>
      <c r="K4" s="5046"/>
      <c r="L4" s="5046"/>
      <c r="M4" s="5046"/>
      <c r="N4" s="5046"/>
      <c r="O4" s="5046"/>
    </row>
    <row r="5" spans="1:24" ht="16.5" thickBot="1" x14ac:dyDescent="0.25">
      <c r="A5" s="1032"/>
      <c r="B5" s="1032"/>
      <c r="C5" s="1032"/>
      <c r="D5" s="1032"/>
      <c r="E5" s="1032"/>
      <c r="F5" s="1032"/>
      <c r="G5" s="1032"/>
      <c r="H5" s="1479"/>
      <c r="I5" s="2938"/>
      <c r="J5" s="1032"/>
      <c r="K5" s="1032"/>
      <c r="L5" s="1032"/>
      <c r="M5" s="1031"/>
      <c r="N5" s="4505" t="s">
        <v>148</v>
      </c>
      <c r="O5" s="4505"/>
    </row>
    <row r="6" spans="1:24" ht="20.25" customHeight="1" thickBot="1" x14ac:dyDescent="0.25">
      <c r="A6" s="4459" t="s">
        <v>181</v>
      </c>
      <c r="B6" s="4479" t="s">
        <v>180</v>
      </c>
      <c r="C6" s="4482" t="s">
        <v>176</v>
      </c>
      <c r="D6" s="4470" t="s">
        <v>178</v>
      </c>
      <c r="E6" s="4485" t="s">
        <v>179</v>
      </c>
      <c r="F6" s="4488" t="s">
        <v>177</v>
      </c>
      <c r="G6" s="3860" t="s">
        <v>176</v>
      </c>
      <c r="H6" s="4467" t="s">
        <v>175</v>
      </c>
      <c r="I6" s="5032" t="s">
        <v>174</v>
      </c>
      <c r="J6" s="3997" t="s">
        <v>173</v>
      </c>
      <c r="K6" s="4467" t="s">
        <v>172</v>
      </c>
      <c r="L6" s="3997" t="s">
        <v>171</v>
      </c>
      <c r="M6" s="4506" t="s">
        <v>170</v>
      </c>
      <c r="N6" s="4507"/>
      <c r="O6" s="4508"/>
    </row>
    <row r="7" spans="1:24" ht="12.75" customHeight="1" x14ac:dyDescent="0.2">
      <c r="A7" s="4460"/>
      <c r="B7" s="4480"/>
      <c r="C7" s="4483"/>
      <c r="D7" s="4471"/>
      <c r="E7" s="4486"/>
      <c r="F7" s="4489"/>
      <c r="G7" s="3861"/>
      <c r="H7" s="4468"/>
      <c r="I7" s="5033"/>
      <c r="J7" s="3998"/>
      <c r="K7" s="4468"/>
      <c r="L7" s="3998"/>
      <c r="M7" s="4500" t="s">
        <v>169</v>
      </c>
      <c r="N7" s="4502" t="s">
        <v>168</v>
      </c>
      <c r="O7" s="4477" t="s">
        <v>167</v>
      </c>
    </row>
    <row r="8" spans="1:24" ht="172.15" customHeight="1" thickBot="1" x14ac:dyDescent="0.25">
      <c r="A8" s="4461"/>
      <c r="B8" s="4481"/>
      <c r="C8" s="4484"/>
      <c r="D8" s="4472"/>
      <c r="E8" s="4487"/>
      <c r="F8" s="4490"/>
      <c r="G8" s="3865"/>
      <c r="H8" s="4469"/>
      <c r="I8" s="5034"/>
      <c r="J8" s="3998"/>
      <c r="K8" s="4469"/>
      <c r="L8" s="3999"/>
      <c r="M8" s="4501"/>
      <c r="N8" s="4503"/>
      <c r="O8" s="4478"/>
    </row>
    <row r="9" spans="1:24" ht="15.75" thickBot="1" x14ac:dyDescent="0.25">
      <c r="A9" s="2937" t="s">
        <v>25</v>
      </c>
      <c r="B9" s="2682" t="s">
        <v>1042</v>
      </c>
      <c r="C9" s="654"/>
      <c r="D9" s="654"/>
      <c r="E9" s="1006"/>
      <c r="F9" s="2936"/>
      <c r="G9" s="2936"/>
      <c r="H9" s="2570"/>
      <c r="I9" s="2935"/>
      <c r="J9" s="1006"/>
      <c r="K9" s="1006"/>
      <c r="L9" s="2934"/>
      <c r="M9" s="2933"/>
      <c r="N9" s="2933"/>
      <c r="O9" s="1005"/>
    </row>
    <row r="10" spans="1:24" ht="25.5" x14ac:dyDescent="0.2">
      <c r="A10" s="5030"/>
      <c r="B10" s="5024"/>
      <c r="C10" s="5025"/>
      <c r="D10" s="5025"/>
      <c r="E10" s="5025"/>
      <c r="F10" s="5025"/>
      <c r="G10" s="5025"/>
      <c r="H10" s="5025"/>
      <c r="I10" s="5025"/>
      <c r="J10" s="5025"/>
      <c r="K10" s="5025"/>
      <c r="L10" s="5026"/>
      <c r="M10" s="2738" t="s">
        <v>1041</v>
      </c>
      <c r="N10" s="2754" t="s">
        <v>65</v>
      </c>
      <c r="O10" s="1441">
        <v>17.600000000000001</v>
      </c>
    </row>
    <row r="11" spans="1:24" ht="32.25" customHeight="1" thickBot="1" x14ac:dyDescent="0.25">
      <c r="A11" s="5031"/>
      <c r="B11" s="5027"/>
      <c r="C11" s="5028"/>
      <c r="D11" s="5028"/>
      <c r="E11" s="5028"/>
      <c r="F11" s="5028"/>
      <c r="G11" s="5028"/>
      <c r="H11" s="5028"/>
      <c r="I11" s="5028"/>
      <c r="J11" s="5028"/>
      <c r="K11" s="5028"/>
      <c r="L11" s="5029"/>
      <c r="M11" s="2932" t="s">
        <v>1040</v>
      </c>
      <c r="N11" s="2846" t="s">
        <v>1039</v>
      </c>
      <c r="O11" s="1446" t="s">
        <v>1038</v>
      </c>
    </row>
    <row r="12" spans="1:24" ht="27.75" customHeight="1" thickBot="1" x14ac:dyDescent="0.25">
      <c r="A12" s="2667" t="s">
        <v>25</v>
      </c>
      <c r="B12" s="2604" t="s">
        <v>25</v>
      </c>
      <c r="C12" s="538" t="s">
        <v>1037</v>
      </c>
      <c r="D12" s="537"/>
      <c r="E12" s="2470"/>
      <c r="F12" s="2551"/>
      <c r="G12" s="2929"/>
      <c r="H12" s="2931"/>
      <c r="I12" s="2930"/>
      <c r="J12" s="2929"/>
      <c r="K12" s="2929"/>
      <c r="L12" s="2929"/>
      <c r="M12" s="2929"/>
      <c r="N12" s="2929"/>
      <c r="O12" s="2928"/>
    </row>
    <row r="13" spans="1:24" ht="25.5" x14ac:dyDescent="0.2">
      <c r="A13" s="5002"/>
      <c r="B13" s="2914"/>
      <c r="C13" s="2927"/>
      <c r="D13" s="2926"/>
      <c r="E13" s="2925"/>
      <c r="F13" s="2922"/>
      <c r="G13" s="2922"/>
      <c r="H13" s="2924"/>
      <c r="I13" s="2923"/>
      <c r="J13" s="2922"/>
      <c r="K13" s="2922"/>
      <c r="L13" s="2921"/>
      <c r="M13" s="2920" t="s">
        <v>1036</v>
      </c>
      <c r="N13" s="2754" t="s">
        <v>65</v>
      </c>
      <c r="O13" s="2657">
        <v>97.9</v>
      </c>
    </row>
    <row r="14" spans="1:24" ht="29.25" customHeight="1" x14ac:dyDescent="0.2">
      <c r="A14" s="5003"/>
      <c r="B14" s="2914"/>
      <c r="C14" s="2913"/>
      <c r="D14" s="2912"/>
      <c r="E14" s="2911"/>
      <c r="F14" s="2908"/>
      <c r="G14" s="2908"/>
      <c r="H14" s="2910"/>
      <c r="I14" s="2909"/>
      <c r="J14" s="2908"/>
      <c r="K14" s="2908"/>
      <c r="L14" s="2918"/>
      <c r="M14" s="2717" t="s">
        <v>1035</v>
      </c>
      <c r="N14" s="2625" t="s">
        <v>65</v>
      </c>
      <c r="O14" s="2919" t="s">
        <v>1034</v>
      </c>
    </row>
    <row r="15" spans="1:24" ht="25.5" x14ac:dyDescent="0.2">
      <c r="A15" s="5003"/>
      <c r="B15" s="2914"/>
      <c r="C15" s="2913"/>
      <c r="D15" s="2912"/>
      <c r="E15" s="2911"/>
      <c r="F15" s="2908"/>
      <c r="G15" s="2908"/>
      <c r="H15" s="2910"/>
      <c r="I15" s="2909"/>
      <c r="J15" s="2908"/>
      <c r="K15" s="2908"/>
      <c r="L15" s="2918"/>
      <c r="M15" s="2917" t="s">
        <v>1033</v>
      </c>
      <c r="N15" s="2625" t="s">
        <v>374</v>
      </c>
      <c r="O15" s="2624">
        <v>16.7</v>
      </c>
    </row>
    <row r="16" spans="1:24" ht="26.25" thickBot="1" x14ac:dyDescent="0.25">
      <c r="A16" s="5003"/>
      <c r="B16" s="2914"/>
      <c r="C16" s="2906"/>
      <c r="D16" s="2905"/>
      <c r="E16" s="2904"/>
      <c r="F16" s="2901"/>
      <c r="G16" s="2901"/>
      <c r="H16" s="2903"/>
      <c r="I16" s="2902"/>
      <c r="J16" s="2901"/>
      <c r="K16" s="2901"/>
      <c r="L16" s="2916"/>
      <c r="M16" s="2915" t="s">
        <v>1032</v>
      </c>
      <c r="N16" s="2625" t="s">
        <v>36</v>
      </c>
      <c r="O16" s="2624">
        <v>16</v>
      </c>
    </row>
    <row r="17" spans="1:20" ht="26.25" hidden="1" thickBot="1" x14ac:dyDescent="0.25">
      <c r="A17" s="5003"/>
      <c r="B17" s="2914"/>
      <c r="C17" s="2913"/>
      <c r="D17" s="2912"/>
      <c r="E17" s="2911"/>
      <c r="F17" s="2908"/>
      <c r="G17" s="2908"/>
      <c r="H17" s="2910"/>
      <c r="I17" s="2909"/>
      <c r="J17" s="2908"/>
      <c r="K17" s="2908"/>
      <c r="L17" s="2908"/>
      <c r="M17" s="2790" t="s">
        <v>1031</v>
      </c>
      <c r="N17" s="2625" t="s">
        <v>1030</v>
      </c>
      <c r="O17" s="2624">
        <v>35000</v>
      </c>
    </row>
    <row r="18" spans="1:20" ht="26.25" hidden="1" thickBot="1" x14ac:dyDescent="0.25">
      <c r="A18" s="5004"/>
      <c r="B18" s="2907"/>
      <c r="C18" s="2906"/>
      <c r="D18" s="2905"/>
      <c r="E18" s="2904"/>
      <c r="F18" s="2901"/>
      <c r="G18" s="2901"/>
      <c r="H18" s="2903"/>
      <c r="I18" s="2902"/>
      <c r="J18" s="2901"/>
      <c r="K18" s="2901"/>
      <c r="L18" s="2901"/>
      <c r="M18" s="2900" t="s">
        <v>1029</v>
      </c>
      <c r="N18" s="2846" t="s">
        <v>65</v>
      </c>
      <c r="O18" s="2899">
        <v>39</v>
      </c>
    </row>
    <row r="19" spans="1:20" ht="30" customHeight="1" x14ac:dyDescent="0.2">
      <c r="A19" s="5002" t="s">
        <v>25</v>
      </c>
      <c r="B19" s="4973" t="s">
        <v>25</v>
      </c>
      <c r="C19" s="2629" t="s">
        <v>25</v>
      </c>
      <c r="D19" s="3959" t="s">
        <v>1020</v>
      </c>
      <c r="E19" s="4881"/>
      <c r="F19" s="4882"/>
      <c r="G19" s="4390" t="s">
        <v>156</v>
      </c>
      <c r="H19" s="4998" t="s">
        <v>33</v>
      </c>
      <c r="I19" s="4971" t="s">
        <v>228</v>
      </c>
      <c r="J19" s="2898" t="s">
        <v>31</v>
      </c>
      <c r="K19" s="2770" t="s">
        <v>108</v>
      </c>
      <c r="L19" s="835"/>
      <c r="M19" s="2635" t="s">
        <v>1028</v>
      </c>
      <c r="N19" s="2860" t="s">
        <v>36</v>
      </c>
      <c r="O19" s="2897" t="s">
        <v>1027</v>
      </c>
      <c r="Q19" s="2796"/>
      <c r="R19" s="2801"/>
    </row>
    <row r="20" spans="1:20" ht="28.5" customHeight="1" x14ac:dyDescent="0.2">
      <c r="A20" s="5003"/>
      <c r="B20" s="4974"/>
      <c r="C20" s="2623"/>
      <c r="D20" s="4883"/>
      <c r="E20" s="5016"/>
      <c r="F20" s="4885"/>
      <c r="G20" s="4391"/>
      <c r="H20" s="4981"/>
      <c r="I20" s="4978"/>
      <c r="J20" s="1429" t="s">
        <v>227</v>
      </c>
      <c r="K20" s="2764" t="s">
        <v>998</v>
      </c>
      <c r="L20" s="2763"/>
      <c r="M20" s="2630" t="s">
        <v>1026</v>
      </c>
      <c r="N20" s="2896" t="s">
        <v>374</v>
      </c>
      <c r="O20" s="2895" t="s">
        <v>1025</v>
      </c>
      <c r="Q20" s="2796"/>
      <c r="R20" s="2801"/>
    </row>
    <row r="21" spans="1:20" ht="26.25" customHeight="1" x14ac:dyDescent="0.2">
      <c r="A21" s="5003"/>
      <c r="B21" s="4974"/>
      <c r="C21" s="2623"/>
      <c r="D21" s="4883"/>
      <c r="E21" s="5016"/>
      <c r="F21" s="4885"/>
      <c r="G21" s="4391"/>
      <c r="H21" s="4981"/>
      <c r="I21" s="4978"/>
      <c r="J21" s="2620"/>
      <c r="K21" s="2764" t="s">
        <v>990</v>
      </c>
      <c r="L21" s="2763">
        <f>L28</f>
        <v>207.2</v>
      </c>
      <c r="M21" s="2630" t="s">
        <v>1024</v>
      </c>
      <c r="N21" s="2896" t="s">
        <v>374</v>
      </c>
      <c r="O21" s="2895" t="s">
        <v>1023</v>
      </c>
      <c r="Q21" s="2796"/>
      <c r="R21" s="2801"/>
    </row>
    <row r="22" spans="1:20" ht="20.25" customHeight="1" x14ac:dyDescent="0.2">
      <c r="A22" s="5003"/>
      <c r="B22" s="4974"/>
      <c r="C22" s="2623"/>
      <c r="D22" s="4883"/>
      <c r="E22" s="5016"/>
      <c r="F22" s="4885"/>
      <c r="G22" s="4391"/>
      <c r="H22" s="4981"/>
      <c r="I22" s="4978"/>
      <c r="J22" s="2620"/>
      <c r="K22" s="2764" t="s">
        <v>130</v>
      </c>
      <c r="L22" s="2763"/>
      <c r="M22" s="2744" t="s">
        <v>1022</v>
      </c>
      <c r="N22" s="2716" t="s">
        <v>374</v>
      </c>
      <c r="O22" s="2848" t="s">
        <v>1021</v>
      </c>
      <c r="Q22" s="2796"/>
      <c r="R22" s="2801"/>
    </row>
    <row r="23" spans="1:20" ht="15.75" customHeight="1" x14ac:dyDescent="0.2">
      <c r="A23" s="5003"/>
      <c r="B23" s="4974"/>
      <c r="C23" s="2623"/>
      <c r="D23" s="4883"/>
      <c r="E23" s="5016"/>
      <c r="F23" s="4885"/>
      <c r="G23" s="4391"/>
      <c r="H23" s="4981"/>
      <c r="I23" s="4978"/>
      <c r="J23" s="2620"/>
      <c r="K23" s="2799" t="s">
        <v>144</v>
      </c>
      <c r="L23" s="840"/>
      <c r="M23" s="2642"/>
      <c r="N23" s="2869"/>
      <c r="O23" s="2868"/>
      <c r="Q23" s="2796"/>
      <c r="R23" s="2801"/>
    </row>
    <row r="24" spans="1:20" ht="17.25" customHeight="1" x14ac:dyDescent="0.2">
      <c r="A24" s="5003"/>
      <c r="B24" s="4974"/>
      <c r="C24" s="2623"/>
      <c r="D24" s="4883"/>
      <c r="E24" s="5016"/>
      <c r="F24" s="4885"/>
      <c r="G24" s="4391"/>
      <c r="H24" s="4981"/>
      <c r="I24" s="4978"/>
      <c r="J24" s="2620"/>
      <c r="K24" s="2799" t="s">
        <v>28</v>
      </c>
      <c r="L24" s="840"/>
      <c r="M24" s="2642"/>
      <c r="N24" s="2869"/>
      <c r="O24" s="2868"/>
      <c r="Q24" s="2796"/>
      <c r="R24" s="2801"/>
    </row>
    <row r="25" spans="1:20" ht="18.75" customHeight="1" thickBot="1" x14ac:dyDescent="0.25">
      <c r="A25" s="5004"/>
      <c r="B25" s="4975"/>
      <c r="C25" s="2614"/>
      <c r="D25" s="4886"/>
      <c r="E25" s="4887"/>
      <c r="F25" s="4888"/>
      <c r="G25" s="4392"/>
      <c r="H25" s="4999"/>
      <c r="I25" s="4972"/>
      <c r="J25" s="2611"/>
      <c r="K25" s="2652" t="s">
        <v>21</v>
      </c>
      <c r="L25" s="2651">
        <f>SUM(L19:L24)</f>
        <v>207.2</v>
      </c>
      <c r="M25" s="2693"/>
      <c r="N25" s="2704"/>
      <c r="O25" s="2864"/>
      <c r="Q25" s="2792"/>
      <c r="R25" s="2791"/>
    </row>
    <row r="26" spans="1:20" ht="19.5" customHeight="1" x14ac:dyDescent="0.2">
      <c r="A26" s="5002" t="s">
        <v>25</v>
      </c>
      <c r="B26" s="4973" t="s">
        <v>25</v>
      </c>
      <c r="C26" s="2629" t="s">
        <v>25</v>
      </c>
      <c r="D26" s="2702" t="s">
        <v>25</v>
      </c>
      <c r="E26" s="2713"/>
      <c r="F26" s="4976" t="s">
        <v>1020</v>
      </c>
      <c r="G26" s="4390" t="s">
        <v>156</v>
      </c>
      <c r="H26" s="4980" t="s">
        <v>33</v>
      </c>
      <c r="I26" s="4971" t="s">
        <v>228</v>
      </c>
      <c r="J26" s="1445" t="s">
        <v>227</v>
      </c>
      <c r="K26" s="2730" t="s">
        <v>108</v>
      </c>
      <c r="L26" s="2812"/>
      <c r="M26" s="1000"/>
      <c r="N26" s="2699"/>
      <c r="O26" s="2841"/>
    </row>
    <row r="27" spans="1:20" ht="14.25" customHeight="1" x14ac:dyDescent="0.2">
      <c r="A27" s="5003"/>
      <c r="B27" s="4974"/>
      <c r="C27" s="2623"/>
      <c r="D27" s="2832"/>
      <c r="E27" s="2645"/>
      <c r="F27" s="4979"/>
      <c r="G27" s="4391"/>
      <c r="H27" s="4981"/>
      <c r="I27" s="4978"/>
      <c r="J27" s="2620"/>
      <c r="K27" s="2743" t="s">
        <v>998</v>
      </c>
      <c r="L27" s="2830"/>
      <c r="M27" s="2890"/>
      <c r="N27" s="2880"/>
      <c r="O27" s="2889"/>
    </row>
    <row r="28" spans="1:20" ht="16.5" customHeight="1" x14ac:dyDescent="0.2">
      <c r="A28" s="5003"/>
      <c r="B28" s="4974"/>
      <c r="C28" s="2623"/>
      <c r="D28" s="2832"/>
      <c r="E28" s="2645"/>
      <c r="F28" s="2719"/>
      <c r="G28" s="4391"/>
      <c r="H28" s="4981"/>
      <c r="I28" s="4978"/>
      <c r="J28" s="2894"/>
      <c r="K28" s="2743" t="s">
        <v>990</v>
      </c>
      <c r="L28" s="2830">
        <v>207.2</v>
      </c>
      <c r="M28" s="2893"/>
      <c r="N28" s="2892"/>
      <c r="O28" s="2889"/>
      <c r="Q28" s="356"/>
      <c r="R28" s="356"/>
    </row>
    <row r="29" spans="1:20" ht="17.25" customHeight="1" x14ac:dyDescent="0.2">
      <c r="A29" s="5003"/>
      <c r="B29" s="4974"/>
      <c r="C29" s="2623"/>
      <c r="D29" s="2832"/>
      <c r="E29" s="2645"/>
      <c r="F29" s="2719"/>
      <c r="G29" s="4391"/>
      <c r="H29" s="4981"/>
      <c r="I29" s="4978"/>
      <c r="J29" s="2620"/>
      <c r="K29" s="2753" t="s">
        <v>130</v>
      </c>
      <c r="L29" s="2830"/>
      <c r="M29" s="2890"/>
      <c r="N29" s="2880"/>
      <c r="O29" s="2889"/>
      <c r="T29" s="2891"/>
    </row>
    <row r="30" spans="1:20" ht="14.25" customHeight="1" thickBot="1" x14ac:dyDescent="0.25">
      <c r="A30" s="5003"/>
      <c r="B30" s="4974"/>
      <c r="C30" s="2623"/>
      <c r="D30" s="2832"/>
      <c r="E30" s="2645"/>
      <c r="F30" s="2719"/>
      <c r="G30" s="4391"/>
      <c r="H30" s="4981"/>
      <c r="I30" s="4978"/>
      <c r="J30" s="2620"/>
      <c r="K30" s="2808" t="s">
        <v>144</v>
      </c>
      <c r="L30" s="2647">
        <v>0</v>
      </c>
      <c r="M30" s="2890"/>
      <c r="N30" s="2880"/>
      <c r="O30" s="2889"/>
    </row>
    <row r="31" spans="1:20" ht="15.75" customHeight="1" thickBot="1" x14ac:dyDescent="0.25">
      <c r="A31" s="5004"/>
      <c r="B31" s="4975"/>
      <c r="C31" s="2803"/>
      <c r="D31" s="2888"/>
      <c r="E31" s="2612"/>
      <c r="F31" s="2786"/>
      <c r="G31" s="4392"/>
      <c r="H31" s="4982"/>
      <c r="I31" s="4972"/>
      <c r="J31" s="2611"/>
      <c r="K31" s="2610" t="s">
        <v>21</v>
      </c>
      <c r="L31" s="2694">
        <f>SUM(L26:L30)</f>
        <v>207.2</v>
      </c>
      <c r="M31" s="2887"/>
      <c r="N31" s="2692"/>
      <c r="O31" s="2822"/>
    </row>
    <row r="32" spans="1:20" ht="23.25" customHeight="1" thickBot="1" x14ac:dyDescent="0.25">
      <c r="A32" s="5021" t="s">
        <v>25</v>
      </c>
      <c r="B32" s="5035" t="s">
        <v>25</v>
      </c>
      <c r="C32" s="4960" t="s">
        <v>27</v>
      </c>
      <c r="D32" s="3959" t="s">
        <v>1019</v>
      </c>
      <c r="E32" s="4881"/>
      <c r="F32" s="4882"/>
      <c r="G32" s="4390" t="s">
        <v>137</v>
      </c>
      <c r="H32" s="4980" t="s">
        <v>33</v>
      </c>
      <c r="I32" s="4971" t="s">
        <v>228</v>
      </c>
      <c r="J32" s="1445" t="s">
        <v>227</v>
      </c>
      <c r="K32" s="2886" t="s">
        <v>990</v>
      </c>
      <c r="L32" s="2636">
        <f>L35+L38</f>
        <v>98</v>
      </c>
      <c r="M32" s="2635" t="s">
        <v>1018</v>
      </c>
      <c r="N32" s="2860" t="s">
        <v>36</v>
      </c>
      <c r="O32" s="2885" t="s">
        <v>819</v>
      </c>
    </row>
    <row r="33" spans="1:19" ht="21.75" customHeight="1" thickBot="1" x14ac:dyDescent="0.25">
      <c r="A33" s="5022"/>
      <c r="B33" s="4974"/>
      <c r="C33" s="4962"/>
      <c r="D33" s="4883"/>
      <c r="E33" s="5016"/>
      <c r="F33" s="4885"/>
      <c r="G33" s="4391"/>
      <c r="H33" s="4981"/>
      <c r="I33" s="4978"/>
      <c r="J33" s="1429"/>
      <c r="K33" s="2631" t="s">
        <v>144</v>
      </c>
      <c r="L33" s="2636">
        <f>L36</f>
        <v>0</v>
      </c>
      <c r="M33" s="2884"/>
      <c r="N33" s="2883"/>
      <c r="O33" s="2882"/>
    </row>
    <row r="34" spans="1:19" ht="20.25" customHeight="1" thickBot="1" x14ac:dyDescent="0.25">
      <c r="A34" s="5023"/>
      <c r="B34" s="5036"/>
      <c r="C34" s="5017"/>
      <c r="D34" s="4886"/>
      <c r="E34" s="4887"/>
      <c r="F34" s="4888"/>
      <c r="G34" s="4391"/>
      <c r="H34" s="4981"/>
      <c r="I34" s="4978"/>
      <c r="J34" s="2620"/>
      <c r="K34" s="2637" t="s">
        <v>21</v>
      </c>
      <c r="L34" s="2881">
        <f>SUM(L32:L33)</f>
        <v>98</v>
      </c>
      <c r="M34" s="2877"/>
      <c r="N34" s="2880"/>
      <c r="O34" s="2829"/>
    </row>
    <row r="35" spans="1:19" ht="31.5" customHeight="1" x14ac:dyDescent="0.2">
      <c r="A35" s="5021" t="s">
        <v>25</v>
      </c>
      <c r="B35" s="5035" t="s">
        <v>25</v>
      </c>
      <c r="C35" s="4960" t="s">
        <v>27</v>
      </c>
      <c r="D35" s="5018" t="s">
        <v>25</v>
      </c>
      <c r="E35" s="2713"/>
      <c r="F35" s="4976" t="s">
        <v>1017</v>
      </c>
      <c r="G35" s="4391"/>
      <c r="H35" s="4981"/>
      <c r="I35" s="4978"/>
      <c r="J35" s="2756"/>
      <c r="K35" s="2730" t="s">
        <v>990</v>
      </c>
      <c r="L35" s="2879">
        <v>82.3</v>
      </c>
      <c r="M35" s="2878"/>
      <c r="N35" s="2873"/>
      <c r="O35" s="2872"/>
    </row>
    <row r="36" spans="1:19" ht="19.5" customHeight="1" thickBot="1" x14ac:dyDescent="0.25">
      <c r="A36" s="5022"/>
      <c r="B36" s="4974"/>
      <c r="C36" s="4962"/>
      <c r="D36" s="5019"/>
      <c r="E36" s="2645"/>
      <c r="F36" s="4979"/>
      <c r="G36" s="4391"/>
      <c r="H36" s="4981"/>
      <c r="I36" s="4978"/>
      <c r="J36" s="2620"/>
      <c r="K36" s="2808" t="s">
        <v>144</v>
      </c>
      <c r="L36" s="2618">
        <v>0</v>
      </c>
      <c r="M36" s="2877"/>
      <c r="N36" s="2869"/>
      <c r="O36" s="2868"/>
    </row>
    <row r="37" spans="1:19" ht="19.5" customHeight="1" thickBot="1" x14ac:dyDescent="0.25">
      <c r="A37" s="5023"/>
      <c r="B37" s="5036"/>
      <c r="C37" s="5017"/>
      <c r="D37" s="5020"/>
      <c r="E37" s="2612"/>
      <c r="F37" s="4977"/>
      <c r="G37" s="4391"/>
      <c r="H37" s="4981"/>
      <c r="I37" s="4972"/>
      <c r="J37" s="2611"/>
      <c r="K37" s="2610" t="s">
        <v>21</v>
      </c>
      <c r="L37" s="2648">
        <f>SUM(L35:L36)</f>
        <v>82.3</v>
      </c>
      <c r="M37" s="2876"/>
      <c r="N37" s="2704"/>
      <c r="O37" s="2864"/>
    </row>
    <row r="38" spans="1:19" ht="19.5" customHeight="1" x14ac:dyDescent="0.2">
      <c r="A38" s="5021" t="s">
        <v>25</v>
      </c>
      <c r="B38" s="5035" t="s">
        <v>25</v>
      </c>
      <c r="C38" s="4960" t="s">
        <v>27</v>
      </c>
      <c r="D38" s="5018" t="s">
        <v>27</v>
      </c>
      <c r="E38" s="2713"/>
      <c r="F38" s="3812" t="s">
        <v>1016</v>
      </c>
      <c r="G38" s="4391"/>
      <c r="H38" s="4981"/>
      <c r="I38" s="2756"/>
      <c r="J38" s="2875"/>
      <c r="K38" s="2730" t="s">
        <v>990</v>
      </c>
      <c r="L38" s="2812">
        <v>15.7</v>
      </c>
      <c r="M38" s="2874"/>
      <c r="N38" s="2873"/>
      <c r="O38" s="2872"/>
    </row>
    <row r="39" spans="1:19" ht="19.5" customHeight="1" thickBot="1" x14ac:dyDescent="0.25">
      <c r="A39" s="5022"/>
      <c r="B39" s="4974"/>
      <c r="C39" s="4962"/>
      <c r="D39" s="5019"/>
      <c r="E39" s="2645"/>
      <c r="F39" s="4527"/>
      <c r="G39" s="4391"/>
      <c r="H39" s="4981"/>
      <c r="I39" s="2620"/>
      <c r="J39" s="2871"/>
      <c r="K39" s="2808" t="s">
        <v>144</v>
      </c>
      <c r="L39" s="2647">
        <v>0</v>
      </c>
      <c r="M39" s="2870"/>
      <c r="N39" s="2869"/>
      <c r="O39" s="2868"/>
    </row>
    <row r="40" spans="1:19" ht="19.5" customHeight="1" thickBot="1" x14ac:dyDescent="0.25">
      <c r="A40" s="5023"/>
      <c r="B40" s="5036"/>
      <c r="C40" s="5017"/>
      <c r="D40" s="5020"/>
      <c r="E40" s="2612"/>
      <c r="F40" s="2867"/>
      <c r="G40" s="4392"/>
      <c r="H40" s="4982"/>
      <c r="I40" s="2611"/>
      <c r="J40" s="2866"/>
      <c r="K40" s="2610" t="s">
        <v>21</v>
      </c>
      <c r="L40" s="2643">
        <f>SUM(L38:L39)</f>
        <v>15.7</v>
      </c>
      <c r="M40" s="2865"/>
      <c r="N40" s="2704"/>
      <c r="O40" s="2864"/>
    </row>
    <row r="41" spans="1:19" ht="18.75" customHeight="1" x14ac:dyDescent="0.2">
      <c r="A41" s="5002" t="s">
        <v>25</v>
      </c>
      <c r="B41" s="4973" t="s">
        <v>25</v>
      </c>
      <c r="C41" s="2863" t="s">
        <v>93</v>
      </c>
      <c r="D41" s="3959" t="s">
        <v>999</v>
      </c>
      <c r="E41" s="4881"/>
      <c r="F41" s="4882"/>
      <c r="G41" s="4390" t="s">
        <v>126</v>
      </c>
      <c r="H41" s="4998" t="s">
        <v>33</v>
      </c>
      <c r="I41" s="4971" t="s">
        <v>228</v>
      </c>
      <c r="J41" s="2862" t="s">
        <v>227</v>
      </c>
      <c r="K41" s="2770" t="s">
        <v>108</v>
      </c>
      <c r="L41" s="835"/>
      <c r="M41" s="2861" t="s">
        <v>1015</v>
      </c>
      <c r="N41" s="2860" t="s">
        <v>36</v>
      </c>
      <c r="O41" s="2859" t="s">
        <v>681</v>
      </c>
      <c r="R41" s="2796"/>
      <c r="S41" s="2801"/>
    </row>
    <row r="42" spans="1:19" ht="24" customHeight="1" x14ac:dyDescent="0.2">
      <c r="A42" s="5003"/>
      <c r="B42" s="4974"/>
      <c r="C42" s="2851"/>
      <c r="D42" s="4883"/>
      <c r="E42" s="5016"/>
      <c r="F42" s="4885"/>
      <c r="G42" s="4391"/>
      <c r="H42" s="4981"/>
      <c r="I42" s="4978"/>
      <c r="J42" s="2620"/>
      <c r="K42" s="2764" t="s">
        <v>130</v>
      </c>
      <c r="L42" s="2763"/>
      <c r="M42" s="2744" t="s">
        <v>1014</v>
      </c>
      <c r="N42" s="2858" t="s">
        <v>374</v>
      </c>
      <c r="O42" s="2848" t="s">
        <v>1013</v>
      </c>
      <c r="R42" s="2796"/>
      <c r="S42" s="2801"/>
    </row>
    <row r="43" spans="1:19" ht="24.75" customHeight="1" x14ac:dyDescent="0.2">
      <c r="A43" s="5003"/>
      <c r="B43" s="4974"/>
      <c r="C43" s="2851"/>
      <c r="D43" s="4883"/>
      <c r="E43" s="5016"/>
      <c r="F43" s="4885"/>
      <c r="G43" s="4391"/>
      <c r="H43" s="4981"/>
      <c r="I43" s="4978"/>
      <c r="J43" s="2620"/>
      <c r="K43" s="2764" t="s">
        <v>998</v>
      </c>
      <c r="L43" s="2763"/>
      <c r="M43" s="2744" t="s">
        <v>1012</v>
      </c>
      <c r="N43" s="2857" t="s">
        <v>374</v>
      </c>
      <c r="O43" s="2848" t="s">
        <v>1011</v>
      </c>
      <c r="R43" s="2796"/>
      <c r="S43" s="2801"/>
    </row>
    <row r="44" spans="1:19" ht="39.75" customHeight="1" x14ac:dyDescent="0.2">
      <c r="A44" s="5003"/>
      <c r="B44" s="4974"/>
      <c r="C44" s="2851"/>
      <c r="D44" s="4883"/>
      <c r="E44" s="5016"/>
      <c r="F44" s="4885"/>
      <c r="G44" s="4391"/>
      <c r="H44" s="4981"/>
      <c r="I44" s="4978"/>
      <c r="J44" s="2620"/>
      <c r="K44" s="2764" t="s">
        <v>990</v>
      </c>
      <c r="L44" s="2763">
        <f>L53</f>
        <v>110.4</v>
      </c>
      <c r="M44" s="2744" t="s">
        <v>1010</v>
      </c>
      <c r="N44" s="2857" t="s">
        <v>36</v>
      </c>
      <c r="O44" s="2848" t="s">
        <v>635</v>
      </c>
      <c r="R44" s="2796"/>
      <c r="S44" s="2801"/>
    </row>
    <row r="45" spans="1:19" ht="26.25" customHeight="1" x14ac:dyDescent="0.2">
      <c r="A45" s="5003"/>
      <c r="B45" s="4974"/>
      <c r="C45" s="2851"/>
      <c r="D45" s="4883"/>
      <c r="E45" s="5016"/>
      <c r="F45" s="4885"/>
      <c r="G45" s="4391"/>
      <c r="H45" s="4981"/>
      <c r="I45" s="4978"/>
      <c r="J45" s="2620"/>
      <c r="K45" s="2764" t="s">
        <v>144</v>
      </c>
      <c r="L45" s="2763">
        <f>L54</f>
        <v>0</v>
      </c>
      <c r="M45" s="2850" t="s">
        <v>1009</v>
      </c>
      <c r="N45" s="2625" t="s">
        <v>36</v>
      </c>
      <c r="O45" s="2848" t="s">
        <v>1006</v>
      </c>
      <c r="R45" s="2796"/>
      <c r="S45" s="2801"/>
    </row>
    <row r="46" spans="1:19" ht="22.5" customHeight="1" x14ac:dyDescent="0.2">
      <c r="A46" s="5003"/>
      <c r="B46" s="4974"/>
      <c r="C46" s="2851"/>
      <c r="D46" s="4883"/>
      <c r="E46" s="5016"/>
      <c r="F46" s="4885"/>
      <c r="G46" s="4391"/>
      <c r="H46" s="4981"/>
      <c r="I46" s="4978"/>
      <c r="J46" s="2620"/>
      <c r="K46" s="2764" t="s">
        <v>28</v>
      </c>
      <c r="L46" s="2763"/>
      <c r="M46" s="2856" t="s">
        <v>1008</v>
      </c>
      <c r="N46" s="2655" t="s">
        <v>36</v>
      </c>
      <c r="O46" s="2854" t="s">
        <v>1006</v>
      </c>
      <c r="R46" s="2796"/>
      <c r="S46" s="2801"/>
    </row>
    <row r="47" spans="1:19" ht="38.25" customHeight="1" x14ac:dyDescent="0.2">
      <c r="A47" s="5003"/>
      <c r="B47" s="4974"/>
      <c r="C47" s="2851"/>
      <c r="D47" s="4883"/>
      <c r="E47" s="5016"/>
      <c r="F47" s="4885"/>
      <c r="G47" s="4391"/>
      <c r="H47" s="4981"/>
      <c r="I47" s="4978"/>
      <c r="J47" s="2620"/>
      <c r="K47" s="2764" t="s">
        <v>997</v>
      </c>
      <c r="L47" s="2763"/>
      <c r="M47" s="2855" t="s">
        <v>1007</v>
      </c>
      <c r="N47" s="2819" t="s">
        <v>36</v>
      </c>
      <c r="O47" s="2854" t="s">
        <v>1006</v>
      </c>
      <c r="R47" s="2796"/>
      <c r="S47" s="2801"/>
    </row>
    <row r="48" spans="1:19" ht="40.5" customHeight="1" x14ac:dyDescent="0.2">
      <c r="A48" s="5003"/>
      <c r="B48" s="4974"/>
      <c r="C48" s="2851"/>
      <c r="D48" s="4883"/>
      <c r="E48" s="5016"/>
      <c r="F48" s="4885"/>
      <c r="G48" s="4391"/>
      <c r="H48" s="4981"/>
      <c r="I48" s="4978"/>
      <c r="J48" s="2620"/>
      <c r="K48" s="2853"/>
      <c r="L48" s="839"/>
      <c r="M48" s="2852" t="s">
        <v>1005</v>
      </c>
      <c r="N48" s="2819" t="s">
        <v>65</v>
      </c>
      <c r="O48" s="2848" t="s">
        <v>1004</v>
      </c>
      <c r="R48" s="2796"/>
      <c r="S48" s="2801"/>
    </row>
    <row r="49" spans="1:19" ht="36" customHeight="1" x14ac:dyDescent="0.2">
      <c r="A49" s="5003"/>
      <c r="B49" s="4974"/>
      <c r="C49" s="2851"/>
      <c r="D49" s="4883"/>
      <c r="E49" s="5016"/>
      <c r="F49" s="4885"/>
      <c r="G49" s="4391"/>
      <c r="H49" s="4981"/>
      <c r="I49" s="4978"/>
      <c r="J49" s="2620"/>
      <c r="K49" s="2799"/>
      <c r="L49" s="840"/>
      <c r="M49" s="2850" t="s">
        <v>1003</v>
      </c>
      <c r="N49" s="2849" t="s">
        <v>65</v>
      </c>
      <c r="O49" s="2848" t="s">
        <v>1002</v>
      </c>
      <c r="R49" s="2796"/>
      <c r="S49" s="2801"/>
    </row>
    <row r="50" spans="1:19" ht="27" customHeight="1" thickBot="1" x14ac:dyDescent="0.25">
      <c r="A50" s="5004"/>
      <c r="B50" s="4975"/>
      <c r="C50" s="2828"/>
      <c r="D50" s="4886"/>
      <c r="E50" s="4887"/>
      <c r="F50" s="4888"/>
      <c r="G50" s="4392"/>
      <c r="H50" s="4999"/>
      <c r="I50" s="4972"/>
      <c r="J50" s="2611"/>
      <c r="K50" s="2652" t="s">
        <v>21</v>
      </c>
      <c r="L50" s="2651">
        <f>SUM(L41:L49)</f>
        <v>110.4</v>
      </c>
      <c r="M50" s="2847" t="s">
        <v>1001</v>
      </c>
      <c r="N50" s="2846" t="s">
        <v>65</v>
      </c>
      <c r="O50" s="2845" t="s">
        <v>1000</v>
      </c>
      <c r="R50" s="2792"/>
      <c r="S50" s="2791"/>
    </row>
    <row r="51" spans="1:19" ht="18.75" customHeight="1" x14ac:dyDescent="0.2">
      <c r="A51" s="2844" t="s">
        <v>25</v>
      </c>
      <c r="B51" s="2843" t="s">
        <v>25</v>
      </c>
      <c r="C51" s="2629" t="s">
        <v>93</v>
      </c>
      <c r="D51" s="2842" t="s">
        <v>25</v>
      </c>
      <c r="E51" s="2645"/>
      <c r="F51" s="4976" t="s">
        <v>999</v>
      </c>
      <c r="G51" s="4390" t="s">
        <v>126</v>
      </c>
      <c r="H51" s="4980" t="s">
        <v>33</v>
      </c>
      <c r="I51" s="4971" t="s">
        <v>228</v>
      </c>
      <c r="J51" s="2834" t="s">
        <v>227</v>
      </c>
      <c r="K51" s="2753" t="s">
        <v>108</v>
      </c>
      <c r="L51" s="2830"/>
      <c r="M51" s="2836"/>
      <c r="N51" s="2634"/>
      <c r="O51" s="2841"/>
    </row>
    <row r="52" spans="1:19" ht="20.25" customHeight="1" x14ac:dyDescent="0.2">
      <c r="A52" s="2840"/>
      <c r="B52" s="2810"/>
      <c r="C52" s="2646"/>
      <c r="D52" s="2839"/>
      <c r="E52" s="2645"/>
      <c r="F52" s="4979"/>
      <c r="G52" s="4391"/>
      <c r="H52" s="4981"/>
      <c r="I52" s="4978"/>
      <c r="J52" s="2620"/>
      <c r="K52" s="2743" t="s">
        <v>998</v>
      </c>
      <c r="L52" s="2830"/>
      <c r="M52" s="2797"/>
      <c r="N52" s="2655"/>
      <c r="O52" s="2838"/>
    </row>
    <row r="53" spans="1:19" ht="14.25" customHeight="1" x14ac:dyDescent="0.2">
      <c r="A53" s="2840"/>
      <c r="B53" s="2810"/>
      <c r="C53" s="2646"/>
      <c r="D53" s="2839"/>
      <c r="E53" s="2645"/>
      <c r="F53" s="4979"/>
      <c r="G53" s="4391"/>
      <c r="H53" s="4981"/>
      <c r="I53" s="4978"/>
      <c r="J53" s="2620"/>
      <c r="K53" s="2743" t="s">
        <v>990</v>
      </c>
      <c r="L53" s="2830">
        <v>110.4</v>
      </c>
      <c r="M53" s="2797"/>
      <c r="N53" s="2655"/>
      <c r="O53" s="2838"/>
    </row>
    <row r="54" spans="1:19" ht="20.25" customHeight="1" x14ac:dyDescent="0.2">
      <c r="A54" s="2840"/>
      <c r="B54" s="2810"/>
      <c r="C54" s="2646"/>
      <c r="D54" s="2839"/>
      <c r="E54" s="2645"/>
      <c r="F54" s="4979"/>
      <c r="G54" s="4391"/>
      <c r="H54" s="4981"/>
      <c r="I54" s="4978"/>
      <c r="J54" s="2620"/>
      <c r="K54" s="2743" t="s">
        <v>144</v>
      </c>
      <c r="L54" s="2830">
        <v>0</v>
      </c>
      <c r="M54" s="2797"/>
      <c r="N54" s="2655"/>
      <c r="O54" s="2838"/>
    </row>
    <row r="55" spans="1:19" ht="16.5" customHeight="1" x14ac:dyDescent="0.2">
      <c r="A55" s="2840"/>
      <c r="B55" s="2810"/>
      <c r="C55" s="2646"/>
      <c r="D55" s="2839"/>
      <c r="E55" s="2645"/>
      <c r="F55" s="4979"/>
      <c r="G55" s="4391"/>
      <c r="H55" s="4981"/>
      <c r="I55" s="4978"/>
      <c r="J55" s="2620"/>
      <c r="K55" s="2743" t="s">
        <v>28</v>
      </c>
      <c r="L55" s="2830"/>
      <c r="M55" s="2797"/>
      <c r="N55" s="2655"/>
      <c r="O55" s="2838"/>
    </row>
    <row r="56" spans="1:19" ht="18" customHeight="1" x14ac:dyDescent="0.2">
      <c r="A56" s="2840"/>
      <c r="B56" s="2810"/>
      <c r="C56" s="2646"/>
      <c r="D56" s="2839"/>
      <c r="E56" s="2645"/>
      <c r="F56" s="4979"/>
      <c r="G56" s="4391"/>
      <c r="H56" s="4981"/>
      <c r="I56" s="4978"/>
      <c r="J56" s="2620"/>
      <c r="K56" s="2743" t="s">
        <v>997</v>
      </c>
      <c r="L56" s="2830"/>
      <c r="M56" s="2797"/>
      <c r="N56" s="2655"/>
      <c r="O56" s="2838"/>
    </row>
    <row r="57" spans="1:19" ht="14.25" customHeight="1" thickBot="1" x14ac:dyDescent="0.25">
      <c r="A57" s="2605"/>
      <c r="B57" s="2804"/>
      <c r="C57" s="2828"/>
      <c r="D57" s="2696"/>
      <c r="E57" s="2612"/>
      <c r="F57" s="4977"/>
      <c r="G57" s="4392"/>
      <c r="H57" s="4982"/>
      <c r="I57" s="4972"/>
      <c r="J57" s="2611"/>
      <c r="K57" s="2837" t="s">
        <v>21</v>
      </c>
      <c r="L57" s="2825">
        <f>SUM(L51:L56)</f>
        <v>110.4</v>
      </c>
      <c r="M57" s="2824"/>
      <c r="N57" s="2823"/>
      <c r="O57" s="2822"/>
    </row>
    <row r="58" spans="1:19" ht="39.75" hidden="1" customHeight="1" x14ac:dyDescent="0.2">
      <c r="A58" s="5002" t="s">
        <v>25</v>
      </c>
      <c r="B58" s="4973" t="s">
        <v>25</v>
      </c>
      <c r="C58" s="2629" t="s">
        <v>93</v>
      </c>
      <c r="D58" s="2702" t="s">
        <v>27</v>
      </c>
      <c r="E58" s="2713"/>
      <c r="F58" s="4976"/>
      <c r="G58" s="4390" t="s">
        <v>126</v>
      </c>
      <c r="H58" s="4980" t="s">
        <v>33</v>
      </c>
      <c r="I58" s="4971" t="s">
        <v>228</v>
      </c>
      <c r="J58" s="2834" t="s">
        <v>227</v>
      </c>
      <c r="K58" s="2753" t="s">
        <v>108</v>
      </c>
      <c r="L58" s="2812"/>
      <c r="M58" s="2836"/>
      <c r="N58" s="2634"/>
      <c r="O58" s="2835"/>
    </row>
    <row r="59" spans="1:19" ht="50.25" hidden="1" customHeight="1" x14ac:dyDescent="0.2">
      <c r="A59" s="5003"/>
      <c r="B59" s="4974"/>
      <c r="C59" s="2623"/>
      <c r="D59" s="2832"/>
      <c r="E59" s="2645"/>
      <c r="F59" s="4979"/>
      <c r="G59" s="4391"/>
      <c r="H59" s="4981"/>
      <c r="I59" s="4978"/>
      <c r="J59" s="2834"/>
      <c r="K59" s="2753" t="s">
        <v>130</v>
      </c>
      <c r="L59" s="2830"/>
      <c r="M59" s="2833"/>
      <c r="N59" s="2655"/>
      <c r="O59" s="2829"/>
    </row>
    <row r="60" spans="1:19" ht="42" hidden="1" customHeight="1" x14ac:dyDescent="0.2">
      <c r="A60" s="5003"/>
      <c r="B60" s="4974"/>
      <c r="C60" s="2623"/>
      <c r="D60" s="2832"/>
      <c r="E60" s="2645"/>
      <c r="F60" s="4979"/>
      <c r="G60" s="4391"/>
      <c r="H60" s="4981"/>
      <c r="I60" s="4978"/>
      <c r="J60" s="2620"/>
      <c r="K60" s="2743" t="s">
        <v>998</v>
      </c>
      <c r="L60" s="2830"/>
      <c r="M60" s="2753"/>
      <c r="N60" s="2655"/>
      <c r="O60" s="2829"/>
    </row>
    <row r="61" spans="1:19" ht="46.5" hidden="1" customHeight="1" x14ac:dyDescent="0.2">
      <c r="A61" s="5003"/>
      <c r="B61" s="4974"/>
      <c r="C61" s="2623"/>
      <c r="D61" s="2832"/>
      <c r="E61" s="2645"/>
      <c r="F61" s="2831"/>
      <c r="G61" s="4391"/>
      <c r="H61" s="4981"/>
      <c r="I61" s="4978"/>
      <c r="J61" s="2620"/>
      <c r="K61" s="2743" t="s">
        <v>990</v>
      </c>
      <c r="L61" s="2830"/>
      <c r="M61" s="2797"/>
      <c r="N61" s="2655"/>
      <c r="O61" s="2829"/>
    </row>
    <row r="62" spans="1:19" ht="44.25" hidden="1" customHeight="1" x14ac:dyDescent="0.2">
      <c r="A62" s="5003"/>
      <c r="B62" s="4974"/>
      <c r="C62" s="2623"/>
      <c r="D62" s="2832"/>
      <c r="E62" s="2645"/>
      <c r="F62" s="2831"/>
      <c r="G62" s="4391"/>
      <c r="H62" s="4981"/>
      <c r="I62" s="4978"/>
      <c r="J62" s="2620"/>
      <c r="K62" s="2743" t="s">
        <v>144</v>
      </c>
      <c r="L62" s="2830"/>
      <c r="M62" s="2797"/>
      <c r="N62" s="2655"/>
      <c r="O62" s="2829"/>
    </row>
    <row r="63" spans="1:19" ht="85.5" hidden="1" customHeight="1" x14ac:dyDescent="0.2">
      <c r="A63" s="5003"/>
      <c r="B63" s="4974"/>
      <c r="C63" s="2623"/>
      <c r="D63" s="2832"/>
      <c r="E63" s="2645"/>
      <c r="F63" s="2831"/>
      <c r="G63" s="4391"/>
      <c r="H63" s="4981"/>
      <c r="I63" s="4978"/>
      <c r="J63" s="2620"/>
      <c r="K63" s="2743" t="s">
        <v>28</v>
      </c>
      <c r="L63" s="2830"/>
      <c r="M63" s="2797"/>
      <c r="N63" s="2655"/>
      <c r="O63" s="2829"/>
    </row>
    <row r="64" spans="1:19" ht="41.25" hidden="1" customHeight="1" x14ac:dyDescent="0.2">
      <c r="A64" s="5003"/>
      <c r="B64" s="4974"/>
      <c r="C64" s="2623"/>
      <c r="D64" s="2832"/>
      <c r="E64" s="2645"/>
      <c r="F64" s="2831"/>
      <c r="G64" s="4391"/>
      <c r="H64" s="4981"/>
      <c r="I64" s="4978"/>
      <c r="J64" s="2620"/>
      <c r="K64" s="2743" t="s">
        <v>997</v>
      </c>
      <c r="L64" s="2830"/>
      <c r="M64" s="2797"/>
      <c r="N64" s="2655"/>
      <c r="O64" s="2829"/>
    </row>
    <row r="65" spans="1:20" ht="60" hidden="1" customHeight="1" thickBot="1" x14ac:dyDescent="0.25">
      <c r="A65" s="5004"/>
      <c r="B65" s="4975"/>
      <c r="C65" s="2828"/>
      <c r="D65" s="2613"/>
      <c r="E65" s="2612"/>
      <c r="F65" s="2827"/>
      <c r="G65" s="4392"/>
      <c r="H65" s="4982"/>
      <c r="I65" s="4972"/>
      <c r="J65" s="2611"/>
      <c r="K65" s="2826" t="s">
        <v>21</v>
      </c>
      <c r="L65" s="2825"/>
      <c r="M65" s="2824"/>
      <c r="N65" s="2823"/>
      <c r="O65" s="2822"/>
    </row>
    <row r="66" spans="1:20" ht="12.75" customHeight="1" x14ac:dyDescent="0.2">
      <c r="A66" s="5021" t="s">
        <v>25</v>
      </c>
      <c r="B66" s="5035" t="s">
        <v>25</v>
      </c>
      <c r="C66" s="2629" t="s">
        <v>91</v>
      </c>
      <c r="D66" s="2821"/>
      <c r="E66" s="5057"/>
      <c r="F66" s="4986" t="s">
        <v>996</v>
      </c>
      <c r="G66" s="4390" t="s">
        <v>121</v>
      </c>
      <c r="H66" s="4980" t="s">
        <v>33</v>
      </c>
      <c r="I66" s="4971" t="s">
        <v>228</v>
      </c>
      <c r="J66" s="4386" t="s">
        <v>227</v>
      </c>
      <c r="K66" s="2770" t="s">
        <v>990</v>
      </c>
      <c r="L66" s="835">
        <f>L70</f>
        <v>2249.9</v>
      </c>
      <c r="M66" s="1349"/>
      <c r="N66" s="2754"/>
      <c r="O66" s="2820"/>
    </row>
    <row r="67" spans="1:20" x14ac:dyDescent="0.2">
      <c r="A67" s="5022"/>
      <c r="B67" s="4974"/>
      <c r="C67" s="2623"/>
      <c r="D67" s="2622"/>
      <c r="E67" s="5058"/>
      <c r="F67" s="4987"/>
      <c r="G67" s="4391"/>
      <c r="H67" s="4981"/>
      <c r="I67" s="4978"/>
      <c r="J67" s="4387"/>
      <c r="K67" s="2799" t="s">
        <v>108</v>
      </c>
      <c r="L67" s="840"/>
      <c r="M67" s="2797"/>
      <c r="N67" s="2819"/>
      <c r="O67" s="2818"/>
    </row>
    <row r="68" spans="1:20" ht="12.75" customHeight="1" x14ac:dyDescent="0.2">
      <c r="A68" s="5022"/>
      <c r="B68" s="4974"/>
      <c r="C68" s="2623"/>
      <c r="D68" s="2622"/>
      <c r="E68" s="5058"/>
      <c r="F68" s="4987"/>
      <c r="G68" s="4391"/>
      <c r="H68" s="4981"/>
      <c r="I68" s="4978"/>
      <c r="J68" s="4387"/>
      <c r="K68" s="2764" t="s">
        <v>144</v>
      </c>
      <c r="L68" s="2763">
        <f>L71</f>
        <v>0</v>
      </c>
      <c r="M68" s="2626"/>
      <c r="N68" s="2625"/>
      <c r="O68" s="2817"/>
    </row>
    <row r="69" spans="1:20" ht="13.5" thickBot="1" x14ac:dyDescent="0.25">
      <c r="A69" s="5047"/>
      <c r="B69" s="5048"/>
      <c r="C69" s="2623"/>
      <c r="D69" s="2816"/>
      <c r="E69" s="5058"/>
      <c r="F69" s="4988"/>
      <c r="G69" s="4391"/>
      <c r="H69" s="4981"/>
      <c r="I69" s="4978"/>
      <c r="J69" s="4387"/>
      <c r="K69" s="832" t="s">
        <v>21</v>
      </c>
      <c r="L69" s="2794">
        <f>L66+L68+L67</f>
        <v>2249.9</v>
      </c>
      <c r="M69" s="2744"/>
      <c r="N69" s="2815"/>
      <c r="O69" s="2740"/>
    </row>
    <row r="70" spans="1:20" ht="18" customHeight="1" x14ac:dyDescent="0.2">
      <c r="A70" s="2673" t="s">
        <v>25</v>
      </c>
      <c r="B70" s="2814" t="s">
        <v>25</v>
      </c>
      <c r="C70" s="2629" t="s">
        <v>91</v>
      </c>
      <c r="D70" s="2813" t="s">
        <v>25</v>
      </c>
      <c r="E70" s="5058"/>
      <c r="F70" s="4401" t="s">
        <v>996</v>
      </c>
      <c r="G70" s="4391"/>
      <c r="H70" s="4981"/>
      <c r="I70" s="4978"/>
      <c r="J70" s="4387"/>
      <c r="K70" s="2730" t="s">
        <v>990</v>
      </c>
      <c r="L70" s="2812">
        <v>2249.9</v>
      </c>
      <c r="M70" s="2642"/>
      <c r="N70" s="2807"/>
      <c r="O70" s="2806"/>
    </row>
    <row r="71" spans="1:20" ht="19.5" customHeight="1" thickBot="1" x14ac:dyDescent="0.25">
      <c r="A71" s="2811"/>
      <c r="B71" s="2810"/>
      <c r="C71" s="2623"/>
      <c r="D71" s="2809"/>
      <c r="E71" s="5058"/>
      <c r="F71" s="4452"/>
      <c r="G71" s="4391"/>
      <c r="H71" s="4981"/>
      <c r="I71" s="4978"/>
      <c r="J71" s="4387"/>
      <c r="K71" s="2808" t="s">
        <v>144</v>
      </c>
      <c r="L71" s="2647">
        <v>0</v>
      </c>
      <c r="M71" s="2642"/>
      <c r="N71" s="2807"/>
      <c r="O71" s="2806"/>
    </row>
    <row r="72" spans="1:20" ht="15.75" customHeight="1" thickBot="1" x14ac:dyDescent="0.25">
      <c r="A72" s="2805"/>
      <c r="B72" s="2804"/>
      <c r="C72" s="2803"/>
      <c r="D72" s="2802"/>
      <c r="E72" s="5059"/>
      <c r="F72" s="4402"/>
      <c r="G72" s="4392"/>
      <c r="H72" s="4982"/>
      <c r="I72" s="4972"/>
      <c r="J72" s="4388"/>
      <c r="K72" s="2610" t="s">
        <v>21</v>
      </c>
      <c r="L72" s="2643">
        <f>SUM(L70:L71)</f>
        <v>2249.9</v>
      </c>
      <c r="M72" s="2693"/>
      <c r="N72" s="2758"/>
      <c r="O72" s="2757"/>
    </row>
    <row r="73" spans="1:20" ht="20.25" customHeight="1" x14ac:dyDescent="0.2">
      <c r="A73" s="5021" t="s">
        <v>25</v>
      </c>
      <c r="B73" s="5035" t="s">
        <v>25</v>
      </c>
      <c r="C73" s="4960" t="s">
        <v>87</v>
      </c>
      <c r="D73" s="3959" t="s">
        <v>995</v>
      </c>
      <c r="E73" s="4881"/>
      <c r="F73" s="4882"/>
      <c r="G73" s="4390" t="s">
        <v>114</v>
      </c>
      <c r="H73" s="4980" t="s">
        <v>33</v>
      </c>
      <c r="I73" s="4971" t="s">
        <v>228</v>
      </c>
      <c r="J73" s="1445" t="s">
        <v>227</v>
      </c>
      <c r="K73" s="2770" t="s">
        <v>108</v>
      </c>
      <c r="L73" s="835"/>
      <c r="M73" s="5060" t="s">
        <v>994</v>
      </c>
      <c r="N73" s="5040" t="s">
        <v>65</v>
      </c>
      <c r="O73" s="5042">
        <v>22</v>
      </c>
      <c r="R73" s="2796"/>
      <c r="S73" s="2801"/>
    </row>
    <row r="74" spans="1:20" ht="12.75" customHeight="1" x14ac:dyDescent="0.2">
      <c r="A74" s="5022"/>
      <c r="B74" s="4974"/>
      <c r="C74" s="4962"/>
      <c r="D74" s="4883"/>
      <c r="E74" s="5016"/>
      <c r="F74" s="4885"/>
      <c r="G74" s="4391"/>
      <c r="H74" s="4981"/>
      <c r="I74" s="4978"/>
      <c r="J74" s="2620"/>
      <c r="K74" s="2764" t="s">
        <v>144</v>
      </c>
      <c r="L74" s="2763">
        <f>L79</f>
        <v>540.4</v>
      </c>
      <c r="M74" s="5061"/>
      <c r="N74" s="5041"/>
      <c r="O74" s="5043"/>
      <c r="R74" s="2796"/>
      <c r="S74" s="2801"/>
      <c r="T74" s="356"/>
    </row>
    <row r="75" spans="1:20" ht="19.5" customHeight="1" x14ac:dyDescent="0.2">
      <c r="A75" s="5022"/>
      <c r="B75" s="4974"/>
      <c r="C75" s="4962"/>
      <c r="D75" s="4883"/>
      <c r="E75" s="5016"/>
      <c r="F75" s="4885"/>
      <c r="G75" s="4391"/>
      <c r="H75" s="4981"/>
      <c r="I75" s="4978"/>
      <c r="J75" s="2620"/>
      <c r="K75" s="2764" t="s">
        <v>28</v>
      </c>
      <c r="L75" s="2800"/>
      <c r="M75" s="2790"/>
      <c r="N75" s="2789"/>
      <c r="O75" s="1435"/>
      <c r="R75" s="2796"/>
      <c r="S75" s="2795"/>
    </row>
    <row r="76" spans="1:20" ht="12.75" customHeight="1" x14ac:dyDescent="0.2">
      <c r="A76" s="5022"/>
      <c r="B76" s="4974"/>
      <c r="C76" s="4962"/>
      <c r="D76" s="4883"/>
      <c r="E76" s="5016"/>
      <c r="F76" s="4885"/>
      <c r="G76" s="4391"/>
      <c r="H76" s="4981"/>
      <c r="I76" s="4978"/>
      <c r="J76" s="2620"/>
      <c r="K76" s="2799" t="s">
        <v>990</v>
      </c>
      <c r="L76" s="2798">
        <f>L81</f>
        <v>0</v>
      </c>
      <c r="M76" s="2797"/>
      <c r="N76" s="2789"/>
      <c r="O76" s="1451"/>
      <c r="R76" s="2796"/>
      <c r="S76" s="2795"/>
    </row>
    <row r="77" spans="1:20" ht="13.5" customHeight="1" thickBot="1" x14ac:dyDescent="0.25">
      <c r="A77" s="5023"/>
      <c r="B77" s="5036"/>
      <c r="C77" s="5017"/>
      <c r="D77" s="4886"/>
      <c r="E77" s="4887"/>
      <c r="F77" s="4888"/>
      <c r="G77" s="4392"/>
      <c r="H77" s="4982"/>
      <c r="I77" s="4972"/>
      <c r="J77" s="2611"/>
      <c r="K77" s="832" t="s">
        <v>21</v>
      </c>
      <c r="L77" s="2794">
        <f>L73+L74+L75+L76</f>
        <v>540.4</v>
      </c>
      <c r="M77" s="2793"/>
      <c r="N77" s="2728"/>
      <c r="O77" s="1446"/>
      <c r="R77" s="2792"/>
      <c r="S77" s="2791"/>
    </row>
    <row r="78" spans="1:20" ht="26.25" customHeight="1" x14ac:dyDescent="0.2">
      <c r="A78" s="5002" t="s">
        <v>25</v>
      </c>
      <c r="B78" s="4973" t="s">
        <v>25</v>
      </c>
      <c r="C78" s="4960" t="s">
        <v>87</v>
      </c>
      <c r="D78" s="4968" t="s">
        <v>27</v>
      </c>
      <c r="E78" s="4963"/>
      <c r="F78" s="2722" t="s">
        <v>993</v>
      </c>
      <c r="G78" s="4446" t="s">
        <v>114</v>
      </c>
      <c r="H78" s="4980" t="s">
        <v>33</v>
      </c>
      <c r="I78" s="5055" t="s">
        <v>228</v>
      </c>
      <c r="J78" s="1445" t="s">
        <v>227</v>
      </c>
      <c r="K78" s="2768" t="s">
        <v>108</v>
      </c>
      <c r="L78" s="2736">
        <v>0</v>
      </c>
      <c r="M78" s="2738" t="s">
        <v>992</v>
      </c>
      <c r="N78" s="2774" t="s">
        <v>374</v>
      </c>
      <c r="O78" s="1441">
        <v>3550</v>
      </c>
    </row>
    <row r="79" spans="1:20" ht="25.5" x14ac:dyDescent="0.2">
      <c r="A79" s="5003"/>
      <c r="B79" s="4974"/>
      <c r="C79" s="4962"/>
      <c r="D79" s="4969"/>
      <c r="E79" s="4964"/>
      <c r="F79" s="2719"/>
      <c r="G79" s="4447"/>
      <c r="H79" s="4981"/>
      <c r="I79" s="5056"/>
      <c r="J79" s="2620"/>
      <c r="K79" s="2761" t="s">
        <v>144</v>
      </c>
      <c r="L79" s="2742">
        <v>540.4</v>
      </c>
      <c r="M79" s="2790" t="s">
        <v>991</v>
      </c>
      <c r="N79" s="2789" t="s">
        <v>36</v>
      </c>
      <c r="O79" s="1435">
        <v>123</v>
      </c>
    </row>
    <row r="80" spans="1:20" x14ac:dyDescent="0.2">
      <c r="A80" s="5003"/>
      <c r="B80" s="4974"/>
      <c r="C80" s="4962"/>
      <c r="D80" s="4969"/>
      <c r="E80" s="4964"/>
      <c r="F80" s="2719"/>
      <c r="G80" s="4447"/>
      <c r="H80" s="4981"/>
      <c r="I80" s="5056"/>
      <c r="J80" s="2620"/>
      <c r="K80" s="2761" t="s">
        <v>28</v>
      </c>
      <c r="L80" s="2742"/>
      <c r="M80" s="2787"/>
      <c r="N80" s="2716"/>
      <c r="O80" s="1435"/>
    </row>
    <row r="81" spans="1:18" x14ac:dyDescent="0.2">
      <c r="A81" s="5003"/>
      <c r="B81" s="4974"/>
      <c r="C81" s="4962"/>
      <c r="D81" s="4969"/>
      <c r="E81" s="4964"/>
      <c r="F81" s="2719"/>
      <c r="G81" s="4447"/>
      <c r="H81" s="4981"/>
      <c r="I81" s="5056"/>
      <c r="J81" s="2620"/>
      <c r="K81" s="2788" t="s">
        <v>990</v>
      </c>
      <c r="L81" s="2742"/>
      <c r="M81" s="2787"/>
      <c r="N81" s="2716"/>
      <c r="O81" s="1435"/>
    </row>
    <row r="82" spans="1:18" ht="13.5" thickBot="1" x14ac:dyDescent="0.25">
      <c r="A82" s="5004"/>
      <c r="B82" s="4975"/>
      <c r="C82" s="4961"/>
      <c r="D82" s="4970"/>
      <c r="E82" s="4965"/>
      <c r="F82" s="2786"/>
      <c r="G82" s="4448"/>
      <c r="H82" s="4982"/>
      <c r="I82" s="5056"/>
      <c r="J82" s="2611"/>
      <c r="K82" s="2785" t="s">
        <v>21</v>
      </c>
      <c r="L82" s="2732">
        <f>SUM(L78:L81)</f>
        <v>540.4</v>
      </c>
      <c r="M82" s="2784"/>
      <c r="N82" s="2728"/>
      <c r="O82" s="1446"/>
    </row>
    <row r="83" spans="1:18" ht="19.5" customHeight="1" thickBot="1" x14ac:dyDescent="0.25">
      <c r="A83" s="2667" t="s">
        <v>25</v>
      </c>
      <c r="B83" s="2690" t="s">
        <v>25</v>
      </c>
      <c r="C83" s="4995" t="s">
        <v>26</v>
      </c>
      <c r="D83" s="4996"/>
      <c r="E83" s="4996"/>
      <c r="F83" s="4996"/>
      <c r="G83" s="4996"/>
      <c r="H83" s="4996"/>
      <c r="I83" s="4996"/>
      <c r="J83" s="5037"/>
      <c r="K83" s="2603" t="s">
        <v>21</v>
      </c>
      <c r="L83" s="2602">
        <f>L25+L34+L50+L69+L77</f>
        <v>3205.9</v>
      </c>
      <c r="M83" s="2783"/>
      <c r="N83" s="2782"/>
      <c r="O83" s="2781"/>
    </row>
    <row r="84" spans="1:18" ht="24.75" customHeight="1" thickBot="1" x14ac:dyDescent="0.25">
      <c r="A84" s="5002" t="s">
        <v>25</v>
      </c>
      <c r="B84" s="4973" t="s">
        <v>27</v>
      </c>
      <c r="C84" s="1357" t="s">
        <v>989</v>
      </c>
      <c r="D84" s="536"/>
      <c r="E84" s="2780"/>
      <c r="F84" s="2777"/>
      <c r="G84" s="2777"/>
      <c r="H84" s="2779"/>
      <c r="I84" s="2778"/>
      <c r="J84" s="2777"/>
      <c r="K84" s="2777"/>
      <c r="L84" s="2777"/>
      <c r="M84" s="2777"/>
      <c r="N84" s="2777"/>
      <c r="O84" s="2776"/>
    </row>
    <row r="85" spans="1:18" ht="38.25" x14ac:dyDescent="0.2">
      <c r="A85" s="5003"/>
      <c r="B85" s="4974"/>
      <c r="C85" s="5049"/>
      <c r="D85" s="5050"/>
      <c r="E85" s="5050"/>
      <c r="F85" s="5050"/>
      <c r="G85" s="5050"/>
      <c r="H85" s="5050"/>
      <c r="I85" s="5050"/>
      <c r="J85" s="5050"/>
      <c r="K85" s="5050"/>
      <c r="L85" s="5051"/>
      <c r="M85" s="2775" t="s">
        <v>988</v>
      </c>
      <c r="N85" s="2774" t="s">
        <v>987</v>
      </c>
      <c r="O85" s="2773">
        <v>1</v>
      </c>
    </row>
    <row r="86" spans="1:18" ht="26.25" thickBot="1" x14ac:dyDescent="0.25">
      <c r="A86" s="5004"/>
      <c r="B86" s="4975"/>
      <c r="C86" s="5052"/>
      <c r="D86" s="5053"/>
      <c r="E86" s="5053"/>
      <c r="F86" s="5053"/>
      <c r="G86" s="5053"/>
      <c r="H86" s="5053"/>
      <c r="I86" s="5053"/>
      <c r="J86" s="5053"/>
      <c r="K86" s="5053"/>
      <c r="L86" s="5054"/>
      <c r="M86" s="448" t="s">
        <v>986</v>
      </c>
      <c r="N86" s="2772"/>
      <c r="O86" s="2771"/>
    </row>
    <row r="87" spans="1:18" ht="12.75" customHeight="1" x14ac:dyDescent="0.2">
      <c r="A87" s="4966" t="s">
        <v>25</v>
      </c>
      <c r="B87" s="4973" t="s">
        <v>27</v>
      </c>
      <c r="C87" s="2629" t="s">
        <v>25</v>
      </c>
      <c r="D87" s="3959" t="s">
        <v>985</v>
      </c>
      <c r="E87" s="4881"/>
      <c r="F87" s="4882"/>
      <c r="G87" s="4390" t="s">
        <v>482</v>
      </c>
      <c r="H87" s="4998" t="s">
        <v>33</v>
      </c>
      <c r="I87" s="4971" t="s">
        <v>51</v>
      </c>
      <c r="J87" s="1445" t="s">
        <v>227</v>
      </c>
      <c r="K87" s="2770" t="s">
        <v>108</v>
      </c>
      <c r="L87" s="2769">
        <f>L92+L95+L98+L101+L105+L108+L110+L114+L117+L120+L122+L124+L126+L129+L132+L135+L137+L139+L141+L143+L145+L147+L150+L152</f>
        <v>209.8</v>
      </c>
      <c r="M87" s="2755"/>
      <c r="N87" s="2754"/>
      <c r="O87" s="2768"/>
    </row>
    <row r="88" spans="1:18" x14ac:dyDescent="0.2">
      <c r="A88" s="4983"/>
      <c r="B88" s="4974"/>
      <c r="C88" s="2623"/>
      <c r="D88" s="4883"/>
      <c r="E88" s="5016"/>
      <c r="F88" s="4885"/>
      <c r="G88" s="4391"/>
      <c r="H88" s="4981"/>
      <c r="I88" s="4978"/>
      <c r="J88" s="2620"/>
      <c r="K88" s="2764" t="s">
        <v>144</v>
      </c>
      <c r="L88" s="2763"/>
      <c r="M88" s="2767"/>
      <c r="N88" s="2766"/>
      <c r="O88" s="2765"/>
      <c r="Q88" s="356"/>
      <c r="R88" s="356"/>
    </row>
    <row r="89" spans="1:18" x14ac:dyDescent="0.2">
      <c r="A89" s="4983"/>
      <c r="B89" s="4974"/>
      <c r="C89" s="2623"/>
      <c r="D89" s="4883"/>
      <c r="E89" s="5016"/>
      <c r="F89" s="4885"/>
      <c r="G89" s="4391"/>
      <c r="H89" s="4981"/>
      <c r="I89" s="4978"/>
      <c r="J89" s="2620"/>
      <c r="K89" s="2764" t="s">
        <v>154</v>
      </c>
      <c r="L89" s="2763">
        <f>L148</f>
        <v>0</v>
      </c>
      <c r="M89" s="2767"/>
      <c r="N89" s="2766"/>
      <c r="O89" s="2765"/>
    </row>
    <row r="90" spans="1:18" x14ac:dyDescent="0.2">
      <c r="A90" s="4983"/>
      <c r="B90" s="4974"/>
      <c r="C90" s="2623"/>
      <c r="D90" s="4883"/>
      <c r="E90" s="5016"/>
      <c r="F90" s="4885"/>
      <c r="G90" s="4391"/>
      <c r="H90" s="4981"/>
      <c r="I90" s="4978"/>
      <c r="J90" s="2620"/>
      <c r="K90" s="2764"/>
      <c r="L90" s="2763"/>
      <c r="M90" s="2762"/>
      <c r="N90" s="2625"/>
      <c r="O90" s="2761"/>
    </row>
    <row r="91" spans="1:18" ht="13.5" thickBot="1" x14ac:dyDescent="0.25">
      <c r="A91" s="4967"/>
      <c r="B91" s="4975"/>
      <c r="C91" s="2614"/>
      <c r="D91" s="4886"/>
      <c r="E91" s="4887"/>
      <c r="F91" s="4888"/>
      <c r="G91" s="4392"/>
      <c r="H91" s="4999"/>
      <c r="I91" s="4972"/>
      <c r="J91" s="2611"/>
      <c r="K91" s="2760" t="s">
        <v>21</v>
      </c>
      <c r="L91" s="2759">
        <f>L87+L88+L89+L90</f>
        <v>209.8</v>
      </c>
      <c r="M91" s="2693"/>
      <c r="N91" s="2758"/>
      <c r="O91" s="2757"/>
    </row>
    <row r="92" spans="1:18" ht="26.25" customHeight="1" x14ac:dyDescent="0.2">
      <c r="A92" s="4966" t="s">
        <v>25</v>
      </c>
      <c r="B92" s="4973" t="s">
        <v>27</v>
      </c>
      <c r="C92" s="4960" t="s">
        <v>25</v>
      </c>
      <c r="D92" s="4968" t="s">
        <v>25</v>
      </c>
      <c r="E92" s="4963"/>
      <c r="F92" s="4976" t="s">
        <v>984</v>
      </c>
      <c r="G92" s="4390" t="s">
        <v>482</v>
      </c>
      <c r="H92" s="4980" t="s">
        <v>33</v>
      </c>
      <c r="I92" s="2756" t="s">
        <v>51</v>
      </c>
      <c r="J92" s="4386" t="s">
        <v>968</v>
      </c>
      <c r="K92" s="2730" t="s">
        <v>108</v>
      </c>
      <c r="L92" s="2736">
        <v>1.5</v>
      </c>
      <c r="M92" s="2755" t="s">
        <v>983</v>
      </c>
      <c r="N92" s="2754" t="s">
        <v>36</v>
      </c>
      <c r="O92" s="1441">
        <v>3800</v>
      </c>
    </row>
    <row r="93" spans="1:18" x14ac:dyDescent="0.2">
      <c r="A93" s="4983"/>
      <c r="B93" s="4974"/>
      <c r="C93" s="4962"/>
      <c r="D93" s="4969"/>
      <c r="E93" s="4964"/>
      <c r="F93" s="4979"/>
      <c r="G93" s="4391"/>
      <c r="H93" s="4981"/>
      <c r="I93" s="2620"/>
      <c r="J93" s="4387"/>
      <c r="K93" s="2743" t="s">
        <v>144</v>
      </c>
      <c r="L93" s="2742"/>
      <c r="M93" s="2744"/>
      <c r="N93" s="2741"/>
      <c r="O93" s="2740"/>
    </row>
    <row r="94" spans="1:18" ht="13.5" thickBot="1" x14ac:dyDescent="0.25">
      <c r="A94" s="4967"/>
      <c r="B94" s="4975"/>
      <c r="C94" s="4961"/>
      <c r="D94" s="4970"/>
      <c r="E94" s="4965"/>
      <c r="F94" s="4977"/>
      <c r="G94" s="4392"/>
      <c r="H94" s="4981"/>
      <c r="I94" s="2611"/>
      <c r="J94" s="4388"/>
      <c r="K94" s="2733" t="s">
        <v>21</v>
      </c>
      <c r="L94" s="2732">
        <f>SUM(L92:L93)</f>
        <v>1.5</v>
      </c>
      <c r="M94" s="2650"/>
      <c r="N94" s="2737"/>
      <c r="O94" s="2731"/>
    </row>
    <row r="95" spans="1:18" ht="38.25" x14ac:dyDescent="0.2">
      <c r="A95" s="4966" t="s">
        <v>25</v>
      </c>
      <c r="B95" s="4973" t="s">
        <v>27</v>
      </c>
      <c r="C95" s="4960" t="s">
        <v>25</v>
      </c>
      <c r="D95" s="4968" t="s">
        <v>27</v>
      </c>
      <c r="E95" s="4963"/>
      <c r="F95" s="4976" t="s">
        <v>982</v>
      </c>
      <c r="G95" s="4390" t="s">
        <v>482</v>
      </c>
      <c r="H95" s="4981"/>
      <c r="I95" s="4971" t="s">
        <v>51</v>
      </c>
      <c r="J95" s="4386" t="s">
        <v>227</v>
      </c>
      <c r="K95" s="2730" t="s">
        <v>108</v>
      </c>
      <c r="L95" s="2736">
        <v>20</v>
      </c>
      <c r="M95" s="2755" t="s">
        <v>981</v>
      </c>
      <c r="N95" s="2709" t="s">
        <v>36</v>
      </c>
      <c r="O95" s="1441">
        <v>5500</v>
      </c>
    </row>
    <row r="96" spans="1:18" x14ac:dyDescent="0.2">
      <c r="A96" s="4983"/>
      <c r="B96" s="4974"/>
      <c r="C96" s="4962"/>
      <c r="D96" s="4969"/>
      <c r="E96" s="4964"/>
      <c r="F96" s="4979"/>
      <c r="G96" s="4391"/>
      <c r="H96" s="4981"/>
      <c r="I96" s="4978"/>
      <c r="J96" s="4387"/>
      <c r="K96" s="2743" t="s">
        <v>144</v>
      </c>
      <c r="L96" s="2742"/>
      <c r="M96" s="2744"/>
      <c r="N96" s="2741"/>
      <c r="O96" s="2740"/>
    </row>
    <row r="97" spans="1:15" ht="13.5" thickBot="1" x14ac:dyDescent="0.25">
      <c r="A97" s="4967"/>
      <c r="B97" s="4975"/>
      <c r="C97" s="4961"/>
      <c r="D97" s="4970"/>
      <c r="E97" s="4965"/>
      <c r="F97" s="4977"/>
      <c r="G97" s="4392"/>
      <c r="H97" s="4982"/>
      <c r="I97" s="4972"/>
      <c r="J97" s="4388"/>
      <c r="K97" s="2733" t="s">
        <v>21</v>
      </c>
      <c r="L97" s="2732">
        <f>SUM(L95:L96)</f>
        <v>20</v>
      </c>
      <c r="M97" s="2650"/>
      <c r="N97" s="2737"/>
      <c r="O97" s="2731"/>
    </row>
    <row r="98" spans="1:15" ht="26.25" customHeight="1" x14ac:dyDescent="0.2">
      <c r="A98" s="4966" t="s">
        <v>25</v>
      </c>
      <c r="B98" s="4973" t="s">
        <v>27</v>
      </c>
      <c r="C98" s="4960" t="s">
        <v>25</v>
      </c>
      <c r="D98" s="4968" t="s">
        <v>93</v>
      </c>
      <c r="E98" s="4963"/>
      <c r="F98" s="4976" t="s">
        <v>980</v>
      </c>
      <c r="G98" s="4390" t="s">
        <v>482</v>
      </c>
      <c r="H98" s="4980" t="s">
        <v>33</v>
      </c>
      <c r="I98" s="4971" t="s">
        <v>51</v>
      </c>
      <c r="J98" s="4386" t="s">
        <v>942</v>
      </c>
      <c r="K98" s="2730" t="s">
        <v>108</v>
      </c>
      <c r="L98" s="2736">
        <v>0</v>
      </c>
      <c r="M98" s="2755" t="s">
        <v>980</v>
      </c>
      <c r="N98" s="2754"/>
      <c r="O98" s="1441">
        <v>0</v>
      </c>
    </row>
    <row r="99" spans="1:15" x14ac:dyDescent="0.2">
      <c r="A99" s="4983"/>
      <c r="B99" s="4974"/>
      <c r="C99" s="4962"/>
      <c r="D99" s="4969"/>
      <c r="E99" s="4964"/>
      <c r="F99" s="4979"/>
      <c r="G99" s="4391"/>
      <c r="H99" s="4981"/>
      <c r="I99" s="4978"/>
      <c r="J99" s="4387"/>
      <c r="K99" s="2743" t="s">
        <v>144</v>
      </c>
      <c r="L99" s="2742">
        <v>0</v>
      </c>
      <c r="M99" s="2744"/>
      <c r="N99" s="2741"/>
      <c r="O99" s="2740"/>
    </row>
    <row r="100" spans="1:15" ht="13.5" thickBot="1" x14ac:dyDescent="0.25">
      <c r="A100" s="4967"/>
      <c r="B100" s="4975"/>
      <c r="C100" s="4961"/>
      <c r="D100" s="4970"/>
      <c r="E100" s="4965"/>
      <c r="F100" s="4977"/>
      <c r="G100" s="4392"/>
      <c r="H100" s="4981"/>
      <c r="I100" s="4972"/>
      <c r="J100" s="4388"/>
      <c r="K100" s="2733" t="s">
        <v>21</v>
      </c>
      <c r="L100" s="2732">
        <f>SUM(L98:L99)</f>
        <v>0</v>
      </c>
      <c r="M100" s="2650"/>
      <c r="N100" s="2737"/>
      <c r="O100" s="2731"/>
    </row>
    <row r="101" spans="1:15" ht="38.25" x14ac:dyDescent="0.2">
      <c r="A101" s="4966" t="s">
        <v>25</v>
      </c>
      <c r="B101" s="4973" t="s">
        <v>27</v>
      </c>
      <c r="C101" s="4960" t="s">
        <v>25</v>
      </c>
      <c r="D101" s="4968" t="s">
        <v>91</v>
      </c>
      <c r="E101" s="4963"/>
      <c r="F101" s="4976" t="s">
        <v>979</v>
      </c>
      <c r="G101" s="4390" t="s">
        <v>482</v>
      </c>
      <c r="H101" s="4981"/>
      <c r="I101" s="4971" t="s">
        <v>51</v>
      </c>
      <c r="J101" s="4386" t="s">
        <v>978</v>
      </c>
      <c r="K101" s="2730" t="s">
        <v>108</v>
      </c>
      <c r="L101" s="2736">
        <v>20</v>
      </c>
      <c r="M101" s="2635" t="s">
        <v>977</v>
      </c>
      <c r="N101" s="2754" t="s">
        <v>36</v>
      </c>
      <c r="O101" s="1441">
        <v>2000</v>
      </c>
    </row>
    <row r="102" spans="1:15" x14ac:dyDescent="0.2">
      <c r="A102" s="4983"/>
      <c r="B102" s="4974"/>
      <c r="C102" s="4962"/>
      <c r="D102" s="4969"/>
      <c r="E102" s="4964"/>
      <c r="F102" s="4979"/>
      <c r="G102" s="4391"/>
      <c r="H102" s="4981"/>
      <c r="I102" s="4978"/>
      <c r="J102" s="4387"/>
      <c r="K102" s="2753" t="s">
        <v>154</v>
      </c>
      <c r="L102" s="2742"/>
      <c r="M102" s="2744"/>
      <c r="N102" s="2741"/>
      <c r="O102" s="2740"/>
    </row>
    <row r="103" spans="1:15" x14ac:dyDescent="0.2">
      <c r="A103" s="4983"/>
      <c r="B103" s="4974"/>
      <c r="C103" s="4962"/>
      <c r="D103" s="4969"/>
      <c r="E103" s="4964"/>
      <c r="F103" s="4979"/>
      <c r="G103" s="4391"/>
      <c r="H103" s="4981"/>
      <c r="I103" s="4978"/>
      <c r="J103" s="4387"/>
      <c r="K103" s="2743" t="s">
        <v>144</v>
      </c>
      <c r="L103" s="2742"/>
      <c r="M103" s="2744"/>
      <c r="N103" s="2741"/>
      <c r="O103" s="2740"/>
    </row>
    <row r="104" spans="1:15" ht="13.5" customHeight="1" thickBot="1" x14ac:dyDescent="0.25">
      <c r="A104" s="4967"/>
      <c r="B104" s="4975"/>
      <c r="C104" s="4961"/>
      <c r="D104" s="4970"/>
      <c r="E104" s="4965"/>
      <c r="F104" s="4977"/>
      <c r="G104" s="4392"/>
      <c r="H104" s="4982"/>
      <c r="I104" s="4972"/>
      <c r="J104" s="4388"/>
      <c r="K104" s="2733" t="s">
        <v>21</v>
      </c>
      <c r="L104" s="2732">
        <f>SUM(L101:L103)</f>
        <v>20</v>
      </c>
      <c r="M104" s="2650"/>
      <c r="N104" s="2737"/>
      <c r="O104" s="2731"/>
    </row>
    <row r="105" spans="1:15" ht="28.5" customHeight="1" x14ac:dyDescent="0.2">
      <c r="A105" s="4966" t="s">
        <v>25</v>
      </c>
      <c r="B105" s="4973" t="s">
        <v>27</v>
      </c>
      <c r="C105" s="4960" t="s">
        <v>25</v>
      </c>
      <c r="D105" s="4968" t="s">
        <v>87</v>
      </c>
      <c r="E105" s="4963"/>
      <c r="F105" s="4976" t="s">
        <v>976</v>
      </c>
      <c r="G105" s="4390" t="s">
        <v>482</v>
      </c>
      <c r="H105" s="4980" t="s">
        <v>33</v>
      </c>
      <c r="I105" s="4971" t="s">
        <v>51</v>
      </c>
      <c r="J105" s="4386" t="s">
        <v>973</v>
      </c>
      <c r="K105" s="2730" t="s">
        <v>108</v>
      </c>
      <c r="L105" s="2736">
        <v>3</v>
      </c>
      <c r="M105" s="2635" t="s">
        <v>975</v>
      </c>
      <c r="N105" s="2634" t="s">
        <v>374</v>
      </c>
      <c r="O105" s="511">
        <v>500</v>
      </c>
    </row>
    <row r="106" spans="1:15" ht="12.75" customHeight="1" x14ac:dyDescent="0.2">
      <c r="A106" s="4983"/>
      <c r="B106" s="4974"/>
      <c r="C106" s="4962"/>
      <c r="D106" s="4969"/>
      <c r="E106" s="4964"/>
      <c r="F106" s="4979"/>
      <c r="G106" s="4391"/>
      <c r="H106" s="4981"/>
      <c r="I106" s="4978"/>
      <c r="J106" s="4387"/>
      <c r="K106" s="2743" t="s">
        <v>144</v>
      </c>
      <c r="L106" s="2742"/>
      <c r="M106" s="2744"/>
      <c r="N106" s="2741"/>
      <c r="O106" s="2740"/>
    </row>
    <row r="107" spans="1:15" ht="33.75" customHeight="1" thickBot="1" x14ac:dyDescent="0.25">
      <c r="A107" s="4967"/>
      <c r="B107" s="4975"/>
      <c r="C107" s="4961"/>
      <c r="D107" s="4970"/>
      <c r="E107" s="4965"/>
      <c r="F107" s="4977"/>
      <c r="G107" s="4392"/>
      <c r="H107" s="4981"/>
      <c r="I107" s="4972"/>
      <c r="J107" s="4388"/>
      <c r="K107" s="2733" t="s">
        <v>21</v>
      </c>
      <c r="L107" s="2732">
        <f>SUM(L105:L106)</f>
        <v>3</v>
      </c>
      <c r="M107" s="2650"/>
      <c r="N107" s="2737"/>
      <c r="O107" s="2731"/>
    </row>
    <row r="108" spans="1:15" ht="25.5" x14ac:dyDescent="0.2">
      <c r="A108" s="4966" t="s">
        <v>25</v>
      </c>
      <c r="B108" s="4973" t="s">
        <v>27</v>
      </c>
      <c r="C108" s="4960" t="s">
        <v>25</v>
      </c>
      <c r="D108" s="4968" t="s">
        <v>81</v>
      </c>
      <c r="E108" s="4963"/>
      <c r="F108" s="4976" t="s">
        <v>974</v>
      </c>
      <c r="G108" s="4390" t="s">
        <v>482</v>
      </c>
      <c r="H108" s="4981"/>
      <c r="I108" s="4971" t="s">
        <v>51</v>
      </c>
      <c r="J108" s="4386" t="s">
        <v>973</v>
      </c>
      <c r="K108" s="2730" t="s">
        <v>108</v>
      </c>
      <c r="L108" s="2736">
        <v>5</v>
      </c>
      <c r="M108" s="2635" t="s">
        <v>972</v>
      </c>
      <c r="N108" s="2634" t="s">
        <v>36</v>
      </c>
      <c r="O108" s="1441">
        <v>1</v>
      </c>
    </row>
    <row r="109" spans="1:15" ht="53.25" customHeight="1" thickBot="1" x14ac:dyDescent="0.25">
      <c r="A109" s="4967"/>
      <c r="B109" s="4975"/>
      <c r="C109" s="4961"/>
      <c r="D109" s="4970"/>
      <c r="E109" s="4965"/>
      <c r="F109" s="4977"/>
      <c r="G109" s="4392"/>
      <c r="H109" s="4982"/>
      <c r="I109" s="4972"/>
      <c r="J109" s="4388"/>
      <c r="K109" s="2733" t="s">
        <v>21</v>
      </c>
      <c r="L109" s="2732">
        <f>SUM(L108:L108)</f>
        <v>5</v>
      </c>
      <c r="M109" s="2650"/>
      <c r="N109" s="2737"/>
      <c r="O109" s="2731"/>
    </row>
    <row r="110" spans="1:15" ht="30" customHeight="1" x14ac:dyDescent="0.2">
      <c r="A110" s="4966" t="s">
        <v>25</v>
      </c>
      <c r="B110" s="4973" t="s">
        <v>27</v>
      </c>
      <c r="C110" s="4960" t="s">
        <v>25</v>
      </c>
      <c r="D110" s="4968" t="s">
        <v>78</v>
      </c>
      <c r="E110" s="4963"/>
      <c r="F110" s="4976" t="s">
        <v>971</v>
      </c>
      <c r="G110" s="4390" t="s">
        <v>482</v>
      </c>
      <c r="H110" s="4980" t="s">
        <v>33</v>
      </c>
      <c r="I110" s="4971" t="s">
        <v>51</v>
      </c>
      <c r="J110" s="4386" t="s">
        <v>958</v>
      </c>
      <c r="K110" s="2730" t="s">
        <v>108</v>
      </c>
      <c r="L110" s="2736">
        <v>16.100000000000001</v>
      </c>
      <c r="M110" s="5038" t="s">
        <v>970</v>
      </c>
      <c r="N110" s="2634" t="s">
        <v>65</v>
      </c>
      <c r="O110" s="1441">
        <v>80</v>
      </c>
    </row>
    <row r="111" spans="1:15" x14ac:dyDescent="0.2">
      <c r="A111" s="4983"/>
      <c r="B111" s="4974"/>
      <c r="C111" s="4962"/>
      <c r="D111" s="4969"/>
      <c r="E111" s="4964"/>
      <c r="F111" s="4979"/>
      <c r="G111" s="4391"/>
      <c r="H111" s="4981"/>
      <c r="I111" s="4978"/>
      <c r="J111" s="4387"/>
      <c r="K111" s="2753" t="s">
        <v>154</v>
      </c>
      <c r="L111" s="2742"/>
      <c r="M111" s="5039"/>
      <c r="N111" s="2741"/>
      <c r="O111" s="2740"/>
    </row>
    <row r="112" spans="1:15" x14ac:dyDescent="0.2">
      <c r="A112" s="4983"/>
      <c r="B112" s="4974"/>
      <c r="C112" s="4962"/>
      <c r="D112" s="4969"/>
      <c r="E112" s="4964"/>
      <c r="F112" s="4979"/>
      <c r="G112" s="4391"/>
      <c r="H112" s="4981"/>
      <c r="I112" s="4978"/>
      <c r="J112" s="4387"/>
      <c r="K112" s="2743" t="s">
        <v>144</v>
      </c>
      <c r="L112" s="2742"/>
      <c r="M112" s="2744"/>
      <c r="N112" s="2741"/>
      <c r="O112" s="2740"/>
    </row>
    <row r="113" spans="1:18" ht="13.5" thickBot="1" x14ac:dyDescent="0.25">
      <c r="A113" s="4967"/>
      <c r="B113" s="4975"/>
      <c r="C113" s="4961"/>
      <c r="D113" s="4970"/>
      <c r="E113" s="4965"/>
      <c r="F113" s="4977"/>
      <c r="G113" s="4392"/>
      <c r="H113" s="4981"/>
      <c r="I113" s="4972"/>
      <c r="J113" s="4388"/>
      <c r="K113" s="2733" t="s">
        <v>21</v>
      </c>
      <c r="L113" s="2732">
        <f>SUM(L110:L112)</f>
        <v>16.100000000000001</v>
      </c>
      <c r="M113" s="2650"/>
      <c r="N113" s="2737"/>
      <c r="O113" s="2731"/>
    </row>
    <row r="114" spans="1:18" ht="25.5" x14ac:dyDescent="0.2">
      <c r="A114" s="4966" t="s">
        <v>25</v>
      </c>
      <c r="B114" s="4973" t="s">
        <v>27</v>
      </c>
      <c r="C114" s="4960" t="s">
        <v>25</v>
      </c>
      <c r="D114" s="4968" t="s">
        <v>73</v>
      </c>
      <c r="E114" s="4963"/>
      <c r="F114" s="4976" t="s">
        <v>969</v>
      </c>
      <c r="G114" s="4390" t="s">
        <v>482</v>
      </c>
      <c r="H114" s="4981"/>
      <c r="I114" s="4971" t="s">
        <v>51</v>
      </c>
      <c r="J114" s="4386" t="s">
        <v>968</v>
      </c>
      <c r="K114" s="2730" t="s">
        <v>108</v>
      </c>
      <c r="L114" s="2752">
        <v>15</v>
      </c>
      <c r="M114" s="2635" t="s">
        <v>967</v>
      </c>
      <c r="N114" s="2634" t="s">
        <v>36</v>
      </c>
      <c r="O114" s="1441">
        <v>45</v>
      </c>
      <c r="R114" s="356"/>
    </row>
    <row r="115" spans="1:18" x14ac:dyDescent="0.2">
      <c r="A115" s="4983"/>
      <c r="B115" s="4974"/>
      <c r="C115" s="4962"/>
      <c r="D115" s="4969"/>
      <c r="E115" s="4964"/>
      <c r="F115" s="4979"/>
      <c r="G115" s="4391"/>
      <c r="H115" s="4981"/>
      <c r="I115" s="4978"/>
      <c r="J115" s="4387"/>
      <c r="K115" s="2743" t="s">
        <v>144</v>
      </c>
      <c r="L115" s="2742"/>
      <c r="M115" s="2744"/>
      <c r="N115" s="2741"/>
      <c r="O115" s="2740"/>
      <c r="R115" s="356"/>
    </row>
    <row r="116" spans="1:18" ht="13.5" thickBot="1" x14ac:dyDescent="0.25">
      <c r="A116" s="4967"/>
      <c r="B116" s="4975"/>
      <c r="C116" s="4961"/>
      <c r="D116" s="4970"/>
      <c r="E116" s="4965"/>
      <c r="F116" s="4977"/>
      <c r="G116" s="4392"/>
      <c r="H116" s="4982"/>
      <c r="I116" s="4972"/>
      <c r="J116" s="4388"/>
      <c r="K116" s="2733" t="s">
        <v>21</v>
      </c>
      <c r="L116" s="2750">
        <f>SUM(L114:L115)</f>
        <v>15</v>
      </c>
      <c r="M116" s="2650"/>
      <c r="N116" s="2737"/>
      <c r="O116" s="2731"/>
      <c r="R116" s="356"/>
    </row>
    <row r="117" spans="1:18" ht="25.5" x14ac:dyDescent="0.2">
      <c r="A117" s="4966" t="s">
        <v>25</v>
      </c>
      <c r="B117" s="4973" t="s">
        <v>27</v>
      </c>
      <c r="C117" s="4960" t="s">
        <v>25</v>
      </c>
      <c r="D117" s="4968" t="s">
        <v>70</v>
      </c>
      <c r="E117" s="4963"/>
      <c r="F117" s="4976" t="s">
        <v>966</v>
      </c>
      <c r="G117" s="4390" t="s">
        <v>482</v>
      </c>
      <c r="H117" s="4980" t="s">
        <v>33</v>
      </c>
      <c r="I117" s="4971" t="s">
        <v>51</v>
      </c>
      <c r="J117" s="4386" t="s">
        <v>227</v>
      </c>
      <c r="K117" s="2730" t="s">
        <v>108</v>
      </c>
      <c r="L117" s="2751">
        <v>13.9</v>
      </c>
      <c r="M117" s="2738" t="s">
        <v>965</v>
      </c>
      <c r="N117" s="2634" t="s">
        <v>36</v>
      </c>
      <c r="O117" s="1441">
        <v>45</v>
      </c>
      <c r="R117" s="356"/>
    </row>
    <row r="118" spans="1:18" x14ac:dyDescent="0.2">
      <c r="A118" s="4983"/>
      <c r="B118" s="4974"/>
      <c r="C118" s="4962"/>
      <c r="D118" s="4969"/>
      <c r="E118" s="4964"/>
      <c r="F118" s="4979"/>
      <c r="G118" s="4391"/>
      <c r="H118" s="4981"/>
      <c r="I118" s="4978"/>
      <c r="J118" s="4387"/>
      <c r="K118" s="2743" t="s">
        <v>144</v>
      </c>
      <c r="L118" s="2742"/>
      <c r="M118" s="2744"/>
      <c r="N118" s="2741"/>
      <c r="O118" s="2740"/>
      <c r="R118" s="356"/>
    </row>
    <row r="119" spans="1:18" ht="13.5" thickBot="1" x14ac:dyDescent="0.25">
      <c r="A119" s="4967"/>
      <c r="B119" s="4975"/>
      <c r="C119" s="4961"/>
      <c r="D119" s="4970"/>
      <c r="E119" s="4965"/>
      <c r="F119" s="4977"/>
      <c r="G119" s="4392"/>
      <c r="H119" s="4981"/>
      <c r="I119" s="4972"/>
      <c r="J119" s="4388"/>
      <c r="K119" s="2733" t="s">
        <v>21</v>
      </c>
      <c r="L119" s="2750">
        <f>SUM(L117:L118)</f>
        <v>13.9</v>
      </c>
      <c r="M119" s="2650"/>
      <c r="N119" s="2737"/>
      <c r="O119" s="2731"/>
      <c r="R119" s="356"/>
    </row>
    <row r="120" spans="1:18" ht="24.75" customHeight="1" x14ac:dyDescent="0.2">
      <c r="A120" s="4966" t="s">
        <v>25</v>
      </c>
      <c r="B120" s="4973" t="s">
        <v>27</v>
      </c>
      <c r="C120" s="4960" t="s">
        <v>25</v>
      </c>
      <c r="D120" s="4968" t="s">
        <v>64</v>
      </c>
      <c r="E120" s="4963"/>
      <c r="F120" s="4976" t="s">
        <v>964</v>
      </c>
      <c r="G120" s="4390" t="s">
        <v>482</v>
      </c>
      <c r="H120" s="4981"/>
      <c r="I120" s="4971" t="s">
        <v>51</v>
      </c>
      <c r="J120" s="4386" t="s">
        <v>227</v>
      </c>
      <c r="K120" s="2730" t="s">
        <v>108</v>
      </c>
      <c r="L120" s="2736">
        <v>0.3</v>
      </c>
      <c r="M120" s="2738" t="s">
        <v>963</v>
      </c>
      <c r="N120" s="2634" t="s">
        <v>36</v>
      </c>
      <c r="O120" s="1441">
        <v>3</v>
      </c>
      <c r="R120" s="356"/>
    </row>
    <row r="121" spans="1:18" ht="13.5" thickBot="1" x14ac:dyDescent="0.25">
      <c r="A121" s="4967"/>
      <c r="B121" s="4975"/>
      <c r="C121" s="4961"/>
      <c r="D121" s="4970"/>
      <c r="E121" s="4965"/>
      <c r="F121" s="4977"/>
      <c r="G121" s="4392"/>
      <c r="H121" s="4981"/>
      <c r="I121" s="4972"/>
      <c r="J121" s="4388"/>
      <c r="K121" s="2733" t="s">
        <v>21</v>
      </c>
      <c r="L121" s="2750">
        <f>SUM(L120)</f>
        <v>0.3</v>
      </c>
      <c r="M121" s="2650"/>
      <c r="N121" s="2737"/>
      <c r="O121" s="2731"/>
      <c r="R121" s="356"/>
    </row>
    <row r="122" spans="1:18" ht="30" customHeight="1" x14ac:dyDescent="0.2">
      <c r="A122" s="4966" t="s">
        <v>25</v>
      </c>
      <c r="B122" s="4973" t="s">
        <v>27</v>
      </c>
      <c r="C122" s="4960" t="s">
        <v>25</v>
      </c>
      <c r="D122" s="4968" t="s">
        <v>58</v>
      </c>
      <c r="E122" s="4963"/>
      <c r="F122" s="4976" t="s">
        <v>962</v>
      </c>
      <c r="G122" s="4390" t="s">
        <v>482</v>
      </c>
      <c r="H122" s="4981"/>
      <c r="I122" s="4971" t="s">
        <v>51</v>
      </c>
      <c r="J122" s="4386" t="s">
        <v>937</v>
      </c>
      <c r="K122" s="2730" t="s">
        <v>108</v>
      </c>
      <c r="L122" s="2736">
        <v>3</v>
      </c>
      <c r="M122" s="2738" t="s">
        <v>961</v>
      </c>
      <c r="N122" s="2634" t="s">
        <v>36</v>
      </c>
      <c r="O122" s="1441">
        <v>3</v>
      </c>
      <c r="R122" s="356"/>
    </row>
    <row r="123" spans="1:18" ht="13.5" thickBot="1" x14ac:dyDescent="0.25">
      <c r="A123" s="4967"/>
      <c r="B123" s="4975"/>
      <c r="C123" s="4961"/>
      <c r="D123" s="4970"/>
      <c r="E123" s="4965"/>
      <c r="F123" s="4977"/>
      <c r="G123" s="4391"/>
      <c r="H123" s="4982"/>
      <c r="I123" s="4972"/>
      <c r="J123" s="4388"/>
      <c r="K123" s="2733" t="s">
        <v>21</v>
      </c>
      <c r="L123" s="2750">
        <f>SUM(L122)</f>
        <v>3</v>
      </c>
      <c r="M123" s="2650"/>
      <c r="N123" s="2737"/>
      <c r="O123" s="2731"/>
      <c r="R123" s="356"/>
    </row>
    <row r="124" spans="1:18" ht="30.75" customHeight="1" thickBot="1" x14ac:dyDescent="0.25">
      <c r="A124" s="4966" t="s">
        <v>25</v>
      </c>
      <c r="B124" s="4973" t="s">
        <v>27</v>
      </c>
      <c r="C124" s="4960" t="s">
        <v>25</v>
      </c>
      <c r="D124" s="4968" t="s">
        <v>51</v>
      </c>
      <c r="E124" s="4984"/>
      <c r="F124" s="4976" t="s">
        <v>960</v>
      </c>
      <c r="G124" s="4390" t="s">
        <v>482</v>
      </c>
      <c r="H124" s="4998" t="s">
        <v>33</v>
      </c>
      <c r="I124" s="4971" t="s">
        <v>51</v>
      </c>
      <c r="J124" s="4386" t="s">
        <v>227</v>
      </c>
      <c r="K124" s="2749" t="s">
        <v>108</v>
      </c>
      <c r="L124" s="2748">
        <v>2</v>
      </c>
      <c r="M124" s="2738" t="s">
        <v>960</v>
      </c>
      <c r="N124" s="2634" t="s">
        <v>36</v>
      </c>
      <c r="O124" s="1441">
        <v>1</v>
      </c>
      <c r="R124" s="356"/>
    </row>
    <row r="125" spans="1:18" ht="13.5" thickBot="1" x14ac:dyDescent="0.25">
      <c r="A125" s="4967"/>
      <c r="B125" s="4975"/>
      <c r="C125" s="4961"/>
      <c r="D125" s="4970"/>
      <c r="E125" s="4985"/>
      <c r="F125" s="4977"/>
      <c r="G125" s="4391"/>
      <c r="H125" s="4981"/>
      <c r="I125" s="4972"/>
      <c r="J125" s="4388"/>
      <c r="K125" s="2747" t="s">
        <v>21</v>
      </c>
      <c r="L125" s="2746">
        <f>SUM(L124)</f>
        <v>2</v>
      </c>
      <c r="M125" s="2650"/>
      <c r="N125" s="2737"/>
      <c r="O125" s="2731"/>
    </row>
    <row r="126" spans="1:18" ht="51" x14ac:dyDescent="0.2">
      <c r="A126" s="4966" t="s">
        <v>25</v>
      </c>
      <c r="B126" s="4973" t="s">
        <v>27</v>
      </c>
      <c r="C126" s="4960" t="s">
        <v>25</v>
      </c>
      <c r="D126" s="4968" t="s">
        <v>46</v>
      </c>
      <c r="E126" s="4963"/>
      <c r="F126" s="4976" t="s">
        <v>959</v>
      </c>
      <c r="G126" s="4390" t="s">
        <v>482</v>
      </c>
      <c r="H126" s="4981"/>
      <c r="I126" s="4971" t="s">
        <v>51</v>
      </c>
      <c r="J126" s="4386" t="s">
        <v>958</v>
      </c>
      <c r="K126" s="2730" t="s">
        <v>108</v>
      </c>
      <c r="L126" s="2736">
        <v>15</v>
      </c>
      <c r="M126" s="2738" t="s">
        <v>957</v>
      </c>
      <c r="N126" s="2634" t="s">
        <v>374</v>
      </c>
      <c r="O126" s="1441">
        <v>12</v>
      </c>
      <c r="P126" s="2745"/>
    </row>
    <row r="127" spans="1:18" x14ac:dyDescent="0.2">
      <c r="A127" s="4983"/>
      <c r="B127" s="4974"/>
      <c r="C127" s="4962"/>
      <c r="D127" s="4969"/>
      <c r="E127" s="4964"/>
      <c r="F127" s="4979"/>
      <c r="G127" s="4391"/>
      <c r="H127" s="4981"/>
      <c r="I127" s="4978"/>
      <c r="J127" s="4387"/>
      <c r="K127" s="2743" t="s">
        <v>144</v>
      </c>
      <c r="L127" s="2742"/>
      <c r="M127" s="2744"/>
      <c r="N127" s="2741"/>
      <c r="O127" s="2740"/>
    </row>
    <row r="128" spans="1:18" ht="13.5" thickBot="1" x14ac:dyDescent="0.25">
      <c r="A128" s="4967"/>
      <c r="B128" s="4975"/>
      <c r="C128" s="4961"/>
      <c r="D128" s="4970"/>
      <c r="E128" s="4965"/>
      <c r="F128" s="4977"/>
      <c r="G128" s="4392"/>
      <c r="H128" s="4999"/>
      <c r="I128" s="4972"/>
      <c r="J128" s="4388"/>
      <c r="K128" s="2733" t="s">
        <v>21</v>
      </c>
      <c r="L128" s="2732">
        <f>SUM(L126:L127)</f>
        <v>15</v>
      </c>
      <c r="M128" s="2650"/>
      <c r="N128" s="2737"/>
      <c r="O128" s="2731"/>
    </row>
    <row r="129" spans="1:20" ht="39" customHeight="1" x14ac:dyDescent="0.2">
      <c r="A129" s="4966" t="s">
        <v>25</v>
      </c>
      <c r="B129" s="4973" t="s">
        <v>27</v>
      </c>
      <c r="C129" s="4960" t="s">
        <v>25</v>
      </c>
      <c r="D129" s="4968" t="s">
        <v>42</v>
      </c>
      <c r="E129" s="4963"/>
      <c r="F129" s="4976" t="s">
        <v>956</v>
      </c>
      <c r="G129" s="4390" t="s">
        <v>482</v>
      </c>
      <c r="H129" s="4980" t="s">
        <v>33</v>
      </c>
      <c r="I129" s="4971" t="s">
        <v>51</v>
      </c>
      <c r="J129" s="4386" t="s">
        <v>942</v>
      </c>
      <c r="K129" s="2730" t="s">
        <v>108</v>
      </c>
      <c r="L129" s="2736">
        <v>0</v>
      </c>
      <c r="M129" s="2738" t="s">
        <v>955</v>
      </c>
      <c r="N129" s="2634" t="s">
        <v>374</v>
      </c>
      <c r="O129" s="1441">
        <v>50</v>
      </c>
    </row>
    <row r="130" spans="1:20" x14ac:dyDescent="0.2">
      <c r="A130" s="4983"/>
      <c r="B130" s="4974"/>
      <c r="C130" s="4962"/>
      <c r="D130" s="4969"/>
      <c r="E130" s="4964"/>
      <c r="F130" s="4979"/>
      <c r="G130" s="4391"/>
      <c r="H130" s="4981"/>
      <c r="I130" s="4978"/>
      <c r="J130" s="4387"/>
      <c r="K130" s="2743" t="s">
        <v>144</v>
      </c>
      <c r="L130" s="2742"/>
      <c r="M130" s="2744"/>
      <c r="N130" s="2741"/>
      <c r="O130" s="2740"/>
    </row>
    <row r="131" spans="1:20" ht="13.5" thickBot="1" x14ac:dyDescent="0.25">
      <c r="A131" s="4967"/>
      <c r="B131" s="4975"/>
      <c r="C131" s="4961"/>
      <c r="D131" s="4970"/>
      <c r="E131" s="4965"/>
      <c r="F131" s="4977"/>
      <c r="G131" s="4392"/>
      <c r="H131" s="4981"/>
      <c r="I131" s="4972"/>
      <c r="J131" s="4388"/>
      <c r="K131" s="2733" t="s">
        <v>21</v>
      </c>
      <c r="L131" s="2732">
        <f>SUM(L129:L130)</f>
        <v>0</v>
      </c>
      <c r="M131" s="2650"/>
      <c r="N131" s="2737"/>
      <c r="O131" s="2731"/>
    </row>
    <row r="132" spans="1:20" ht="24.75" customHeight="1" x14ac:dyDescent="0.2">
      <c r="A132" s="4966" t="s">
        <v>25</v>
      </c>
      <c r="B132" s="4973" t="s">
        <v>27</v>
      </c>
      <c r="C132" s="4960" t="s">
        <v>25</v>
      </c>
      <c r="D132" s="4968" t="s">
        <v>30</v>
      </c>
      <c r="E132" s="4963"/>
      <c r="F132" s="4976" t="s">
        <v>954</v>
      </c>
      <c r="G132" s="4390" t="s">
        <v>482</v>
      </c>
      <c r="H132" s="4981"/>
      <c r="I132" s="4971" t="s">
        <v>51</v>
      </c>
      <c r="J132" s="4386" t="s">
        <v>953</v>
      </c>
      <c r="K132" s="2730" t="s">
        <v>108</v>
      </c>
      <c r="L132" s="2736">
        <v>15</v>
      </c>
      <c r="M132" s="5038" t="s">
        <v>952</v>
      </c>
      <c r="N132" s="2634" t="s">
        <v>374</v>
      </c>
      <c r="O132" s="1441">
        <v>100</v>
      </c>
    </row>
    <row r="133" spans="1:20" x14ac:dyDescent="0.2">
      <c r="A133" s="4983"/>
      <c r="B133" s="4974"/>
      <c r="C133" s="4962"/>
      <c r="D133" s="4969"/>
      <c r="E133" s="4964"/>
      <c r="F133" s="4979"/>
      <c r="G133" s="4391"/>
      <c r="H133" s="4981"/>
      <c r="I133" s="4978"/>
      <c r="J133" s="4387"/>
      <c r="K133" s="2743" t="s">
        <v>144</v>
      </c>
      <c r="L133" s="2742">
        <v>0</v>
      </c>
      <c r="M133" s="5039"/>
      <c r="N133" s="2741"/>
      <c r="O133" s="2740"/>
    </row>
    <row r="134" spans="1:20" ht="13.5" thickBot="1" x14ac:dyDescent="0.25">
      <c r="A134" s="4967"/>
      <c r="B134" s="4975"/>
      <c r="C134" s="4961"/>
      <c r="D134" s="4970"/>
      <c r="E134" s="4965"/>
      <c r="F134" s="4977"/>
      <c r="G134" s="4392"/>
      <c r="H134" s="4982"/>
      <c r="I134" s="4972"/>
      <c r="J134" s="4388"/>
      <c r="K134" s="2733" t="s">
        <v>21</v>
      </c>
      <c r="L134" s="2732">
        <f>SUM(L132:L133)</f>
        <v>15</v>
      </c>
      <c r="M134" s="2650"/>
      <c r="N134" s="2737"/>
      <c r="O134" s="2731"/>
    </row>
    <row r="135" spans="1:20" ht="26.25" customHeight="1" x14ac:dyDescent="0.2">
      <c r="A135" s="4966" t="s">
        <v>25</v>
      </c>
      <c r="B135" s="4973" t="s">
        <v>27</v>
      </c>
      <c r="C135" s="4960" t="s">
        <v>25</v>
      </c>
      <c r="D135" s="4968" t="s">
        <v>582</v>
      </c>
      <c r="E135" s="4963"/>
      <c r="F135" s="4976" t="s">
        <v>951</v>
      </c>
      <c r="G135" s="4390" t="s">
        <v>482</v>
      </c>
      <c r="H135" s="4980" t="s">
        <v>33</v>
      </c>
      <c r="I135" s="4971" t="s">
        <v>51</v>
      </c>
      <c r="J135" s="4386" t="s">
        <v>227</v>
      </c>
      <c r="K135" s="2730" t="s">
        <v>108</v>
      </c>
      <c r="L135" s="2736">
        <v>0</v>
      </c>
      <c r="M135" s="2738" t="s">
        <v>950</v>
      </c>
      <c r="N135" s="2634" t="s">
        <v>36</v>
      </c>
      <c r="O135" s="1441">
        <v>0</v>
      </c>
    </row>
    <row r="136" spans="1:20" ht="13.5" thickBot="1" x14ac:dyDescent="0.25">
      <c r="A136" s="4967"/>
      <c r="B136" s="4975"/>
      <c r="C136" s="4961"/>
      <c r="D136" s="4970"/>
      <c r="E136" s="4965"/>
      <c r="F136" s="4977"/>
      <c r="G136" s="4391"/>
      <c r="H136" s="4981"/>
      <c r="I136" s="4972"/>
      <c r="J136" s="4388"/>
      <c r="K136" s="2733" t="s">
        <v>21</v>
      </c>
      <c r="L136" s="2732">
        <f>SUM(L135)</f>
        <v>0</v>
      </c>
      <c r="M136" s="2650"/>
      <c r="N136" s="2737"/>
      <c r="O136" s="2731"/>
    </row>
    <row r="137" spans="1:20" ht="27" customHeight="1" x14ac:dyDescent="0.2">
      <c r="A137" s="4966" t="s">
        <v>25</v>
      </c>
      <c r="B137" s="4973" t="s">
        <v>27</v>
      </c>
      <c r="C137" s="4960" t="s">
        <v>25</v>
      </c>
      <c r="D137" s="4968" t="s">
        <v>693</v>
      </c>
      <c r="E137" s="4963"/>
      <c r="F137" s="4976" t="s">
        <v>949</v>
      </c>
      <c r="G137" s="4390" t="s">
        <v>482</v>
      </c>
      <c r="H137" s="4981"/>
      <c r="I137" s="4971" t="s">
        <v>51</v>
      </c>
      <c r="J137" s="4386" t="s">
        <v>227</v>
      </c>
      <c r="K137" s="2730" t="s">
        <v>108</v>
      </c>
      <c r="L137" s="2739">
        <v>51</v>
      </c>
      <c r="M137" s="2738" t="s">
        <v>948</v>
      </c>
      <c r="N137" s="2634" t="s">
        <v>36</v>
      </c>
      <c r="O137" s="1441">
        <v>41</v>
      </c>
      <c r="Q137" s="356"/>
    </row>
    <row r="138" spans="1:20" ht="16.5" customHeight="1" thickBot="1" x14ac:dyDescent="0.25">
      <c r="A138" s="4967"/>
      <c r="B138" s="4975"/>
      <c r="C138" s="4961"/>
      <c r="D138" s="4970"/>
      <c r="E138" s="4965"/>
      <c r="F138" s="4977"/>
      <c r="G138" s="4391"/>
      <c r="H138" s="4981"/>
      <c r="I138" s="4972"/>
      <c r="J138" s="4388"/>
      <c r="K138" s="2733" t="s">
        <v>21</v>
      </c>
      <c r="L138" s="2732">
        <f>SUM(L137)</f>
        <v>51</v>
      </c>
      <c r="M138" s="2650"/>
      <c r="N138" s="2737"/>
      <c r="O138" s="2731"/>
    </row>
    <row r="139" spans="1:20" ht="30.75" customHeight="1" x14ac:dyDescent="0.2">
      <c r="A139" s="4966" t="s">
        <v>25</v>
      </c>
      <c r="B139" s="4973" t="s">
        <v>27</v>
      </c>
      <c r="C139" s="4960" t="s">
        <v>25</v>
      </c>
      <c r="D139" s="4968" t="s">
        <v>690</v>
      </c>
      <c r="E139" s="4963"/>
      <c r="F139" s="4976" t="s">
        <v>947</v>
      </c>
      <c r="G139" s="4390" t="s">
        <v>482</v>
      </c>
      <c r="H139" s="4981"/>
      <c r="I139" s="4971" t="s">
        <v>51</v>
      </c>
      <c r="J139" s="4386" t="s">
        <v>227</v>
      </c>
      <c r="K139" s="2730" t="s">
        <v>108</v>
      </c>
      <c r="L139" s="2736">
        <v>10</v>
      </c>
      <c r="M139" s="2735" t="s">
        <v>946</v>
      </c>
      <c r="N139" s="2709" t="s">
        <v>36</v>
      </c>
      <c r="O139" s="2734">
        <v>840</v>
      </c>
    </row>
    <row r="140" spans="1:20" ht="27.75" customHeight="1" thickBot="1" x14ac:dyDescent="0.25">
      <c r="A140" s="4967"/>
      <c r="B140" s="4975"/>
      <c r="C140" s="4961"/>
      <c r="D140" s="4970"/>
      <c r="E140" s="4965"/>
      <c r="F140" s="4977"/>
      <c r="G140" s="4391"/>
      <c r="H140" s="4981"/>
      <c r="I140" s="4972"/>
      <c r="J140" s="4388"/>
      <c r="K140" s="2733" t="s">
        <v>21</v>
      </c>
      <c r="L140" s="2732">
        <f>SUM(L139)</f>
        <v>10</v>
      </c>
      <c r="M140" s="2650"/>
      <c r="N140" s="2728"/>
      <c r="O140" s="2731"/>
    </row>
    <row r="141" spans="1:20" ht="26.25" customHeight="1" thickBot="1" x14ac:dyDescent="0.25">
      <c r="A141" s="4966" t="s">
        <v>25</v>
      </c>
      <c r="B141" s="4973" t="s">
        <v>27</v>
      </c>
      <c r="C141" s="2703" t="s">
        <v>25</v>
      </c>
      <c r="D141" s="2702" t="s">
        <v>687</v>
      </c>
      <c r="E141" s="4963"/>
      <c r="F141" s="5000" t="s">
        <v>945</v>
      </c>
      <c r="G141" s="4390" t="s">
        <v>482</v>
      </c>
      <c r="H141" s="4981"/>
      <c r="I141" s="4971" t="s">
        <v>51</v>
      </c>
      <c r="J141" s="1445" t="s">
        <v>942</v>
      </c>
      <c r="K141" s="2730" t="s">
        <v>108</v>
      </c>
      <c r="L141" s="2711">
        <v>1</v>
      </c>
      <c r="M141" s="2710" t="s">
        <v>944</v>
      </c>
      <c r="N141" s="2709" t="s">
        <v>36</v>
      </c>
      <c r="O141" s="2708">
        <v>12</v>
      </c>
      <c r="P141" s="354"/>
      <c r="Q141" s="354"/>
      <c r="R141" s="354"/>
      <c r="S141" s="354"/>
      <c r="T141" s="354"/>
    </row>
    <row r="142" spans="1:20" ht="18" customHeight="1" thickBot="1" x14ac:dyDescent="0.25">
      <c r="A142" s="4967"/>
      <c r="B142" s="4975"/>
      <c r="C142" s="2707"/>
      <c r="D142" s="2696"/>
      <c r="E142" s="4965"/>
      <c r="F142" s="5001"/>
      <c r="G142" s="4391"/>
      <c r="H142" s="4981"/>
      <c r="I142" s="4972"/>
      <c r="J142" s="2729"/>
      <c r="K142" s="2644" t="s">
        <v>21</v>
      </c>
      <c r="L142" s="2643">
        <f>SUM(L141)</f>
        <v>1</v>
      </c>
      <c r="M142" s="2608"/>
      <c r="N142" s="2728"/>
      <c r="O142" s="2727"/>
      <c r="P142" s="356"/>
      <c r="Q142" s="356"/>
      <c r="R142" s="356"/>
      <c r="S142" s="356"/>
      <c r="T142" s="356"/>
    </row>
    <row r="143" spans="1:20" ht="24.75" customHeight="1" thickBot="1" x14ac:dyDescent="0.25">
      <c r="A143" s="4966" t="s">
        <v>25</v>
      </c>
      <c r="B143" s="4973" t="s">
        <v>27</v>
      </c>
      <c r="C143" s="2703" t="s">
        <v>25</v>
      </c>
      <c r="D143" s="2702" t="s">
        <v>683</v>
      </c>
      <c r="E143" s="2713"/>
      <c r="F143" s="4588" t="s">
        <v>943</v>
      </c>
      <c r="G143" s="4390" t="s">
        <v>482</v>
      </c>
      <c r="H143" s="2723"/>
      <c r="I143" s="4971" t="s">
        <v>51</v>
      </c>
      <c r="J143" s="1445" t="s">
        <v>942</v>
      </c>
      <c r="K143" s="2619" t="s">
        <v>108</v>
      </c>
      <c r="L143" s="2718">
        <v>1</v>
      </c>
      <c r="M143" s="2710" t="s">
        <v>941</v>
      </c>
      <c r="N143" s="2709" t="s">
        <v>36</v>
      </c>
      <c r="O143" s="2708">
        <v>1</v>
      </c>
    </row>
    <row r="144" spans="1:20" ht="18" customHeight="1" thickBot="1" x14ac:dyDescent="0.25">
      <c r="A144" s="4967"/>
      <c r="B144" s="4975"/>
      <c r="C144" s="2707"/>
      <c r="D144" s="2696"/>
      <c r="E144" s="2612"/>
      <c r="F144" s="4399"/>
      <c r="G144" s="4391"/>
      <c r="H144" s="2723"/>
      <c r="I144" s="4972"/>
      <c r="J144" s="2611"/>
      <c r="K144" s="2644" t="s">
        <v>21</v>
      </c>
      <c r="L144" s="2643">
        <f>SUM(L143)</f>
        <v>1</v>
      </c>
      <c r="M144" s="2705"/>
      <c r="N144" s="2704"/>
      <c r="O144" s="2691"/>
    </row>
    <row r="145" spans="1:15" ht="24.75" customHeight="1" thickBot="1" x14ac:dyDescent="0.25">
      <c r="A145" s="4966" t="s">
        <v>25</v>
      </c>
      <c r="B145" s="4973" t="s">
        <v>27</v>
      </c>
      <c r="C145" s="2703" t="s">
        <v>25</v>
      </c>
      <c r="D145" s="2702" t="s">
        <v>681</v>
      </c>
      <c r="E145" s="2713"/>
      <c r="F145" s="2726" t="s">
        <v>940</v>
      </c>
      <c r="G145" s="4391"/>
      <c r="H145" s="2723"/>
      <c r="I145" s="4971" t="s">
        <v>51</v>
      </c>
      <c r="J145" s="1445" t="s">
        <v>227</v>
      </c>
      <c r="K145" s="2712" t="s">
        <v>108</v>
      </c>
      <c r="L145" s="2648">
        <v>10</v>
      </c>
      <c r="M145" s="2725" t="s">
        <v>939</v>
      </c>
      <c r="N145" s="2709" t="s">
        <v>36</v>
      </c>
      <c r="O145" s="2708">
        <v>9</v>
      </c>
    </row>
    <row r="146" spans="1:15" ht="24.75" customHeight="1" thickBot="1" x14ac:dyDescent="0.25">
      <c r="A146" s="4967"/>
      <c r="B146" s="4975"/>
      <c r="C146" s="2707"/>
      <c r="D146" s="2696"/>
      <c r="E146" s="2612"/>
      <c r="F146" s="2724"/>
      <c r="G146" s="4392"/>
      <c r="H146" s="2723"/>
      <c r="I146" s="4972"/>
      <c r="J146" s="2611"/>
      <c r="K146" s="2644" t="s">
        <v>21</v>
      </c>
      <c r="L146" s="2643">
        <f>SUM(L145)</f>
        <v>10</v>
      </c>
      <c r="M146" s="2705"/>
      <c r="N146" s="2704"/>
      <c r="O146" s="2691"/>
    </row>
    <row r="147" spans="1:15" ht="24.75" customHeight="1" thickBot="1" x14ac:dyDescent="0.25">
      <c r="A147" s="4966" t="s">
        <v>25</v>
      </c>
      <c r="B147" s="4973" t="s">
        <v>27</v>
      </c>
      <c r="C147" s="2703" t="s">
        <v>25</v>
      </c>
      <c r="D147" s="2702" t="s">
        <v>677</v>
      </c>
      <c r="E147" s="2713"/>
      <c r="F147" s="2722" t="s">
        <v>938</v>
      </c>
      <c r="G147" s="4390" t="s">
        <v>482</v>
      </c>
      <c r="H147" s="4980" t="s">
        <v>33</v>
      </c>
      <c r="I147" s="4971" t="s">
        <v>51</v>
      </c>
      <c r="J147" s="4386" t="s">
        <v>937</v>
      </c>
      <c r="K147" s="2712" t="s">
        <v>108</v>
      </c>
      <c r="L147" s="2648">
        <v>6</v>
      </c>
      <c r="M147" s="2710" t="s">
        <v>936</v>
      </c>
      <c r="N147" s="2709" t="s">
        <v>36</v>
      </c>
      <c r="O147" s="2708">
        <v>3</v>
      </c>
    </row>
    <row r="148" spans="1:15" ht="24.75" customHeight="1" thickBot="1" x14ac:dyDescent="0.25">
      <c r="A148" s="4983"/>
      <c r="B148" s="4974"/>
      <c r="C148" s="2721"/>
      <c r="D148" s="2720"/>
      <c r="E148" s="2645"/>
      <c r="F148" s="2719"/>
      <c r="G148" s="4391"/>
      <c r="H148" s="4981"/>
      <c r="I148" s="4978"/>
      <c r="J148" s="4387"/>
      <c r="K148" s="2619" t="s">
        <v>154</v>
      </c>
      <c r="L148" s="2718">
        <v>0</v>
      </c>
      <c r="M148" s="2717"/>
      <c r="N148" s="2716"/>
      <c r="O148" s="2715"/>
    </row>
    <row r="149" spans="1:15" ht="18.75" customHeight="1" thickBot="1" x14ac:dyDescent="0.25">
      <c r="A149" s="4967"/>
      <c r="B149" s="4975"/>
      <c r="C149" s="2707"/>
      <c r="D149" s="2696"/>
      <c r="E149" s="2612"/>
      <c r="F149" s="2714"/>
      <c r="G149" s="4391"/>
      <c r="H149" s="4981"/>
      <c r="I149" s="4972"/>
      <c r="J149" s="2611"/>
      <c r="K149" s="2644" t="s">
        <v>21</v>
      </c>
      <c r="L149" s="2643">
        <f>SUM(L147:L148)</f>
        <v>6</v>
      </c>
      <c r="M149" s="2705"/>
      <c r="N149" s="2704"/>
      <c r="O149" s="2691"/>
    </row>
    <row r="150" spans="1:15" ht="30" hidden="1" customHeight="1" thickBot="1" x14ac:dyDescent="0.25">
      <c r="A150" s="4966" t="s">
        <v>25</v>
      </c>
      <c r="B150" s="4973" t="s">
        <v>27</v>
      </c>
      <c r="C150" s="2703" t="s">
        <v>25</v>
      </c>
      <c r="D150" s="5007" t="s">
        <v>935</v>
      </c>
      <c r="E150" s="2713"/>
      <c r="F150" s="5005" t="s">
        <v>934</v>
      </c>
      <c r="G150" s="4391"/>
      <c r="H150" s="4981"/>
      <c r="I150" s="4971" t="s">
        <v>51</v>
      </c>
      <c r="J150" s="1445" t="s">
        <v>933</v>
      </c>
      <c r="K150" s="2712" t="s">
        <v>108</v>
      </c>
      <c r="L150" s="2711">
        <v>0</v>
      </c>
      <c r="M150" s="2710"/>
      <c r="N150" s="2709"/>
      <c r="O150" s="2708"/>
    </row>
    <row r="151" spans="1:15" ht="24.75" hidden="1" customHeight="1" thickBot="1" x14ac:dyDescent="0.25">
      <c r="A151" s="4967"/>
      <c r="B151" s="4975"/>
      <c r="C151" s="2707"/>
      <c r="D151" s="5008"/>
      <c r="E151" s="2612"/>
      <c r="F151" s="5006"/>
      <c r="G151" s="4392"/>
      <c r="H151" s="4981"/>
      <c r="I151" s="4972"/>
      <c r="J151" s="2611"/>
      <c r="K151" s="2644" t="s">
        <v>21</v>
      </c>
      <c r="L151" s="2706">
        <f>SUM(L150)</f>
        <v>0</v>
      </c>
      <c r="M151" s="2705"/>
      <c r="N151" s="2704"/>
      <c r="O151" s="2691"/>
    </row>
    <row r="152" spans="1:15" ht="24.75" customHeight="1" thickBot="1" x14ac:dyDescent="0.25">
      <c r="A152" s="4966" t="s">
        <v>25</v>
      </c>
      <c r="B152" s="4973" t="s">
        <v>27</v>
      </c>
      <c r="C152" s="2703" t="s">
        <v>25</v>
      </c>
      <c r="D152" s="2702" t="s">
        <v>932</v>
      </c>
      <c r="E152" s="4963"/>
      <c r="F152" s="2701" t="s">
        <v>931</v>
      </c>
      <c r="G152" s="4390" t="s">
        <v>482</v>
      </c>
      <c r="H152" s="4981"/>
      <c r="I152" s="4971" t="s">
        <v>51</v>
      </c>
      <c r="J152" s="4989" t="s">
        <v>930</v>
      </c>
      <c r="K152" s="2619" t="s">
        <v>108</v>
      </c>
      <c r="L152" s="2648">
        <v>1</v>
      </c>
      <c r="M152" s="2700" t="s">
        <v>929</v>
      </c>
      <c r="N152" s="2699" t="s">
        <v>36</v>
      </c>
      <c r="O152" s="2698">
        <v>1</v>
      </c>
    </row>
    <row r="153" spans="1:15" ht="24.75" customHeight="1" thickBot="1" x14ac:dyDescent="0.25">
      <c r="A153" s="4967"/>
      <c r="B153" s="4975"/>
      <c r="C153" s="2697"/>
      <c r="D153" s="2696"/>
      <c r="E153" s="4965"/>
      <c r="F153" s="2695"/>
      <c r="G153" s="4391"/>
      <c r="H153" s="4982"/>
      <c r="I153" s="4972"/>
      <c r="J153" s="4989"/>
      <c r="K153" s="2644" t="s">
        <v>21</v>
      </c>
      <c r="L153" s="2694">
        <f>SUM(L152)</f>
        <v>1</v>
      </c>
      <c r="M153" s="2693"/>
      <c r="N153" s="2692"/>
      <c r="O153" s="2691"/>
    </row>
    <row r="154" spans="1:15" ht="13.5" customHeight="1" thickBot="1" x14ac:dyDescent="0.25">
      <c r="A154" s="2667" t="s">
        <v>25</v>
      </c>
      <c r="B154" s="2690" t="s">
        <v>27</v>
      </c>
      <c r="C154" s="4995" t="s">
        <v>26</v>
      </c>
      <c r="D154" s="4996"/>
      <c r="E154" s="4996"/>
      <c r="F154" s="4996"/>
      <c r="G154" s="4996"/>
      <c r="H154" s="4996"/>
      <c r="I154" s="4996"/>
      <c r="J154" s="4997"/>
      <c r="K154" s="2603" t="s">
        <v>21</v>
      </c>
      <c r="L154" s="2689">
        <f>L91</f>
        <v>209.8</v>
      </c>
      <c r="M154" s="2688"/>
      <c r="N154" s="2687"/>
      <c r="O154" s="2686"/>
    </row>
    <row r="155" spans="1:15" ht="13.5" thickBot="1" x14ac:dyDescent="0.25">
      <c r="A155" s="2685" t="s">
        <v>25</v>
      </c>
      <c r="B155" s="4993" t="s">
        <v>463</v>
      </c>
      <c r="C155" s="4994"/>
      <c r="D155" s="4994"/>
      <c r="E155" s="4994"/>
      <c r="F155" s="4994"/>
      <c r="G155" s="4994"/>
      <c r="H155" s="4994"/>
      <c r="I155" s="4994"/>
      <c r="J155" s="4994"/>
      <c r="K155" s="4994"/>
      <c r="L155" s="2684">
        <f>L83+L154</f>
        <v>3415.7000000000003</v>
      </c>
      <c r="M155" s="2596"/>
      <c r="N155" s="2595"/>
      <c r="O155" s="2594"/>
    </row>
    <row r="156" spans="1:15" ht="15" thickBot="1" x14ac:dyDescent="0.25">
      <c r="A156" s="2683" t="s">
        <v>27</v>
      </c>
      <c r="B156" s="2682" t="s">
        <v>928</v>
      </c>
      <c r="C156" s="2681"/>
      <c r="D156" s="2681"/>
      <c r="E156" s="2681"/>
      <c r="F156" s="2680"/>
      <c r="G156" s="2680"/>
      <c r="H156" s="2679"/>
      <c r="I156" s="2678"/>
      <c r="J156" s="657"/>
      <c r="K156" s="657"/>
      <c r="L156" s="657"/>
      <c r="M156" s="657"/>
      <c r="N156" s="657"/>
      <c r="O156" s="2677"/>
    </row>
    <row r="157" spans="1:15" ht="26.25" thickBot="1" x14ac:dyDescent="0.25">
      <c r="A157" s="2667"/>
      <c r="B157" s="4990"/>
      <c r="C157" s="4991"/>
      <c r="D157" s="4991"/>
      <c r="E157" s="4991"/>
      <c r="F157" s="4991"/>
      <c r="G157" s="4991"/>
      <c r="H157" s="4991"/>
      <c r="I157" s="4991"/>
      <c r="J157" s="4991"/>
      <c r="K157" s="4991"/>
      <c r="L157" s="4992"/>
      <c r="M157" s="2676" t="s">
        <v>927</v>
      </c>
      <c r="N157" s="2675" t="s">
        <v>65</v>
      </c>
      <c r="O157" s="2674">
        <v>37.6</v>
      </c>
    </row>
    <row r="158" spans="1:15" ht="15.75" thickBot="1" x14ac:dyDescent="0.25">
      <c r="A158" s="2673" t="s">
        <v>27</v>
      </c>
      <c r="B158" s="2672" t="s">
        <v>25</v>
      </c>
      <c r="C158" s="538" t="s">
        <v>926</v>
      </c>
      <c r="D158" s="536"/>
      <c r="E158" s="2669"/>
      <c r="F158" s="2669"/>
      <c r="G158" s="2669"/>
      <c r="H158" s="2671"/>
      <c r="I158" s="2670"/>
      <c r="J158" s="2669"/>
      <c r="K158" s="2669"/>
      <c r="L158" s="2669"/>
      <c r="M158" s="2600"/>
      <c r="N158" s="2669"/>
      <c r="O158" s="2668"/>
    </row>
    <row r="159" spans="1:15" ht="37.5" customHeight="1" thickBot="1" x14ac:dyDescent="0.25">
      <c r="A159" s="2667"/>
      <c r="B159" s="2666"/>
      <c r="C159" s="2665"/>
      <c r="D159" s="2664"/>
      <c r="E159" s="2661"/>
      <c r="F159" s="2661"/>
      <c r="G159" s="2661"/>
      <c r="H159" s="2663"/>
      <c r="I159" s="2662"/>
      <c r="J159" s="2661"/>
      <c r="K159" s="2661"/>
      <c r="L159" s="2661"/>
      <c r="M159" s="2660" t="s">
        <v>925</v>
      </c>
      <c r="N159" s="2659" t="s">
        <v>924</v>
      </c>
      <c r="O159" s="2658">
        <v>72</v>
      </c>
    </row>
    <row r="160" spans="1:15" ht="20.25" customHeight="1" thickBot="1" x14ac:dyDescent="0.25">
      <c r="A160" s="5002" t="s">
        <v>27</v>
      </c>
      <c r="B160" s="4973" t="s">
        <v>25</v>
      </c>
      <c r="C160" s="2629" t="s">
        <v>25</v>
      </c>
      <c r="D160" s="2639"/>
      <c r="E160" s="2638"/>
      <c r="F160" s="4986" t="s">
        <v>921</v>
      </c>
      <c r="G160" s="4390" t="s">
        <v>411</v>
      </c>
      <c r="H160" s="4980" t="s">
        <v>33</v>
      </c>
      <c r="I160" s="4971" t="s">
        <v>228</v>
      </c>
      <c r="J160" s="4386" t="s">
        <v>227</v>
      </c>
      <c r="K160" s="2637" t="s">
        <v>108</v>
      </c>
      <c r="L160" s="2636">
        <v>0</v>
      </c>
      <c r="M160" s="2635" t="s">
        <v>923</v>
      </c>
      <c r="N160" s="2634" t="s">
        <v>36</v>
      </c>
      <c r="O160" s="2657">
        <v>12.5</v>
      </c>
    </row>
    <row r="161" spans="1:15" ht="26.25" thickBot="1" x14ac:dyDescent="0.25">
      <c r="A161" s="5003"/>
      <c r="B161" s="4974"/>
      <c r="C161" s="2623"/>
      <c r="D161" s="2656"/>
      <c r="E161" s="2621"/>
      <c r="F161" s="4987"/>
      <c r="G161" s="4391"/>
      <c r="H161" s="4981"/>
      <c r="I161" s="4978"/>
      <c r="J161" s="4387"/>
      <c r="K161" s="2628" t="s">
        <v>154</v>
      </c>
      <c r="L161" s="2627">
        <f>L164</f>
        <v>214.8</v>
      </c>
      <c r="M161" s="2630" t="s">
        <v>922</v>
      </c>
      <c r="N161" s="2655" t="s">
        <v>36</v>
      </c>
      <c r="O161" s="2654">
        <v>2</v>
      </c>
    </row>
    <row r="162" spans="1:15" ht="24" customHeight="1" thickBot="1" x14ac:dyDescent="0.25">
      <c r="A162" s="5004"/>
      <c r="B162" s="4975"/>
      <c r="C162" s="2614"/>
      <c r="D162" s="2653"/>
      <c r="E162" s="2612"/>
      <c r="F162" s="4988"/>
      <c r="G162" s="4391"/>
      <c r="H162" s="4981"/>
      <c r="I162" s="4978"/>
      <c r="J162" s="4387"/>
      <c r="K162" s="2652" t="s">
        <v>21</v>
      </c>
      <c r="L162" s="2651">
        <f>SUM(L160:L161)</f>
        <v>214.8</v>
      </c>
      <c r="M162" s="2650"/>
      <c r="N162" s="2649"/>
      <c r="O162" s="2606"/>
    </row>
    <row r="163" spans="1:15" ht="18" customHeight="1" thickBot="1" x14ac:dyDescent="0.25">
      <c r="A163" s="5002" t="s">
        <v>27</v>
      </c>
      <c r="B163" s="4973" t="s">
        <v>25</v>
      </c>
      <c r="C163" s="2629" t="s">
        <v>25</v>
      </c>
      <c r="D163" s="2622" t="s">
        <v>25</v>
      </c>
      <c r="E163" s="2645"/>
      <c r="F163" s="4401" t="s">
        <v>921</v>
      </c>
      <c r="G163" s="4391"/>
      <c r="H163" s="4981"/>
      <c r="I163" s="4978"/>
      <c r="J163" s="4387"/>
      <c r="K163" s="2619" t="s">
        <v>108</v>
      </c>
      <c r="L163" s="2648">
        <v>0</v>
      </c>
      <c r="M163" s="2642"/>
      <c r="N163" s="2641"/>
      <c r="O163" s="2640"/>
    </row>
    <row r="164" spans="1:15" ht="18" customHeight="1" thickBot="1" x14ac:dyDescent="0.25">
      <c r="A164" s="5003"/>
      <c r="B164" s="4974"/>
      <c r="C164" s="2623"/>
      <c r="D164" s="2622"/>
      <c r="E164" s="2645"/>
      <c r="F164" s="4452"/>
      <c r="G164" s="4391"/>
      <c r="H164" s="4981"/>
      <c r="I164" s="4978"/>
      <c r="J164" s="4387"/>
      <c r="K164" s="2619" t="s">
        <v>154</v>
      </c>
      <c r="L164" s="2647">
        <v>214.8</v>
      </c>
      <c r="M164" s="2642"/>
      <c r="N164" s="2641"/>
      <c r="O164" s="2640"/>
    </row>
    <row r="165" spans="1:15" ht="37.5" customHeight="1" thickBot="1" x14ac:dyDescent="0.25">
      <c r="A165" s="5004"/>
      <c r="B165" s="4975"/>
      <c r="C165" s="2646"/>
      <c r="D165" s="2622"/>
      <c r="E165" s="2645"/>
      <c r="F165" s="4402"/>
      <c r="G165" s="4392"/>
      <c r="H165" s="4982"/>
      <c r="I165" s="4972"/>
      <c r="J165" s="4387"/>
      <c r="K165" s="2644" t="s">
        <v>21</v>
      </c>
      <c r="L165" s="2643">
        <f>SUM(L163:L164)</f>
        <v>214.8</v>
      </c>
      <c r="M165" s="2642"/>
      <c r="N165" s="2641"/>
      <c r="O165" s="2640"/>
    </row>
    <row r="166" spans="1:15" ht="26.25" thickBot="1" x14ac:dyDescent="0.25">
      <c r="A166" s="5002" t="s">
        <v>27</v>
      </c>
      <c r="B166" s="4973" t="s">
        <v>25</v>
      </c>
      <c r="C166" s="2629" t="s">
        <v>27</v>
      </c>
      <c r="D166" s="2639"/>
      <c r="E166" s="2638"/>
      <c r="F166" s="4986" t="s">
        <v>920</v>
      </c>
      <c r="G166" s="4390" t="s">
        <v>397</v>
      </c>
      <c r="H166" s="4998" t="s">
        <v>33</v>
      </c>
      <c r="I166" s="4971" t="s">
        <v>228</v>
      </c>
      <c r="J166" s="1445" t="s">
        <v>227</v>
      </c>
      <c r="K166" s="2637" t="s">
        <v>108</v>
      </c>
      <c r="L166" s="2636">
        <v>0</v>
      </c>
      <c r="M166" s="2635" t="s">
        <v>919</v>
      </c>
      <c r="N166" s="2634" t="s">
        <v>36</v>
      </c>
      <c r="O166" s="2633"/>
    </row>
    <row r="167" spans="1:15" ht="64.5" thickBot="1" x14ac:dyDescent="0.25">
      <c r="A167" s="5004"/>
      <c r="B167" s="4975"/>
      <c r="C167" s="2623"/>
      <c r="D167" s="2632"/>
      <c r="E167" s="2621"/>
      <c r="F167" s="4987"/>
      <c r="G167" s="4391"/>
      <c r="H167" s="4981"/>
      <c r="I167" s="4978"/>
      <c r="J167" s="2620"/>
      <c r="K167" s="2631"/>
      <c r="L167" s="2627"/>
      <c r="M167" s="2630" t="s">
        <v>918</v>
      </c>
      <c r="N167" s="2625" t="s">
        <v>65</v>
      </c>
      <c r="O167" s="2624">
        <v>50</v>
      </c>
    </row>
    <row r="168" spans="1:15" ht="13.5" customHeight="1" thickBot="1" x14ac:dyDescent="0.25">
      <c r="A168" s="5002" t="s">
        <v>27</v>
      </c>
      <c r="B168" s="4973" t="s">
        <v>25</v>
      </c>
      <c r="C168" s="2629" t="s">
        <v>27</v>
      </c>
      <c r="D168" s="2622" t="s">
        <v>25</v>
      </c>
      <c r="E168" s="2621"/>
      <c r="F168" s="4401" t="s">
        <v>917</v>
      </c>
      <c r="G168" s="4391"/>
      <c r="H168" s="4981"/>
      <c r="I168" s="4978"/>
      <c r="J168" s="2620"/>
      <c r="K168" s="2628" t="s">
        <v>21</v>
      </c>
      <c r="L168" s="2627">
        <f>SUM(L166:L167)</f>
        <v>0</v>
      </c>
      <c r="M168" s="2626" t="s">
        <v>732</v>
      </c>
      <c r="N168" s="2625" t="s">
        <v>374</v>
      </c>
      <c r="O168" s="2624">
        <v>263</v>
      </c>
    </row>
    <row r="169" spans="1:15" ht="13.5" thickBot="1" x14ac:dyDescent="0.25">
      <c r="A169" s="5003"/>
      <c r="B169" s="4974"/>
      <c r="C169" s="2623"/>
      <c r="D169" s="2622"/>
      <c r="E169" s="2621"/>
      <c r="F169" s="4452"/>
      <c r="G169" s="4391"/>
      <c r="H169" s="4981"/>
      <c r="I169" s="4978"/>
      <c r="J169" s="2620"/>
      <c r="K169" s="2619" t="s">
        <v>108</v>
      </c>
      <c r="L169" s="2618">
        <v>0</v>
      </c>
      <c r="M169" s="2617"/>
      <c r="N169" s="2616"/>
      <c r="O169" s="2615"/>
    </row>
    <row r="170" spans="1:15" ht="13.5" customHeight="1" thickBot="1" x14ac:dyDescent="0.25">
      <c r="A170" s="5004"/>
      <c r="B170" s="4975"/>
      <c r="C170" s="2614"/>
      <c r="D170" s="2613"/>
      <c r="E170" s="2612"/>
      <c r="F170" s="4402"/>
      <c r="G170" s="4392"/>
      <c r="H170" s="4999"/>
      <c r="I170" s="4972"/>
      <c r="J170" s="2611"/>
      <c r="K170" s="2610" t="s">
        <v>21</v>
      </c>
      <c r="L170" s="2609">
        <f>SUM(L169)</f>
        <v>0</v>
      </c>
      <c r="M170" s="2608"/>
      <c r="N170" s="2607"/>
      <c r="O170" s="2606"/>
    </row>
    <row r="171" spans="1:15" ht="13.5" customHeight="1" thickBot="1" x14ac:dyDescent="0.25">
      <c r="A171" s="2605" t="s">
        <v>27</v>
      </c>
      <c r="B171" s="2604" t="s">
        <v>25</v>
      </c>
      <c r="C171" s="4995" t="s">
        <v>26</v>
      </c>
      <c r="D171" s="4996"/>
      <c r="E171" s="4996"/>
      <c r="F171" s="4996"/>
      <c r="G171" s="4996"/>
      <c r="H171" s="4996"/>
      <c r="I171" s="4996"/>
      <c r="J171" s="4997"/>
      <c r="K171" s="2603" t="s">
        <v>21</v>
      </c>
      <c r="L171" s="2602">
        <f>L162+L170</f>
        <v>214.8</v>
      </c>
      <c r="M171" s="2601"/>
      <c r="N171" s="2600"/>
      <c r="O171" s="2599"/>
    </row>
    <row r="172" spans="1:15" ht="13.5" thickBot="1" x14ac:dyDescent="0.25">
      <c r="A172" s="2598" t="s">
        <v>27</v>
      </c>
      <c r="B172" s="4993" t="s">
        <v>463</v>
      </c>
      <c r="C172" s="4994"/>
      <c r="D172" s="4994"/>
      <c r="E172" s="4994"/>
      <c r="F172" s="4994"/>
      <c r="G172" s="4994"/>
      <c r="H172" s="4994"/>
      <c r="I172" s="4994"/>
      <c r="J172" s="4994"/>
      <c r="K172" s="5009"/>
      <c r="L172" s="2597">
        <f>L162+L170</f>
        <v>214.8</v>
      </c>
      <c r="M172" s="2596"/>
      <c r="N172" s="2595"/>
      <c r="O172" s="2594"/>
    </row>
    <row r="173" spans="1:15" ht="13.5" thickBot="1" x14ac:dyDescent="0.25">
      <c r="A173" s="5013" t="s">
        <v>22</v>
      </c>
      <c r="B173" s="5014"/>
      <c r="C173" s="5014"/>
      <c r="D173" s="5014"/>
      <c r="E173" s="5014"/>
      <c r="F173" s="5014"/>
      <c r="G173" s="5014"/>
      <c r="H173" s="5014"/>
      <c r="I173" s="5014"/>
      <c r="J173" s="5014"/>
      <c r="K173" s="5015"/>
      <c r="L173" s="2593">
        <f>L155+L172</f>
        <v>3630.5000000000005</v>
      </c>
      <c r="M173" s="2592"/>
      <c r="N173" s="2591"/>
      <c r="O173" s="2590"/>
    </row>
    <row r="174" spans="1:15" x14ac:dyDescent="0.2">
      <c r="A174" s="2587" t="s">
        <v>20</v>
      </c>
      <c r="B174" s="2587"/>
      <c r="C174" s="2587"/>
      <c r="D174" s="2587"/>
      <c r="E174" s="2587"/>
      <c r="F174" s="2587"/>
      <c r="G174" s="2587"/>
      <c r="H174" s="2589"/>
      <c r="I174" s="2588"/>
      <c r="J174" s="2587"/>
      <c r="K174" s="2587"/>
      <c r="L174" s="2587"/>
      <c r="M174" s="2587"/>
      <c r="N174" s="2586"/>
      <c r="O174" s="2585"/>
    </row>
    <row r="175" spans="1:15" x14ac:dyDescent="0.2">
      <c r="A175" s="1307"/>
      <c r="B175" s="1307"/>
      <c r="C175" s="1307"/>
      <c r="D175" s="1307"/>
      <c r="E175" s="1307"/>
      <c r="F175" s="1307"/>
      <c r="G175" s="1307"/>
      <c r="H175" s="2345"/>
      <c r="I175" s="2584"/>
      <c r="J175" s="1307"/>
      <c r="K175" s="1307"/>
      <c r="L175" s="1307"/>
      <c r="M175" s="1307"/>
      <c r="N175" s="1307"/>
      <c r="O175" s="1306"/>
    </row>
    <row r="176" spans="1:15" ht="214.5" customHeight="1" x14ac:dyDescent="0.2">
      <c r="A176" s="2328"/>
      <c r="B176" s="2331"/>
      <c r="C176" s="2331"/>
      <c r="D176" s="2331"/>
      <c r="E176" s="2331"/>
      <c r="M176" s="2331"/>
      <c r="N176" s="2331"/>
      <c r="O176" s="2577"/>
    </row>
    <row r="177" spans="1:15" ht="16.5" thickBot="1" x14ac:dyDescent="0.25">
      <c r="A177" s="2328"/>
      <c r="B177" s="2331"/>
      <c r="C177" s="2331"/>
      <c r="D177" s="2331"/>
      <c r="E177" s="2331"/>
      <c r="F177" s="4949" t="s">
        <v>19</v>
      </c>
      <c r="G177" s="4949"/>
      <c r="H177" s="4949"/>
      <c r="I177" s="4949"/>
      <c r="J177" s="4949"/>
      <c r="K177" s="4949"/>
      <c r="L177" s="4949"/>
      <c r="M177" s="2343"/>
      <c r="N177" s="2343"/>
      <c r="O177" s="2577"/>
    </row>
    <row r="178" spans="1:15" ht="26.25" thickBot="1" x14ac:dyDescent="0.25">
      <c r="A178" s="2328"/>
      <c r="B178" s="2331"/>
      <c r="C178" s="2331"/>
      <c r="D178" s="2331"/>
      <c r="E178" s="2331"/>
      <c r="F178" s="2342"/>
      <c r="G178" s="2340"/>
      <c r="H178" s="2341"/>
      <c r="I178" s="2583"/>
      <c r="J178" s="2340"/>
      <c r="K178" s="381"/>
      <c r="L178" s="23" t="s">
        <v>17</v>
      </c>
      <c r="M178" s="2328"/>
      <c r="N178" s="2328"/>
      <c r="O178" s="2577"/>
    </row>
    <row r="179" spans="1:15" ht="13.5" thickBot="1" x14ac:dyDescent="0.25">
      <c r="A179" s="2328"/>
      <c r="B179" s="2331"/>
      <c r="C179" s="2331"/>
      <c r="D179" s="2331"/>
      <c r="E179" s="2331"/>
      <c r="F179" s="4950" t="s">
        <v>916</v>
      </c>
      <c r="G179" s="4951"/>
      <c r="H179" s="4951"/>
      <c r="I179" s="4951"/>
      <c r="J179" s="4951"/>
      <c r="K179" s="4952"/>
      <c r="L179" s="2582">
        <f>SUM(L180:L190)</f>
        <v>3630.5</v>
      </c>
      <c r="M179" s="2338"/>
      <c r="N179" s="2328"/>
      <c r="O179" s="2577"/>
    </row>
    <row r="180" spans="1:15" x14ac:dyDescent="0.2">
      <c r="A180" s="2328"/>
      <c r="B180" s="2331"/>
      <c r="C180" s="2331"/>
      <c r="D180" s="2331"/>
      <c r="E180" s="2331"/>
      <c r="F180" s="4406" t="s">
        <v>14</v>
      </c>
      <c r="G180" s="4407"/>
      <c r="H180" s="4407"/>
      <c r="I180" s="4407"/>
      <c r="J180" s="4407"/>
      <c r="K180" s="4408"/>
      <c r="L180" s="2581">
        <f>L67+L73+L87+L160+L166</f>
        <v>209.8</v>
      </c>
      <c r="M180" s="2328"/>
      <c r="N180" s="2328"/>
      <c r="O180" s="2577"/>
    </row>
    <row r="181" spans="1:15" x14ac:dyDescent="0.2">
      <c r="A181" s="2328"/>
      <c r="B181" s="2331"/>
      <c r="C181" s="2331"/>
      <c r="D181" s="2331"/>
      <c r="E181" s="2331"/>
      <c r="F181" s="4406" t="s">
        <v>13</v>
      </c>
      <c r="G181" s="4407"/>
      <c r="H181" s="4407"/>
      <c r="I181" s="4407"/>
      <c r="J181" s="4407"/>
      <c r="K181" s="4408"/>
      <c r="L181" s="1294"/>
      <c r="M181" s="2337"/>
      <c r="N181" s="2328"/>
      <c r="O181" s="2577"/>
    </row>
    <row r="182" spans="1:15" x14ac:dyDescent="0.2">
      <c r="A182" s="2328"/>
      <c r="B182" s="2331"/>
      <c r="C182" s="2331"/>
      <c r="D182" s="2331"/>
      <c r="E182" s="2331"/>
      <c r="F182" s="4406" t="s">
        <v>12</v>
      </c>
      <c r="G182" s="4407"/>
      <c r="H182" s="4407"/>
      <c r="I182" s="4407"/>
      <c r="J182" s="4407"/>
      <c r="K182" s="4408"/>
      <c r="L182" s="1294">
        <f>L68+L74+L88+L45+L33</f>
        <v>540.4</v>
      </c>
      <c r="M182" s="2328"/>
      <c r="N182" s="2328"/>
      <c r="O182" s="2577"/>
    </row>
    <row r="183" spans="1:15" ht="15" customHeight="1" x14ac:dyDescent="0.2">
      <c r="A183" s="2328"/>
      <c r="B183" s="2331"/>
      <c r="C183" s="2331"/>
      <c r="D183" s="2331"/>
      <c r="E183" s="2331"/>
      <c r="F183" s="4406" t="s">
        <v>11</v>
      </c>
      <c r="G183" s="4407"/>
      <c r="H183" s="4407"/>
      <c r="I183" s="4407"/>
      <c r="J183" s="4407"/>
      <c r="K183" s="4408"/>
      <c r="L183" s="1294"/>
      <c r="M183" s="2328"/>
      <c r="N183" s="2328"/>
      <c r="O183" s="2577"/>
    </row>
    <row r="184" spans="1:15" x14ac:dyDescent="0.2">
      <c r="A184" s="2328"/>
      <c r="B184" s="2331"/>
      <c r="C184" s="2331"/>
      <c r="D184" s="2331"/>
      <c r="E184" s="2331"/>
      <c r="F184" s="3783" t="s">
        <v>10</v>
      </c>
      <c r="G184" s="3784"/>
      <c r="H184" s="3784"/>
      <c r="I184" s="3784"/>
      <c r="J184" s="3784"/>
      <c r="K184" s="4212"/>
      <c r="L184" s="2580"/>
      <c r="M184" s="2328"/>
      <c r="N184" s="2328"/>
      <c r="O184" s="2577"/>
    </row>
    <row r="185" spans="1:15" x14ac:dyDescent="0.2">
      <c r="A185" s="2328"/>
      <c r="B185" s="2331"/>
      <c r="C185" s="2331"/>
      <c r="D185" s="2331"/>
      <c r="E185" s="2331"/>
      <c r="F185" s="1298" t="s">
        <v>9</v>
      </c>
      <c r="G185" s="2334"/>
      <c r="H185" s="2335"/>
      <c r="I185" s="2579"/>
      <c r="J185" s="2334"/>
      <c r="K185" s="1295"/>
      <c r="L185" s="1294">
        <f>L21+L32+L44+L66+L76</f>
        <v>2665.5</v>
      </c>
      <c r="M185" s="2337"/>
      <c r="N185" s="2328"/>
      <c r="O185" s="2577"/>
    </row>
    <row r="186" spans="1:15" ht="15.75" customHeight="1" x14ac:dyDescent="0.2">
      <c r="A186" s="2328"/>
      <c r="B186" s="2331"/>
      <c r="C186" s="2331"/>
      <c r="D186" s="2331"/>
      <c r="E186" s="2331"/>
      <c r="F186" s="4406" t="s">
        <v>8</v>
      </c>
      <c r="G186" s="4407"/>
      <c r="H186" s="4407"/>
      <c r="I186" s="4407"/>
      <c r="J186" s="4407"/>
      <c r="K186" s="4408"/>
      <c r="L186" s="1294"/>
      <c r="M186" s="2328"/>
      <c r="N186" s="2328"/>
      <c r="O186" s="2578"/>
    </row>
    <row r="187" spans="1:15" ht="15.75" customHeight="1" x14ac:dyDescent="0.2">
      <c r="A187" s="2328"/>
      <c r="B187" s="2331"/>
      <c r="C187" s="2331"/>
      <c r="D187" s="2331"/>
      <c r="E187" s="2331"/>
      <c r="F187" s="4406" t="s">
        <v>7</v>
      </c>
      <c r="G187" s="4407"/>
      <c r="H187" s="4407"/>
      <c r="I187" s="4407"/>
      <c r="J187" s="4407"/>
      <c r="K187" s="4408"/>
      <c r="L187" s="1293"/>
      <c r="M187" s="2328"/>
      <c r="N187" s="2328"/>
      <c r="O187" s="2577"/>
    </row>
    <row r="188" spans="1:15" x14ac:dyDescent="0.2">
      <c r="A188" s="2328"/>
      <c r="B188" s="2331"/>
      <c r="C188" s="2331"/>
      <c r="D188" s="2331"/>
      <c r="E188" s="2331"/>
      <c r="F188" s="4406" t="s">
        <v>6</v>
      </c>
      <c r="G188" s="4407"/>
      <c r="H188" s="4407"/>
      <c r="I188" s="4407"/>
      <c r="J188" s="4407"/>
      <c r="K188" s="4408"/>
      <c r="L188" s="1293"/>
      <c r="M188" s="2328"/>
      <c r="N188" s="2328"/>
      <c r="O188" s="2577"/>
    </row>
    <row r="189" spans="1:15" x14ac:dyDescent="0.2">
      <c r="A189" s="2328"/>
      <c r="B189" s="2331"/>
      <c r="C189" s="2331"/>
      <c r="D189" s="2331"/>
      <c r="E189" s="2331"/>
      <c r="F189" s="4406" t="s">
        <v>5</v>
      </c>
      <c r="G189" s="4407"/>
      <c r="H189" s="4407"/>
      <c r="I189" s="4407"/>
      <c r="J189" s="4407"/>
      <c r="K189" s="4408"/>
      <c r="L189" s="1293">
        <f>L89+L161</f>
        <v>214.8</v>
      </c>
      <c r="M189" s="2328"/>
      <c r="N189" s="2328"/>
      <c r="O189" s="2577"/>
    </row>
    <row r="190" spans="1:15" ht="13.5" thickBot="1" x14ac:dyDescent="0.25">
      <c r="F190" s="4412" t="s">
        <v>915</v>
      </c>
      <c r="G190" s="4413"/>
      <c r="H190" s="4413"/>
      <c r="I190" s="4413"/>
      <c r="J190" s="4413"/>
      <c r="K190" s="4414"/>
      <c r="L190" s="1292"/>
      <c r="M190" s="2328"/>
      <c r="N190" s="2328"/>
    </row>
    <row r="191" spans="1:15" ht="13.5" thickBot="1" x14ac:dyDescent="0.25">
      <c r="F191" s="4415" t="s">
        <v>914</v>
      </c>
      <c r="G191" s="4416"/>
      <c r="H191" s="4416"/>
      <c r="I191" s="4416"/>
      <c r="J191" s="4416"/>
      <c r="K191" s="4416"/>
      <c r="L191" s="1291">
        <v>0</v>
      </c>
      <c r="M191" s="2328"/>
      <c r="N191" s="2328"/>
    </row>
    <row r="192" spans="1:15" ht="18" customHeight="1" thickBot="1" x14ac:dyDescent="0.25">
      <c r="F192" s="5010" t="s">
        <v>454</v>
      </c>
      <c r="G192" s="5011"/>
      <c r="H192" s="5011"/>
      <c r="I192" s="5011"/>
      <c r="J192" s="5011"/>
      <c r="K192" s="5012"/>
      <c r="L192" s="2576">
        <v>0</v>
      </c>
    </row>
    <row r="193" spans="6:14" ht="13.5" thickBot="1" x14ac:dyDescent="0.25">
      <c r="F193" s="4957" t="s">
        <v>913</v>
      </c>
      <c r="G193" s="4958"/>
      <c r="H193" s="4958"/>
      <c r="I193" s="4958"/>
      <c r="J193" s="4958"/>
      <c r="K193" s="4959"/>
      <c r="L193" s="2575">
        <f>L179+L191</f>
        <v>3630.5</v>
      </c>
    </row>
    <row r="195" spans="6:14" x14ac:dyDescent="0.2">
      <c r="N195" s="2574"/>
    </row>
  </sheetData>
  <mergeCells count="349">
    <mergeCell ref="J137:J138"/>
    <mergeCell ref="I126:I128"/>
    <mergeCell ref="I135:I136"/>
    <mergeCell ref="M110:M111"/>
    <mergeCell ref="J108:J109"/>
    <mergeCell ref="J120:J121"/>
    <mergeCell ref="J124:J125"/>
    <mergeCell ref="H124:H128"/>
    <mergeCell ref="J129:J131"/>
    <mergeCell ref="J132:J134"/>
    <mergeCell ref="A66:A69"/>
    <mergeCell ref="B66:B69"/>
    <mergeCell ref="C6:C8"/>
    <mergeCell ref="E6:E8"/>
    <mergeCell ref="F6:F8"/>
    <mergeCell ref="H6:H8"/>
    <mergeCell ref="I26:I31"/>
    <mergeCell ref="M6:O6"/>
    <mergeCell ref="N7:N8"/>
    <mergeCell ref="E66:E72"/>
    <mergeCell ref="I66:I72"/>
    <mergeCell ref="K6:K8"/>
    <mergeCell ref="L6:L8"/>
    <mergeCell ref="M7:M8"/>
    <mergeCell ref="A3:O3"/>
    <mergeCell ref="A2:O2"/>
    <mergeCell ref="A4:O4"/>
    <mergeCell ref="N5:O5"/>
    <mergeCell ref="G6:G8"/>
    <mergeCell ref="J6:J8"/>
    <mergeCell ref="O7:O8"/>
    <mergeCell ref="M132:M133"/>
    <mergeCell ref="G87:G91"/>
    <mergeCell ref="G124:G125"/>
    <mergeCell ref="J66:J72"/>
    <mergeCell ref="I105:I107"/>
    <mergeCell ref="N73:N74"/>
    <mergeCell ref="O73:O74"/>
    <mergeCell ref="H32:H40"/>
    <mergeCell ref="H66:H72"/>
    <mergeCell ref="I73:I77"/>
    <mergeCell ref="H87:H91"/>
    <mergeCell ref="C85:L86"/>
    <mergeCell ref="H73:H77"/>
    <mergeCell ref="I78:I82"/>
    <mergeCell ref="D73:F77"/>
    <mergeCell ref="H78:H82"/>
    <mergeCell ref="G73:G77"/>
    <mergeCell ref="G78:G82"/>
    <mergeCell ref="J101:J104"/>
    <mergeCell ref="J105:J107"/>
    <mergeCell ref="H117:H123"/>
    <mergeCell ref="I95:I97"/>
    <mergeCell ref="M73:M74"/>
    <mergeCell ref="A95:A97"/>
    <mergeCell ref="J95:J97"/>
    <mergeCell ref="J92:J94"/>
    <mergeCell ref="J98:J100"/>
    <mergeCell ref="J122:J123"/>
    <mergeCell ref="J110:J113"/>
    <mergeCell ref="J114:J116"/>
    <mergeCell ref="B101:B104"/>
    <mergeCell ref="B98:B100"/>
    <mergeCell ref="A98:A100"/>
    <mergeCell ref="A110:A113"/>
    <mergeCell ref="A114:A116"/>
    <mergeCell ref="I110:I113"/>
    <mergeCell ref="I114:I116"/>
    <mergeCell ref="G117:G119"/>
    <mergeCell ref="G122:G123"/>
    <mergeCell ref="G120:G121"/>
    <mergeCell ref="G105:G107"/>
    <mergeCell ref="A105:A107"/>
    <mergeCell ref="F108:F109"/>
    <mergeCell ref="D105:D107"/>
    <mergeCell ref="C105:C107"/>
    <mergeCell ref="A92:A94"/>
    <mergeCell ref="B92:B94"/>
    <mergeCell ref="A87:A91"/>
    <mergeCell ref="D87:F91"/>
    <mergeCell ref="C83:J83"/>
    <mergeCell ref="I87:I91"/>
    <mergeCell ref="I122:I123"/>
    <mergeCell ref="C110:C113"/>
    <mergeCell ref="E105:E107"/>
    <mergeCell ref="H110:H116"/>
    <mergeCell ref="E114:E116"/>
    <mergeCell ref="B95:B97"/>
    <mergeCell ref="A84:A86"/>
    <mergeCell ref="E101:E104"/>
    <mergeCell ref="C101:C104"/>
    <mergeCell ref="E110:E113"/>
    <mergeCell ref="H92:H97"/>
    <mergeCell ref="G95:G97"/>
    <mergeCell ref="G98:G100"/>
    <mergeCell ref="G108:G109"/>
    <mergeCell ref="B87:B91"/>
    <mergeCell ref="H98:H104"/>
    <mergeCell ref="E108:E109"/>
    <mergeCell ref="E95:E97"/>
    <mergeCell ref="E98:E100"/>
    <mergeCell ref="A117:A119"/>
    <mergeCell ref="B32:B34"/>
    <mergeCell ref="C32:C34"/>
    <mergeCell ref="A26:A31"/>
    <mergeCell ref="A35:A37"/>
    <mergeCell ref="B78:B82"/>
    <mergeCell ref="A38:A40"/>
    <mergeCell ref="B38:B40"/>
    <mergeCell ref="C38:C40"/>
    <mergeCell ref="G32:G40"/>
    <mergeCell ref="F38:F39"/>
    <mergeCell ref="B58:B65"/>
    <mergeCell ref="A58:A65"/>
    <mergeCell ref="A73:A77"/>
    <mergeCell ref="B73:B77"/>
    <mergeCell ref="G58:G65"/>
    <mergeCell ref="G51:G57"/>
    <mergeCell ref="F70:F72"/>
    <mergeCell ref="E78:E82"/>
    <mergeCell ref="D32:F34"/>
    <mergeCell ref="G66:G72"/>
    <mergeCell ref="F66:F69"/>
    <mergeCell ref="F58:F60"/>
    <mergeCell ref="F51:F57"/>
    <mergeCell ref="B41:B50"/>
    <mergeCell ref="A19:A25"/>
    <mergeCell ref="A41:A50"/>
    <mergeCell ref="G26:G31"/>
    <mergeCell ref="H26:H31"/>
    <mergeCell ref="F26:F27"/>
    <mergeCell ref="G41:G50"/>
    <mergeCell ref="D38:D40"/>
    <mergeCell ref="A6:A8"/>
    <mergeCell ref="B6:B8"/>
    <mergeCell ref="A32:A34"/>
    <mergeCell ref="D19:F25"/>
    <mergeCell ref="B10:L11"/>
    <mergeCell ref="G19:G25"/>
    <mergeCell ref="I19:I25"/>
    <mergeCell ref="A10:A11"/>
    <mergeCell ref="A13:A18"/>
    <mergeCell ref="I6:I8"/>
    <mergeCell ref="H19:H25"/>
    <mergeCell ref="B19:B25"/>
    <mergeCell ref="F35:F37"/>
    <mergeCell ref="B35:B37"/>
    <mergeCell ref="C35:C37"/>
    <mergeCell ref="D35:D37"/>
    <mergeCell ref="D6:D8"/>
    <mergeCell ref="B84:B86"/>
    <mergeCell ref="A129:A131"/>
    <mergeCell ref="A122:A123"/>
    <mergeCell ref="D41:F50"/>
    <mergeCell ref="B26:B31"/>
    <mergeCell ref="D78:D82"/>
    <mergeCell ref="A78:A82"/>
    <mergeCell ref="C73:C77"/>
    <mergeCell ref="C78:C82"/>
    <mergeCell ref="B108:B109"/>
    <mergeCell ref="D126:D128"/>
    <mergeCell ref="F124:F125"/>
    <mergeCell ref="F120:F121"/>
    <mergeCell ref="E117:E119"/>
    <mergeCell ref="E122:E123"/>
    <mergeCell ref="A101:A104"/>
    <mergeCell ref="B105:B107"/>
    <mergeCell ref="B120:B121"/>
    <mergeCell ref="B122:B123"/>
    <mergeCell ref="C117:C119"/>
    <mergeCell ref="C120:C121"/>
    <mergeCell ref="F105:F107"/>
    <mergeCell ref="C108:C109"/>
    <mergeCell ref="A108:A109"/>
    <mergeCell ref="A141:A142"/>
    <mergeCell ref="A124:A125"/>
    <mergeCell ref="A126:A128"/>
    <mergeCell ref="B110:B113"/>
    <mergeCell ref="G110:G113"/>
    <mergeCell ref="D110:D113"/>
    <mergeCell ref="I32:I37"/>
    <mergeCell ref="I51:I57"/>
    <mergeCell ref="I58:I65"/>
    <mergeCell ref="H51:H57"/>
    <mergeCell ref="H58:H65"/>
    <mergeCell ref="F110:F113"/>
    <mergeCell ref="G101:G104"/>
    <mergeCell ref="I98:I100"/>
    <mergeCell ref="I101:I104"/>
    <mergeCell ref="I108:I109"/>
    <mergeCell ref="E120:E121"/>
    <mergeCell ref="D120:D121"/>
    <mergeCell ref="A139:A140"/>
    <mergeCell ref="B126:B128"/>
    <mergeCell ref="B124:B125"/>
    <mergeCell ref="F126:F128"/>
    <mergeCell ref="D124:D125"/>
    <mergeCell ref="D117:D119"/>
    <mergeCell ref="F191:K191"/>
    <mergeCell ref="F180:K180"/>
    <mergeCell ref="F181:K181"/>
    <mergeCell ref="F184:K184"/>
    <mergeCell ref="I41:I50"/>
    <mergeCell ref="H41:H50"/>
    <mergeCell ref="F114:F116"/>
    <mergeCell ref="G114:G116"/>
    <mergeCell ref="G147:G151"/>
    <mergeCell ref="J126:J128"/>
    <mergeCell ref="F117:F119"/>
    <mergeCell ref="I120:I121"/>
    <mergeCell ref="I145:I146"/>
    <mergeCell ref="I147:I149"/>
    <mergeCell ref="G135:G136"/>
    <mergeCell ref="G126:G128"/>
    <mergeCell ref="G129:G131"/>
    <mergeCell ref="G132:G134"/>
    <mergeCell ref="F163:F165"/>
    <mergeCell ref="G143:G146"/>
    <mergeCell ref="I143:I144"/>
    <mergeCell ref="I150:I151"/>
    <mergeCell ref="J160:J165"/>
    <mergeCell ref="H160:H165"/>
    <mergeCell ref="D150:D151"/>
    <mergeCell ref="F190:K190"/>
    <mergeCell ref="B172:K172"/>
    <mergeCell ref="F166:F167"/>
    <mergeCell ref="F192:K192"/>
    <mergeCell ref="E92:E94"/>
    <mergeCell ref="F92:F94"/>
    <mergeCell ref="F95:F97"/>
    <mergeCell ref="F98:F100"/>
    <mergeCell ref="F101:F104"/>
    <mergeCell ref="B137:B138"/>
    <mergeCell ref="G137:G138"/>
    <mergeCell ref="B135:B136"/>
    <mergeCell ref="E135:E136"/>
    <mergeCell ref="F143:F144"/>
    <mergeCell ref="B160:B162"/>
    <mergeCell ref="B152:B153"/>
    <mergeCell ref="B147:B149"/>
    <mergeCell ref="B143:B144"/>
    <mergeCell ref="E152:E153"/>
    <mergeCell ref="B145:B146"/>
    <mergeCell ref="J147:J148"/>
    <mergeCell ref="A173:K173"/>
    <mergeCell ref="F177:L177"/>
    <mergeCell ref="A143:A144"/>
    <mergeCell ref="F186:K186"/>
    <mergeCell ref="B117:B119"/>
    <mergeCell ref="C171:J171"/>
    <mergeCell ref="J117:J119"/>
    <mergeCell ref="B163:B165"/>
    <mergeCell ref="I117:I119"/>
    <mergeCell ref="F139:F140"/>
    <mergeCell ref="H166:H170"/>
    <mergeCell ref="F183:K183"/>
    <mergeCell ref="C154:J154"/>
    <mergeCell ref="G141:G142"/>
    <mergeCell ref="F141:F142"/>
    <mergeCell ref="A168:A170"/>
    <mergeCell ref="A166:A167"/>
    <mergeCell ref="A160:A162"/>
    <mergeCell ref="A163:A165"/>
    <mergeCell ref="A145:A146"/>
    <mergeCell ref="A147:A149"/>
    <mergeCell ref="F168:F170"/>
    <mergeCell ref="G166:G170"/>
    <mergeCell ref="J139:J140"/>
    <mergeCell ref="F150:F151"/>
    <mergeCell ref="B166:B167"/>
    <mergeCell ref="F189:K189"/>
    <mergeCell ref="F188:K188"/>
    <mergeCell ref="F187:K187"/>
    <mergeCell ref="F182:K182"/>
    <mergeCell ref="F179:K179"/>
    <mergeCell ref="F137:F138"/>
    <mergeCell ref="H135:H142"/>
    <mergeCell ref="F160:F162"/>
    <mergeCell ref="I152:I153"/>
    <mergeCell ref="G152:G153"/>
    <mergeCell ref="J135:J136"/>
    <mergeCell ref="J152:J153"/>
    <mergeCell ref="B157:L157"/>
    <mergeCell ref="H147:H153"/>
    <mergeCell ref="I137:I138"/>
    <mergeCell ref="I160:I165"/>
    <mergeCell ref="G160:G165"/>
    <mergeCell ref="B155:K155"/>
    <mergeCell ref="I166:I170"/>
    <mergeCell ref="D139:D140"/>
    <mergeCell ref="C139:C140"/>
    <mergeCell ref="I139:I140"/>
    <mergeCell ref="I141:I142"/>
    <mergeCell ref="B139:B140"/>
    <mergeCell ref="C92:C94"/>
    <mergeCell ref="H105:H109"/>
    <mergeCell ref="D108:D109"/>
    <mergeCell ref="G92:G94"/>
    <mergeCell ref="D92:D94"/>
    <mergeCell ref="D95:D97"/>
    <mergeCell ref="D98:D100"/>
    <mergeCell ref="D101:D104"/>
    <mergeCell ref="E139:E140"/>
    <mergeCell ref="D137:D138"/>
    <mergeCell ref="E137:E138"/>
    <mergeCell ref="C137:C138"/>
    <mergeCell ref="C95:C97"/>
    <mergeCell ref="C98:C100"/>
    <mergeCell ref="F135:F136"/>
    <mergeCell ref="H129:H134"/>
    <mergeCell ref="F129:F131"/>
    <mergeCell ref="A132:A134"/>
    <mergeCell ref="D135:D136"/>
    <mergeCell ref="B132:B134"/>
    <mergeCell ref="B114:B116"/>
    <mergeCell ref="D114:D116"/>
    <mergeCell ref="E129:E131"/>
    <mergeCell ref="E132:E134"/>
    <mergeCell ref="E124:E125"/>
    <mergeCell ref="B129:B131"/>
    <mergeCell ref="A120:A121"/>
    <mergeCell ref="C114:C116"/>
    <mergeCell ref="D129:D131"/>
    <mergeCell ref="C135:C136"/>
    <mergeCell ref="D122:D123"/>
    <mergeCell ref="Q1:R3"/>
    <mergeCell ref="S1:T3"/>
    <mergeCell ref="F193:K193"/>
    <mergeCell ref="C122:C123"/>
    <mergeCell ref="C124:C125"/>
    <mergeCell ref="C126:C128"/>
    <mergeCell ref="E126:E128"/>
    <mergeCell ref="A135:A136"/>
    <mergeCell ref="D132:D134"/>
    <mergeCell ref="I124:I125"/>
    <mergeCell ref="B168:B170"/>
    <mergeCell ref="B141:B142"/>
    <mergeCell ref="A137:A138"/>
    <mergeCell ref="A152:A153"/>
    <mergeCell ref="A150:A151"/>
    <mergeCell ref="F122:F123"/>
    <mergeCell ref="E141:E142"/>
    <mergeCell ref="B150:B151"/>
    <mergeCell ref="I129:I131"/>
    <mergeCell ref="I132:I134"/>
    <mergeCell ref="G139:G140"/>
    <mergeCell ref="C129:C131"/>
    <mergeCell ref="C132:C134"/>
    <mergeCell ref="F132:F134"/>
  </mergeCells>
  <pageMargins left="0.70866141732283472" right="0.70866141732283472" top="0.74803149606299213" bottom="0.74803149606299213" header="0.31496062992125984" footer="0.31496062992125984"/>
  <pageSetup paperSize="9" scale="55" firstPageNumber="45" fitToHeight="0" orientation="landscape" useFirstPageNumber="1" r:id="rId1"/>
  <headerFooter>
    <oddHeader>&amp;C&amp;P</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U113"/>
  <sheetViews>
    <sheetView topLeftCell="A52" zoomScaleNormal="100" workbookViewId="0">
      <selection activeCell="U9" sqref="T9:U9"/>
    </sheetView>
  </sheetViews>
  <sheetFormatPr defaultRowHeight="12.75" x14ac:dyDescent="0.2"/>
  <cols>
    <col min="1" max="1" width="3.5703125" style="352" customWidth="1"/>
    <col min="2" max="2" width="3.42578125" style="352" customWidth="1"/>
    <col min="3" max="4" width="3.7109375" style="352" customWidth="1"/>
    <col min="5" max="5" width="3.5703125" style="352" customWidth="1"/>
    <col min="6" max="6" width="42.28515625" style="352" customWidth="1"/>
    <col min="7" max="7" width="8.42578125" style="352" customWidth="1"/>
    <col min="8" max="8" width="7.85546875" style="2326" customWidth="1"/>
    <col min="9" max="9" width="4.42578125" style="352" customWidth="1"/>
    <col min="10" max="10" width="31.85546875" style="352" customWidth="1"/>
    <col min="11" max="11" width="7.28515625" style="352" customWidth="1"/>
    <col min="12" max="12" width="10" style="352" customWidth="1"/>
    <col min="13" max="13" width="41.28515625" style="352" customWidth="1"/>
    <col min="14" max="14" width="9.140625" style="352" customWidth="1"/>
    <col min="15" max="15" width="9.7109375" style="352" customWidth="1"/>
    <col min="16" max="16384" width="9.140625" style="352"/>
  </cols>
  <sheetData>
    <row r="2" spans="1:21" ht="63.75" customHeight="1" x14ac:dyDescent="0.2">
      <c r="M2" s="3567" t="s">
        <v>1221</v>
      </c>
      <c r="N2" s="3567"/>
      <c r="O2" s="3567"/>
      <c r="Q2" s="3567"/>
      <c r="R2" s="3567"/>
      <c r="S2" s="351"/>
      <c r="T2" s="351"/>
      <c r="U2" s="351"/>
    </row>
    <row r="3" spans="1:21" ht="21.75" customHeight="1" x14ac:dyDescent="0.2">
      <c r="A3" s="4916" t="s">
        <v>184</v>
      </c>
      <c r="B3" s="4916"/>
      <c r="C3" s="4916"/>
      <c r="D3" s="4916"/>
      <c r="E3" s="4916"/>
      <c r="F3" s="4916"/>
      <c r="G3" s="4916"/>
      <c r="H3" s="4916"/>
      <c r="I3" s="4916"/>
      <c r="J3" s="4916"/>
      <c r="K3" s="4916"/>
      <c r="L3" s="4916"/>
      <c r="M3" s="4916"/>
      <c r="N3" s="4916"/>
      <c r="O3" s="4916"/>
      <c r="Q3" s="3567"/>
      <c r="R3" s="3567"/>
      <c r="S3" s="351"/>
      <c r="T3" s="351"/>
      <c r="U3" s="351"/>
    </row>
    <row r="4" spans="1:21" ht="14.25" customHeight="1" x14ac:dyDescent="0.2">
      <c r="A4" s="3968" t="s">
        <v>1121</v>
      </c>
      <c r="B4" s="3968"/>
      <c r="C4" s="3968"/>
      <c r="D4" s="3968"/>
      <c r="E4" s="3968"/>
      <c r="F4" s="3968"/>
      <c r="G4" s="3968"/>
      <c r="H4" s="3968"/>
      <c r="I4" s="3968"/>
      <c r="J4" s="3968"/>
      <c r="K4" s="3968"/>
      <c r="L4" s="3968"/>
      <c r="M4" s="3968"/>
      <c r="N4" s="3968"/>
      <c r="O4" s="3968"/>
      <c r="Q4" s="3567"/>
      <c r="R4" s="3567"/>
      <c r="S4" s="351"/>
      <c r="T4" s="351"/>
      <c r="U4" s="351"/>
    </row>
    <row r="5" spans="1:21" ht="14.25" x14ac:dyDescent="0.2">
      <c r="A5" s="5046" t="s">
        <v>182</v>
      </c>
      <c r="B5" s="5046"/>
      <c r="C5" s="5046"/>
      <c r="D5" s="5046"/>
      <c r="E5" s="5046"/>
      <c r="F5" s="5046"/>
      <c r="G5" s="5046"/>
      <c r="H5" s="5046"/>
      <c r="I5" s="5046"/>
      <c r="J5" s="5046"/>
      <c r="K5" s="5046"/>
      <c r="L5" s="5046"/>
      <c r="M5" s="5046"/>
      <c r="N5" s="5046"/>
      <c r="O5" s="5046"/>
    </row>
    <row r="6" spans="1:21" ht="27.75" customHeight="1" thickBot="1" x14ac:dyDescent="0.25">
      <c r="A6" s="1032"/>
      <c r="B6" s="1032"/>
      <c r="C6" s="1032"/>
      <c r="D6" s="1032"/>
      <c r="E6" s="1032"/>
      <c r="F6" s="1032"/>
      <c r="G6" s="1032"/>
      <c r="H6" s="1479"/>
      <c r="I6" s="1032"/>
      <c r="J6" s="1032"/>
      <c r="K6" s="1032"/>
      <c r="L6" s="1032"/>
      <c r="M6" s="1031"/>
      <c r="N6" s="1032"/>
      <c r="O6" s="3212" t="s">
        <v>148</v>
      </c>
    </row>
    <row r="7" spans="1:21" ht="26.25" customHeight="1" thickBot="1" x14ac:dyDescent="0.25">
      <c r="A7" s="4459" t="s">
        <v>181</v>
      </c>
      <c r="B7" s="4479" t="s">
        <v>180</v>
      </c>
      <c r="C7" s="4482" t="s">
        <v>176</v>
      </c>
      <c r="D7" s="4470" t="s">
        <v>178</v>
      </c>
      <c r="E7" s="4485" t="s">
        <v>179</v>
      </c>
      <c r="F7" s="4488" t="s">
        <v>177</v>
      </c>
      <c r="G7" s="3860" t="s">
        <v>176</v>
      </c>
      <c r="H7" s="4467" t="s">
        <v>175</v>
      </c>
      <c r="I7" s="5087" t="s">
        <v>174</v>
      </c>
      <c r="J7" s="3997" t="s">
        <v>173</v>
      </c>
      <c r="K7" s="4467" t="s">
        <v>172</v>
      </c>
      <c r="L7" s="3997" t="s">
        <v>171</v>
      </c>
      <c r="M7" s="4506" t="s">
        <v>170</v>
      </c>
      <c r="N7" s="4507"/>
      <c r="O7" s="4508"/>
    </row>
    <row r="8" spans="1:21" x14ac:dyDescent="0.2">
      <c r="A8" s="4460"/>
      <c r="B8" s="4480"/>
      <c r="C8" s="4483"/>
      <c r="D8" s="4471"/>
      <c r="E8" s="4486"/>
      <c r="F8" s="4489"/>
      <c r="G8" s="3861"/>
      <c r="H8" s="4468"/>
      <c r="I8" s="5088"/>
      <c r="J8" s="3998"/>
      <c r="K8" s="4468"/>
      <c r="L8" s="3998"/>
      <c r="M8" s="4500" t="s">
        <v>177</v>
      </c>
      <c r="N8" s="4502" t="s">
        <v>1120</v>
      </c>
      <c r="O8" s="4477" t="s">
        <v>167</v>
      </c>
    </row>
    <row r="9" spans="1:21" ht="150.75" customHeight="1" thickBot="1" x14ac:dyDescent="0.25">
      <c r="A9" s="4461"/>
      <c r="B9" s="4481"/>
      <c r="C9" s="4484"/>
      <c r="D9" s="4472"/>
      <c r="E9" s="4487"/>
      <c r="F9" s="4490"/>
      <c r="G9" s="3865"/>
      <c r="H9" s="4469"/>
      <c r="I9" s="5089"/>
      <c r="J9" s="3998"/>
      <c r="K9" s="4469"/>
      <c r="L9" s="3999"/>
      <c r="M9" s="4501"/>
      <c r="N9" s="4503"/>
      <c r="O9" s="4478"/>
    </row>
    <row r="10" spans="1:21" ht="15" thickBot="1" x14ac:dyDescent="0.25">
      <c r="A10" s="550" t="s">
        <v>25</v>
      </c>
      <c r="B10" s="3211" t="s">
        <v>369</v>
      </c>
      <c r="C10" s="654"/>
      <c r="D10" s="654"/>
      <c r="E10" s="654"/>
      <c r="F10" s="654"/>
      <c r="G10" s="654"/>
      <c r="H10" s="3210"/>
      <c r="I10" s="654"/>
      <c r="J10" s="654"/>
      <c r="K10" s="654"/>
      <c r="L10" s="654"/>
      <c r="M10" s="2569"/>
      <c r="N10" s="2569"/>
      <c r="O10" s="3209"/>
    </row>
    <row r="11" spans="1:21" ht="25.5" x14ac:dyDescent="0.2">
      <c r="A11" s="1018"/>
      <c r="B11" s="1017"/>
      <c r="C11" s="2567"/>
      <c r="D11" s="3107"/>
      <c r="E11" s="3208"/>
      <c r="F11" s="3206"/>
      <c r="G11" s="3206"/>
      <c r="H11" s="3207"/>
      <c r="I11" s="3206"/>
      <c r="J11" s="3206"/>
      <c r="K11" s="3206"/>
      <c r="L11" s="3206"/>
      <c r="M11" s="2920" t="s">
        <v>1119</v>
      </c>
      <c r="N11" s="2860" t="s">
        <v>65</v>
      </c>
      <c r="O11" s="3205">
        <v>43</v>
      </c>
    </row>
    <row r="12" spans="1:21" ht="25.5" x14ac:dyDescent="0.2">
      <c r="A12" s="466"/>
      <c r="B12" s="465"/>
      <c r="C12" s="3200"/>
      <c r="D12" s="3199"/>
      <c r="E12" s="3198"/>
      <c r="F12" s="3196"/>
      <c r="G12" s="3196"/>
      <c r="H12" s="3197"/>
      <c r="I12" s="3196"/>
      <c r="J12" s="3196"/>
      <c r="K12" s="3196"/>
      <c r="L12" s="3196"/>
      <c r="M12" s="3204" t="s">
        <v>1118</v>
      </c>
      <c r="N12" s="3203" t="s">
        <v>65</v>
      </c>
      <c r="O12" s="3202">
        <v>25</v>
      </c>
    </row>
    <row r="13" spans="1:21" ht="30.6" customHeight="1" thickBot="1" x14ac:dyDescent="0.25">
      <c r="A13" s="3201"/>
      <c r="B13" s="465"/>
      <c r="C13" s="3200"/>
      <c r="D13" s="3199"/>
      <c r="E13" s="3198"/>
      <c r="F13" s="3196"/>
      <c r="G13" s="3196"/>
      <c r="H13" s="3197"/>
      <c r="I13" s="3196"/>
      <c r="J13" s="3196"/>
      <c r="K13" s="3196"/>
      <c r="L13" s="3196"/>
      <c r="M13" s="3195" t="s">
        <v>1117</v>
      </c>
      <c r="N13" s="3194" t="s">
        <v>36</v>
      </c>
      <c r="O13" s="3193">
        <v>6</v>
      </c>
    </row>
    <row r="14" spans="1:21" ht="20.25" customHeight="1" thickBot="1" x14ac:dyDescent="0.25">
      <c r="A14" s="400" t="s">
        <v>25</v>
      </c>
      <c r="B14" s="405" t="s">
        <v>25</v>
      </c>
      <c r="C14" s="5092" t="s">
        <v>1116</v>
      </c>
      <c r="D14" s="5093"/>
      <c r="E14" s="5093"/>
      <c r="F14" s="5093"/>
      <c r="G14" s="5093"/>
      <c r="H14" s="5093"/>
      <c r="I14" s="5093"/>
      <c r="J14" s="5093"/>
      <c r="K14" s="5093"/>
      <c r="L14" s="5093"/>
      <c r="M14" s="5093"/>
      <c r="N14" s="5093"/>
      <c r="O14" s="5094"/>
    </row>
    <row r="15" spans="1:21" ht="39.75" customHeight="1" thickBot="1" x14ac:dyDescent="0.25">
      <c r="A15" s="3183"/>
      <c r="B15" s="3192"/>
      <c r="C15" s="650"/>
      <c r="D15" s="2509"/>
      <c r="E15" s="2463"/>
      <c r="F15" s="2461"/>
      <c r="G15" s="2461"/>
      <c r="H15" s="2462"/>
      <c r="I15" s="2461"/>
      <c r="J15" s="2461"/>
      <c r="K15" s="2461"/>
      <c r="L15" s="3191"/>
      <c r="M15" s="3190" t="s">
        <v>1115</v>
      </c>
      <c r="N15" s="3189" t="s">
        <v>1068</v>
      </c>
      <c r="O15" s="3188">
        <v>3000</v>
      </c>
    </row>
    <row r="16" spans="1:21" ht="25.9" customHeight="1" x14ac:dyDescent="0.2">
      <c r="A16" s="5095" t="s">
        <v>25</v>
      </c>
      <c r="B16" s="4032" t="s">
        <v>25</v>
      </c>
      <c r="C16" s="5086" t="s">
        <v>25</v>
      </c>
      <c r="D16" s="589"/>
      <c r="E16" s="421"/>
      <c r="F16" s="5066" t="s">
        <v>1111</v>
      </c>
      <c r="G16" s="4391" t="s">
        <v>156</v>
      </c>
      <c r="H16" s="4981" t="s">
        <v>33</v>
      </c>
      <c r="I16" s="4876" t="s">
        <v>32</v>
      </c>
      <c r="J16" s="5075" t="s">
        <v>1105</v>
      </c>
      <c r="K16" s="2421" t="s">
        <v>108</v>
      </c>
      <c r="L16" s="2420">
        <f>L20</f>
        <v>0</v>
      </c>
      <c r="M16" s="2775" t="s">
        <v>1114</v>
      </c>
      <c r="N16" s="3180" t="s">
        <v>746</v>
      </c>
      <c r="O16" s="3187">
        <v>3</v>
      </c>
    </row>
    <row r="17" spans="1:20" ht="27" customHeight="1" x14ac:dyDescent="0.2">
      <c r="A17" s="5096"/>
      <c r="B17" s="3834"/>
      <c r="C17" s="5086"/>
      <c r="D17" s="589"/>
      <c r="E17" s="421"/>
      <c r="F17" s="5067"/>
      <c r="G17" s="4391"/>
      <c r="H17" s="4981"/>
      <c r="I17" s="4876"/>
      <c r="J17" s="5076"/>
      <c r="K17" s="3023" t="s">
        <v>144</v>
      </c>
      <c r="L17" s="2420"/>
      <c r="M17" s="2744" t="s">
        <v>1113</v>
      </c>
      <c r="N17" s="3178" t="s">
        <v>746</v>
      </c>
      <c r="O17" s="3177">
        <v>2</v>
      </c>
    </row>
    <row r="18" spans="1:20" ht="26.25" thickBot="1" x14ac:dyDescent="0.25">
      <c r="A18" s="5096"/>
      <c r="B18" s="3834"/>
      <c r="C18" s="5086"/>
      <c r="D18" s="589"/>
      <c r="E18" s="421"/>
      <c r="F18" s="5067"/>
      <c r="G18" s="4391"/>
      <c r="H18" s="4981"/>
      <c r="I18" s="4876"/>
      <c r="J18" s="5076"/>
      <c r="K18" s="3073" t="s">
        <v>154</v>
      </c>
      <c r="L18" s="2414"/>
      <c r="M18" s="2744" t="s">
        <v>1112</v>
      </c>
      <c r="N18" s="3178" t="s">
        <v>374</v>
      </c>
      <c r="O18" s="3177">
        <v>100</v>
      </c>
    </row>
    <row r="19" spans="1:20" ht="15.75" thickBot="1" x14ac:dyDescent="0.25">
      <c r="A19" s="5097"/>
      <c r="B19" s="4033"/>
      <c r="C19" s="4933"/>
      <c r="D19" s="585"/>
      <c r="E19" s="446"/>
      <c r="F19" s="5068"/>
      <c r="G19" s="4392"/>
      <c r="H19" s="4982"/>
      <c r="I19" s="4877"/>
      <c r="J19" s="2406"/>
      <c r="K19" s="2362" t="s">
        <v>21</v>
      </c>
      <c r="L19" s="2405">
        <f>SUM(L16:L18)</f>
        <v>0</v>
      </c>
      <c r="M19" s="3186"/>
      <c r="N19" s="3185"/>
      <c r="O19" s="2731"/>
    </row>
    <row r="20" spans="1:20" ht="25.5" customHeight="1" thickBot="1" x14ac:dyDescent="0.25">
      <c r="A20" s="3183" t="s">
        <v>25</v>
      </c>
      <c r="B20" s="465" t="s">
        <v>25</v>
      </c>
      <c r="C20" s="3877" t="s">
        <v>25</v>
      </c>
      <c r="D20" s="3889" t="s">
        <v>25</v>
      </c>
      <c r="E20" s="413"/>
      <c r="F20" s="4401" t="s">
        <v>1111</v>
      </c>
      <c r="G20" s="3166"/>
      <c r="H20" s="3165"/>
      <c r="I20" s="2417"/>
      <c r="J20" s="3182"/>
      <c r="K20" s="2371" t="s">
        <v>108</v>
      </c>
      <c r="L20" s="3184">
        <v>0</v>
      </c>
      <c r="M20" s="3181"/>
      <c r="N20" s="2807"/>
      <c r="O20" s="2806"/>
    </row>
    <row r="21" spans="1:20" ht="26.25" customHeight="1" thickBot="1" x14ac:dyDescent="0.25">
      <c r="A21" s="3183"/>
      <c r="B21" s="465"/>
      <c r="C21" s="5071"/>
      <c r="D21" s="5106"/>
      <c r="E21" s="413"/>
      <c r="F21" s="4402"/>
      <c r="G21" s="3166"/>
      <c r="H21" s="3165"/>
      <c r="I21" s="2417"/>
      <c r="J21" s="3182"/>
      <c r="K21" s="2362" t="s">
        <v>21</v>
      </c>
      <c r="L21" s="2405">
        <f>SUM(L20)</f>
        <v>0</v>
      </c>
      <c r="M21" s="3181"/>
      <c r="N21" s="2807"/>
      <c r="O21" s="2806"/>
    </row>
    <row r="22" spans="1:20" ht="25.5" customHeight="1" x14ac:dyDescent="0.2">
      <c r="A22" s="3862" t="s">
        <v>25</v>
      </c>
      <c r="B22" s="3833" t="s">
        <v>25</v>
      </c>
      <c r="C22" s="598" t="s">
        <v>27</v>
      </c>
      <c r="D22" s="597"/>
      <c r="E22" s="437"/>
      <c r="F22" s="5107" t="s">
        <v>1107</v>
      </c>
      <c r="G22" s="4390" t="s">
        <v>137</v>
      </c>
      <c r="H22" s="4980" t="s">
        <v>33</v>
      </c>
      <c r="I22" s="4875" t="s">
        <v>32</v>
      </c>
      <c r="J22" s="5077" t="s">
        <v>1105</v>
      </c>
      <c r="K22" s="2965" t="s">
        <v>108</v>
      </c>
      <c r="L22" s="2370">
        <f>L25</f>
        <v>12</v>
      </c>
      <c r="M22" s="2775" t="s">
        <v>1110</v>
      </c>
      <c r="N22" s="3180" t="s">
        <v>1109</v>
      </c>
      <c r="O22" s="3179">
        <v>40</v>
      </c>
      <c r="P22" s="356"/>
    </row>
    <row r="23" spans="1:20" ht="15.75" thickBot="1" x14ac:dyDescent="0.25">
      <c r="A23" s="3863"/>
      <c r="B23" s="3834"/>
      <c r="C23" s="3114"/>
      <c r="D23" s="589"/>
      <c r="E23" s="421"/>
      <c r="F23" s="5067"/>
      <c r="G23" s="4391"/>
      <c r="H23" s="4981"/>
      <c r="I23" s="4876"/>
      <c r="J23" s="5078"/>
      <c r="K23" s="3073" t="s">
        <v>144</v>
      </c>
      <c r="L23" s="2414"/>
      <c r="M23" s="2744" t="s">
        <v>1108</v>
      </c>
      <c r="N23" s="3178" t="s">
        <v>746</v>
      </c>
      <c r="O23" s="3177">
        <v>20</v>
      </c>
      <c r="P23" s="356"/>
    </row>
    <row r="24" spans="1:20" ht="14.25" customHeight="1" thickBot="1" x14ac:dyDescent="0.25">
      <c r="A24" s="3864"/>
      <c r="B24" s="3835"/>
      <c r="C24" s="2533"/>
      <c r="D24" s="585"/>
      <c r="E24" s="446"/>
      <c r="F24" s="5068"/>
      <c r="G24" s="4392"/>
      <c r="H24" s="4982"/>
      <c r="I24" s="4877"/>
      <c r="J24" s="5079"/>
      <c r="K24" s="2362" t="s">
        <v>21</v>
      </c>
      <c r="L24" s="2405">
        <f>SUM(L22:L23)</f>
        <v>12</v>
      </c>
      <c r="M24" s="3176"/>
      <c r="N24" s="3175"/>
      <c r="O24" s="3174"/>
    </row>
    <row r="25" spans="1:20" ht="23.45" customHeight="1" thickBot="1" x14ac:dyDescent="0.25">
      <c r="A25" s="3862" t="s">
        <v>25</v>
      </c>
      <c r="B25" s="3833" t="s">
        <v>25</v>
      </c>
      <c r="C25" s="598" t="s">
        <v>27</v>
      </c>
      <c r="D25" s="3889" t="s">
        <v>25</v>
      </c>
      <c r="E25" s="2451"/>
      <c r="F25" s="4401" t="s">
        <v>1107</v>
      </c>
      <c r="G25" s="3173"/>
      <c r="H25" s="3172"/>
      <c r="I25" s="3064"/>
      <c r="J25" s="3171"/>
      <c r="K25" s="2482" t="s">
        <v>108</v>
      </c>
      <c r="L25" s="3163">
        <v>12</v>
      </c>
      <c r="M25" s="3170"/>
      <c r="N25" s="3169"/>
      <c r="O25" s="3168"/>
    </row>
    <row r="26" spans="1:20" ht="23.45" customHeight="1" thickBot="1" x14ac:dyDescent="0.25">
      <c r="A26" s="3863"/>
      <c r="B26" s="3834"/>
      <c r="C26" s="3114"/>
      <c r="D26" s="3890"/>
      <c r="E26" s="3167"/>
      <c r="F26" s="4452"/>
      <c r="G26" s="3166"/>
      <c r="H26" s="3165"/>
      <c r="I26" s="2417"/>
      <c r="J26" s="3164"/>
      <c r="K26" s="2482" t="s">
        <v>144</v>
      </c>
      <c r="L26" s="3163">
        <v>0</v>
      </c>
      <c r="M26" s="3162"/>
      <c r="N26" s="3161"/>
      <c r="O26" s="3160"/>
    </row>
    <row r="27" spans="1:20" ht="23.45" customHeight="1" thickBot="1" x14ac:dyDescent="0.25">
      <c r="A27" s="3864"/>
      <c r="B27" s="3835"/>
      <c r="C27" s="875"/>
      <c r="D27" s="3891"/>
      <c r="E27" s="894"/>
      <c r="F27" s="4402"/>
      <c r="G27" s="3159"/>
      <c r="H27" s="3158"/>
      <c r="I27" s="2407"/>
      <c r="J27" s="3157"/>
      <c r="K27" s="2362" t="s">
        <v>21</v>
      </c>
      <c r="L27" s="3156">
        <f>SUM(L25:L26)</f>
        <v>12</v>
      </c>
      <c r="M27" s="3155"/>
      <c r="N27" s="3154"/>
      <c r="O27" s="3153"/>
    </row>
    <row r="28" spans="1:20" ht="25.5" customHeight="1" x14ac:dyDescent="0.2">
      <c r="A28" s="3862" t="s">
        <v>25</v>
      </c>
      <c r="B28" s="3833" t="s">
        <v>25</v>
      </c>
      <c r="C28" s="598" t="s">
        <v>93</v>
      </c>
      <c r="D28" s="3959" t="s">
        <v>1106</v>
      </c>
      <c r="E28" s="4881"/>
      <c r="F28" s="4882"/>
      <c r="G28" s="4390" t="s">
        <v>126</v>
      </c>
      <c r="H28" s="4980" t="s">
        <v>33</v>
      </c>
      <c r="I28" s="2449" t="s">
        <v>32</v>
      </c>
      <c r="J28" s="5075" t="s">
        <v>1105</v>
      </c>
      <c r="K28" s="2400" t="s">
        <v>108</v>
      </c>
      <c r="L28" s="2538">
        <f>L32+L34+L36+L38+L40+L42+L44</f>
        <v>33</v>
      </c>
      <c r="M28" s="3152" t="s">
        <v>1104</v>
      </c>
      <c r="N28" s="3151" t="s">
        <v>36</v>
      </c>
      <c r="O28" s="3150">
        <v>15</v>
      </c>
    </row>
    <row r="29" spans="1:20" ht="22.5" customHeight="1" x14ac:dyDescent="0.2">
      <c r="A29" s="3863"/>
      <c r="B29" s="3834"/>
      <c r="C29" s="3114"/>
      <c r="D29" s="4883"/>
      <c r="E29" s="5016"/>
      <c r="F29" s="4885"/>
      <c r="G29" s="4391"/>
      <c r="H29" s="4981"/>
      <c r="I29" s="2442"/>
      <c r="J29" s="5076"/>
      <c r="K29" s="2398" t="s">
        <v>144</v>
      </c>
      <c r="L29" s="3148"/>
      <c r="M29" s="3149" t="s">
        <v>1103</v>
      </c>
      <c r="N29" s="2858" t="s">
        <v>36</v>
      </c>
      <c r="O29" s="2987">
        <v>1</v>
      </c>
    </row>
    <row r="30" spans="1:20" ht="15" x14ac:dyDescent="0.2">
      <c r="A30" s="3863"/>
      <c r="B30" s="3834"/>
      <c r="C30" s="3114"/>
      <c r="D30" s="4883"/>
      <c r="E30" s="5016"/>
      <c r="F30" s="4885"/>
      <c r="G30" s="4391"/>
      <c r="H30" s="4981"/>
      <c r="I30" s="2442"/>
      <c r="J30" s="5076"/>
      <c r="K30" s="2398" t="s">
        <v>154</v>
      </c>
      <c r="L30" s="3148"/>
      <c r="M30" s="3116"/>
      <c r="N30" s="3115"/>
      <c r="O30" s="2987"/>
    </row>
    <row r="31" spans="1:20" ht="15.75" thickBot="1" x14ac:dyDescent="0.25">
      <c r="A31" s="3863"/>
      <c r="B31" s="3834"/>
      <c r="C31" s="3114"/>
      <c r="D31" s="4886"/>
      <c r="E31" s="4887"/>
      <c r="F31" s="4888"/>
      <c r="G31" s="4392"/>
      <c r="H31" s="4982"/>
      <c r="I31" s="2435"/>
      <c r="J31" s="2406"/>
      <c r="K31" s="2532" t="s">
        <v>21</v>
      </c>
      <c r="L31" s="3147">
        <f>SUM(L28:L30)</f>
        <v>33</v>
      </c>
      <c r="M31" s="3112"/>
      <c r="N31" s="3031"/>
      <c r="O31" s="3111"/>
    </row>
    <row r="32" spans="1:20" ht="26.25" customHeight="1" thickBot="1" x14ac:dyDescent="0.25">
      <c r="A32" s="5090" t="s">
        <v>25</v>
      </c>
      <c r="B32" s="5091" t="s">
        <v>25</v>
      </c>
      <c r="C32" s="3146" t="s">
        <v>93</v>
      </c>
      <c r="D32" s="589" t="s">
        <v>25</v>
      </c>
      <c r="E32" s="421"/>
      <c r="F32" s="3090" t="s">
        <v>1102</v>
      </c>
      <c r="G32" s="4390" t="s">
        <v>1101</v>
      </c>
      <c r="H32" s="4980" t="s">
        <v>33</v>
      </c>
      <c r="I32" s="2442"/>
      <c r="J32" s="3145"/>
      <c r="K32" s="2482" t="s">
        <v>108</v>
      </c>
      <c r="L32" s="3144">
        <v>5</v>
      </c>
      <c r="M32" s="3143" t="s">
        <v>1100</v>
      </c>
      <c r="N32" s="3142" t="s">
        <v>353</v>
      </c>
      <c r="O32" s="3141">
        <v>3</v>
      </c>
      <c r="Q32" s="356"/>
      <c r="R32" s="356"/>
      <c r="S32" s="356"/>
      <c r="T32" s="356"/>
    </row>
    <row r="33" spans="1:15" ht="15.75" thickBot="1" x14ac:dyDescent="0.25">
      <c r="A33" s="5072"/>
      <c r="B33" s="5062"/>
      <c r="C33" s="3140"/>
      <c r="D33" s="3139"/>
      <c r="E33" s="3138"/>
      <c r="F33" s="3137"/>
      <c r="G33" s="4391"/>
      <c r="H33" s="4981"/>
      <c r="I33" s="2442"/>
      <c r="J33" s="2394"/>
      <c r="K33" s="2362" t="s">
        <v>21</v>
      </c>
      <c r="L33" s="3113">
        <f>L32</f>
        <v>5</v>
      </c>
      <c r="M33" s="3136"/>
      <c r="N33" s="3135"/>
      <c r="O33" s="3134"/>
    </row>
    <row r="34" spans="1:15" ht="26.25" customHeight="1" thickBot="1" x14ac:dyDescent="0.25">
      <c r="A34" s="3863" t="s">
        <v>25</v>
      </c>
      <c r="B34" s="3834" t="s">
        <v>25</v>
      </c>
      <c r="C34" s="3114" t="s">
        <v>93</v>
      </c>
      <c r="D34" s="589" t="s">
        <v>27</v>
      </c>
      <c r="E34" s="421"/>
      <c r="F34" s="4452" t="s">
        <v>1099</v>
      </c>
      <c r="G34" s="4391"/>
      <c r="H34" s="4981"/>
      <c r="I34" s="2442"/>
      <c r="J34" s="2394"/>
      <c r="K34" s="2415" t="s">
        <v>108</v>
      </c>
      <c r="L34" s="3117">
        <v>0</v>
      </c>
      <c r="M34" s="3133" t="s">
        <v>1098</v>
      </c>
      <c r="N34" s="3132" t="s">
        <v>65</v>
      </c>
      <c r="O34" s="3131">
        <v>50</v>
      </c>
    </row>
    <row r="35" spans="1:15" ht="15.75" thickBot="1" x14ac:dyDescent="0.25">
      <c r="A35" s="3864"/>
      <c r="B35" s="3835"/>
      <c r="C35" s="3114"/>
      <c r="D35" s="3011"/>
      <c r="E35" s="421"/>
      <c r="F35" s="4402"/>
      <c r="G35" s="4392"/>
      <c r="H35" s="4981"/>
      <c r="I35" s="2442"/>
      <c r="J35" s="2394"/>
      <c r="K35" s="2362" t="s">
        <v>21</v>
      </c>
      <c r="L35" s="3113">
        <f>L34</f>
        <v>0</v>
      </c>
      <c r="M35" s="3119"/>
      <c r="N35" s="3070"/>
      <c r="O35" s="3118"/>
    </row>
    <row r="36" spans="1:15" ht="40.5" customHeight="1" thickBot="1" x14ac:dyDescent="0.25">
      <c r="A36" s="3862" t="s">
        <v>25</v>
      </c>
      <c r="B36" s="3833" t="s">
        <v>25</v>
      </c>
      <c r="C36" s="598" t="s">
        <v>93</v>
      </c>
      <c r="D36" s="597" t="s">
        <v>93</v>
      </c>
      <c r="E36" s="421"/>
      <c r="F36" s="4976" t="s">
        <v>1097</v>
      </c>
      <c r="G36" s="4390" t="s">
        <v>126</v>
      </c>
      <c r="H36" s="4981"/>
      <c r="I36" s="2442"/>
      <c r="J36" s="2394"/>
      <c r="K36" s="2415" t="s">
        <v>108</v>
      </c>
      <c r="L36" s="3117">
        <v>21</v>
      </c>
      <c r="M36" s="3053" t="s">
        <v>1096</v>
      </c>
      <c r="N36" s="3130" t="s">
        <v>36</v>
      </c>
      <c r="O36" s="3074">
        <v>25</v>
      </c>
    </row>
    <row r="37" spans="1:15" ht="15.75" thickBot="1" x14ac:dyDescent="0.25">
      <c r="A37" s="3864"/>
      <c r="B37" s="3835"/>
      <c r="C37" s="3114"/>
      <c r="D37" s="3011"/>
      <c r="E37" s="421"/>
      <c r="F37" s="4977"/>
      <c r="G37" s="4391"/>
      <c r="H37" s="4981"/>
      <c r="I37" s="2442"/>
      <c r="J37" s="2394"/>
      <c r="K37" s="2362" t="s">
        <v>21</v>
      </c>
      <c r="L37" s="3113">
        <f>L36</f>
        <v>21</v>
      </c>
      <c r="M37" s="3129"/>
      <c r="N37" s="3070"/>
      <c r="O37" s="3118"/>
    </row>
    <row r="38" spans="1:15" ht="30.75" customHeight="1" thickBot="1" x14ac:dyDescent="0.25">
      <c r="A38" s="3862" t="s">
        <v>25</v>
      </c>
      <c r="B38" s="3833" t="s">
        <v>25</v>
      </c>
      <c r="C38" s="598" t="s">
        <v>93</v>
      </c>
      <c r="D38" s="597" t="s">
        <v>91</v>
      </c>
      <c r="E38" s="421"/>
      <c r="F38" s="4976" t="s">
        <v>1095</v>
      </c>
      <c r="G38" s="4391"/>
      <c r="H38" s="4981"/>
      <c r="I38" s="2442"/>
      <c r="J38" s="2394"/>
      <c r="K38" s="2415" t="s">
        <v>108</v>
      </c>
      <c r="L38" s="3117">
        <v>1</v>
      </c>
      <c r="M38" s="3122" t="s">
        <v>1094</v>
      </c>
      <c r="N38" s="3128" t="s">
        <v>36</v>
      </c>
      <c r="O38" s="3127">
        <v>2</v>
      </c>
    </row>
    <row r="39" spans="1:15" ht="26.25" thickBot="1" x14ac:dyDescent="0.25">
      <c r="A39" s="3864"/>
      <c r="B39" s="3835"/>
      <c r="C39" s="3114"/>
      <c r="D39" s="3011"/>
      <c r="E39" s="421"/>
      <c r="F39" s="4977"/>
      <c r="G39" s="4392"/>
      <c r="H39" s="4981"/>
      <c r="I39" s="2442"/>
      <c r="J39" s="2394"/>
      <c r="K39" s="2362" t="s">
        <v>21</v>
      </c>
      <c r="L39" s="3113">
        <f>L38</f>
        <v>1</v>
      </c>
      <c r="M39" s="3126" t="s">
        <v>1093</v>
      </c>
      <c r="N39" s="3121" t="s">
        <v>36</v>
      </c>
      <c r="O39" s="3120">
        <v>2</v>
      </c>
    </row>
    <row r="40" spans="1:15" ht="26.25" customHeight="1" thickBot="1" x14ac:dyDescent="0.25">
      <c r="A40" s="3862" t="s">
        <v>25</v>
      </c>
      <c r="B40" s="3833" t="s">
        <v>25</v>
      </c>
      <c r="C40" s="598" t="s">
        <v>93</v>
      </c>
      <c r="D40" s="597" t="s">
        <v>87</v>
      </c>
      <c r="E40" s="421"/>
      <c r="F40" s="4976" t="s">
        <v>1092</v>
      </c>
      <c r="G40" s="4390" t="s">
        <v>126</v>
      </c>
      <c r="H40" s="4981"/>
      <c r="I40" s="2442"/>
      <c r="J40" s="2394"/>
      <c r="K40" s="2415" t="s">
        <v>108</v>
      </c>
      <c r="L40" s="3117">
        <v>1</v>
      </c>
      <c r="M40" s="3125" t="s">
        <v>1091</v>
      </c>
      <c r="N40" s="3124" t="s">
        <v>36</v>
      </c>
      <c r="O40" s="3123">
        <v>5</v>
      </c>
    </row>
    <row r="41" spans="1:15" ht="15.75" thickBot="1" x14ac:dyDescent="0.25">
      <c r="A41" s="3864"/>
      <c r="B41" s="3835"/>
      <c r="C41" s="3114"/>
      <c r="D41" s="3011"/>
      <c r="E41" s="421"/>
      <c r="F41" s="4977"/>
      <c r="G41" s="4391"/>
      <c r="H41" s="4981"/>
      <c r="I41" s="2442"/>
      <c r="J41" s="2394"/>
      <c r="K41" s="2362" t="s">
        <v>21</v>
      </c>
      <c r="L41" s="3113">
        <f>L40</f>
        <v>1</v>
      </c>
      <c r="M41" s="3122" t="s">
        <v>1090</v>
      </c>
      <c r="N41" s="3121" t="s">
        <v>36</v>
      </c>
      <c r="O41" s="3120">
        <v>1</v>
      </c>
    </row>
    <row r="42" spans="1:15" ht="26.25" customHeight="1" thickBot="1" x14ac:dyDescent="0.25">
      <c r="A42" s="3862" t="s">
        <v>25</v>
      </c>
      <c r="B42" s="3833" t="s">
        <v>25</v>
      </c>
      <c r="C42" s="598" t="s">
        <v>93</v>
      </c>
      <c r="D42" s="597" t="s">
        <v>81</v>
      </c>
      <c r="E42" s="421"/>
      <c r="F42" s="4976" t="s">
        <v>1089</v>
      </c>
      <c r="G42" s="4391"/>
      <c r="H42" s="4981"/>
      <c r="I42" s="2442"/>
      <c r="J42" s="2394"/>
      <c r="K42" s="2415" t="s">
        <v>108</v>
      </c>
      <c r="L42" s="3117">
        <v>1</v>
      </c>
      <c r="M42" s="3122" t="s">
        <v>1088</v>
      </c>
      <c r="N42" s="3121" t="s">
        <v>36</v>
      </c>
      <c r="O42" s="3120">
        <v>35</v>
      </c>
    </row>
    <row r="43" spans="1:15" ht="15.75" thickBot="1" x14ac:dyDescent="0.25">
      <c r="A43" s="3864"/>
      <c r="B43" s="3835"/>
      <c r="C43" s="3114"/>
      <c r="D43" s="3011"/>
      <c r="E43" s="421"/>
      <c r="F43" s="4977"/>
      <c r="G43" s="4392"/>
      <c r="H43" s="4981"/>
      <c r="I43" s="2442"/>
      <c r="J43" s="2394"/>
      <c r="K43" s="2362" t="s">
        <v>21</v>
      </c>
      <c r="L43" s="3113">
        <f>L42</f>
        <v>1</v>
      </c>
      <c r="M43" s="3119"/>
      <c r="N43" s="3070"/>
      <c r="O43" s="3118"/>
    </row>
    <row r="44" spans="1:15" ht="32.25" customHeight="1" thickBot="1" x14ac:dyDescent="0.25">
      <c r="A44" s="3862" t="s">
        <v>25</v>
      </c>
      <c r="B44" s="3833" t="s">
        <v>25</v>
      </c>
      <c r="C44" s="598" t="s">
        <v>93</v>
      </c>
      <c r="D44" s="597" t="s">
        <v>78</v>
      </c>
      <c r="E44" s="421"/>
      <c r="F44" s="4976" t="s">
        <v>1087</v>
      </c>
      <c r="G44" s="4390" t="s">
        <v>126</v>
      </c>
      <c r="H44" s="4981"/>
      <c r="I44" s="2442"/>
      <c r="J44" s="2394"/>
      <c r="K44" s="2415" t="s">
        <v>108</v>
      </c>
      <c r="L44" s="3117">
        <v>4</v>
      </c>
      <c r="M44" s="3116" t="s">
        <v>1086</v>
      </c>
      <c r="N44" s="3115" t="s">
        <v>374</v>
      </c>
      <c r="O44" s="2987">
        <v>30</v>
      </c>
    </row>
    <row r="45" spans="1:15" ht="15.75" thickBot="1" x14ac:dyDescent="0.25">
      <c r="A45" s="3864"/>
      <c r="B45" s="3835"/>
      <c r="C45" s="3114"/>
      <c r="D45" s="3011"/>
      <c r="E45" s="421"/>
      <c r="F45" s="4977"/>
      <c r="G45" s="4391"/>
      <c r="H45" s="4982"/>
      <c r="I45" s="2435"/>
      <c r="J45" s="2389"/>
      <c r="K45" s="2362" t="s">
        <v>21</v>
      </c>
      <c r="L45" s="3113">
        <f>L44</f>
        <v>4</v>
      </c>
      <c r="M45" s="3112"/>
      <c r="N45" s="3031"/>
      <c r="O45" s="3111"/>
    </row>
    <row r="46" spans="1:15" ht="15.75" customHeight="1" thickBot="1" x14ac:dyDescent="0.25">
      <c r="A46" s="534" t="s">
        <v>25</v>
      </c>
      <c r="B46" s="2472" t="s">
        <v>25</v>
      </c>
      <c r="C46" s="3946" t="s">
        <v>26</v>
      </c>
      <c r="D46" s="3947"/>
      <c r="E46" s="3947"/>
      <c r="F46" s="3947"/>
      <c r="G46" s="3947"/>
      <c r="H46" s="3947"/>
      <c r="I46" s="3947"/>
      <c r="J46" s="3948"/>
      <c r="K46" s="2477" t="s">
        <v>21</v>
      </c>
      <c r="L46" s="2476">
        <f>L24+L19+L31</f>
        <v>45</v>
      </c>
      <c r="M46" s="2956"/>
      <c r="N46" s="2955"/>
      <c r="O46" s="2954"/>
    </row>
    <row r="47" spans="1:15" ht="15" thickBot="1" x14ac:dyDescent="0.25">
      <c r="A47" s="534" t="s">
        <v>25</v>
      </c>
      <c r="B47" s="2472" t="s">
        <v>27</v>
      </c>
      <c r="C47" s="538" t="s">
        <v>1085</v>
      </c>
      <c r="D47" s="537"/>
      <c r="E47" s="537"/>
      <c r="F47" s="537"/>
      <c r="G47" s="537"/>
      <c r="H47" s="3110"/>
      <c r="I47" s="537"/>
      <c r="J47" s="537"/>
      <c r="K47" s="537"/>
      <c r="L47" s="537"/>
      <c r="M47" s="537"/>
      <c r="N47" s="537"/>
      <c r="O47" s="3109"/>
    </row>
    <row r="48" spans="1:15" ht="25.5" x14ac:dyDescent="0.2">
      <c r="A48" s="3862" t="s">
        <v>25</v>
      </c>
      <c r="B48" s="3833"/>
      <c r="C48" s="2567"/>
      <c r="D48" s="3107"/>
      <c r="E48" s="3107"/>
      <c r="F48" s="3107"/>
      <c r="G48" s="3107"/>
      <c r="H48" s="3108"/>
      <c r="I48" s="3107"/>
      <c r="J48" s="3107"/>
      <c r="K48" s="3107"/>
      <c r="L48" s="3107"/>
      <c r="M48" s="3106" t="s">
        <v>1084</v>
      </c>
      <c r="N48" s="3004" t="s">
        <v>36</v>
      </c>
      <c r="O48" s="3027">
        <v>90</v>
      </c>
    </row>
    <row r="49" spans="1:18" ht="39" thickBot="1" x14ac:dyDescent="0.25">
      <c r="A49" s="3864"/>
      <c r="B49" s="3835"/>
      <c r="C49" s="2560"/>
      <c r="D49" s="3103"/>
      <c r="E49" s="3103"/>
      <c r="F49" s="3103"/>
      <c r="G49" s="3103"/>
      <c r="H49" s="3105"/>
      <c r="I49" s="3103"/>
      <c r="J49" s="3104"/>
      <c r="K49" s="3103"/>
      <c r="L49" s="3103"/>
      <c r="M49" s="448" t="s">
        <v>1083</v>
      </c>
      <c r="N49" s="3002" t="s">
        <v>36</v>
      </c>
      <c r="O49" s="3102">
        <v>100</v>
      </c>
    </row>
    <row r="50" spans="1:18" ht="19.5" customHeight="1" x14ac:dyDescent="0.2">
      <c r="A50" s="600" t="s">
        <v>25</v>
      </c>
      <c r="B50" s="599" t="s">
        <v>27</v>
      </c>
      <c r="C50" s="529" t="s">
        <v>25</v>
      </c>
      <c r="D50" s="3959" t="s">
        <v>1082</v>
      </c>
      <c r="E50" s="4881"/>
      <c r="F50" s="4882"/>
      <c r="G50" s="4390" t="s">
        <v>105</v>
      </c>
      <c r="H50" s="5063" t="s">
        <v>33</v>
      </c>
      <c r="I50" s="3064" t="s">
        <v>32</v>
      </c>
      <c r="J50" s="4386" t="s">
        <v>1075</v>
      </c>
      <c r="K50" s="2400" t="s">
        <v>108</v>
      </c>
      <c r="L50" s="717">
        <f>L54+L57+L60+L62+L64+L66</f>
        <v>50</v>
      </c>
      <c r="M50" s="3101"/>
      <c r="N50" s="3100"/>
      <c r="O50" s="3099"/>
    </row>
    <row r="51" spans="1:18" ht="15.75" customHeight="1" x14ac:dyDescent="0.2">
      <c r="A51" s="635"/>
      <c r="B51" s="634"/>
      <c r="C51" s="521"/>
      <c r="D51" s="4883"/>
      <c r="E51" s="5016"/>
      <c r="F51" s="4885"/>
      <c r="G51" s="4391"/>
      <c r="H51" s="5064"/>
      <c r="I51" s="2417"/>
      <c r="J51" s="4387"/>
      <c r="K51" s="3098" t="s">
        <v>144</v>
      </c>
      <c r="L51" s="3097">
        <f>L55+L58</f>
        <v>59.4</v>
      </c>
      <c r="M51" s="2767"/>
      <c r="N51" s="2766"/>
      <c r="O51" s="2765"/>
    </row>
    <row r="52" spans="1:18" ht="15.75" thickBot="1" x14ac:dyDescent="0.25">
      <c r="A52" s="635"/>
      <c r="B52" s="634"/>
      <c r="C52" s="521"/>
      <c r="D52" s="4883"/>
      <c r="E52" s="5016"/>
      <c r="F52" s="4885"/>
      <c r="G52" s="4391"/>
      <c r="H52" s="5064"/>
      <c r="I52" s="2417"/>
      <c r="J52" s="4387"/>
      <c r="K52" s="2393" t="s">
        <v>154</v>
      </c>
      <c r="L52" s="519"/>
      <c r="M52" s="3096"/>
      <c r="N52" s="3095"/>
      <c r="O52" s="3094"/>
    </row>
    <row r="53" spans="1:18" ht="15" customHeight="1" thickBot="1" x14ac:dyDescent="0.25">
      <c r="A53" s="635"/>
      <c r="B53" s="634"/>
      <c r="C53" s="3035"/>
      <c r="D53" s="4886"/>
      <c r="E53" s="4887"/>
      <c r="F53" s="4888"/>
      <c r="G53" s="4392"/>
      <c r="H53" s="5064"/>
      <c r="I53" s="2417"/>
      <c r="J53" s="4387"/>
      <c r="K53" s="3093" t="s">
        <v>21</v>
      </c>
      <c r="L53" s="3092">
        <f>SUM(L50:L52)</f>
        <v>109.4</v>
      </c>
      <c r="M53" s="797"/>
      <c r="N53" s="3091"/>
      <c r="O53" s="1002"/>
    </row>
    <row r="54" spans="1:18" ht="33" customHeight="1" x14ac:dyDescent="0.2">
      <c r="A54" s="3862" t="s">
        <v>25</v>
      </c>
      <c r="B54" s="3833" t="s">
        <v>27</v>
      </c>
      <c r="C54" s="3877" t="s">
        <v>25</v>
      </c>
      <c r="D54" s="3889" t="s">
        <v>25</v>
      </c>
      <c r="E54" s="3040"/>
      <c r="F54" s="3090" t="s">
        <v>1081</v>
      </c>
      <c r="G54" s="4390" t="s">
        <v>105</v>
      </c>
      <c r="H54" s="5064"/>
      <c r="I54" s="2417"/>
      <c r="J54" s="4387"/>
      <c r="K54" s="2371" t="s">
        <v>108</v>
      </c>
      <c r="L54" s="3089">
        <v>39</v>
      </c>
      <c r="M54" s="3088" t="s">
        <v>1080</v>
      </c>
      <c r="N54" s="3087" t="s">
        <v>1068</v>
      </c>
      <c r="O54" s="3086">
        <v>20</v>
      </c>
      <c r="Q54" s="356"/>
      <c r="R54" s="356"/>
    </row>
    <row r="55" spans="1:18" ht="29.25" customHeight="1" thickBot="1" x14ac:dyDescent="0.25">
      <c r="A55" s="3863"/>
      <c r="B55" s="3834"/>
      <c r="C55" s="3878"/>
      <c r="D55" s="3890"/>
      <c r="E55" s="3045"/>
      <c r="F55" s="3085"/>
      <c r="G55" s="4391"/>
      <c r="H55" s="5064"/>
      <c r="I55" s="2417"/>
      <c r="J55" s="4387"/>
      <c r="K55" s="3073" t="s">
        <v>144</v>
      </c>
      <c r="L55" s="3084">
        <v>0</v>
      </c>
      <c r="M55" s="3083"/>
      <c r="N55" s="615"/>
      <c r="O55" s="3082"/>
      <c r="Q55" s="356"/>
      <c r="R55" s="356"/>
    </row>
    <row r="56" spans="1:18" ht="32.25" customHeight="1" thickBot="1" x14ac:dyDescent="0.25">
      <c r="A56" s="3864"/>
      <c r="B56" s="3835"/>
      <c r="C56" s="3879"/>
      <c r="D56" s="3891"/>
      <c r="E56" s="3034"/>
      <c r="F56" s="3081"/>
      <c r="G56" s="4392"/>
      <c r="H56" s="5064"/>
      <c r="I56" s="2417"/>
      <c r="J56" s="4387"/>
      <c r="K56" s="3000" t="s">
        <v>21</v>
      </c>
      <c r="L56" s="3044">
        <f>SUM(L54:L55)</f>
        <v>39</v>
      </c>
      <c r="M56" s="3080" t="s">
        <v>1079</v>
      </c>
      <c r="N56" s="3079" t="s">
        <v>1068</v>
      </c>
      <c r="O56" s="3078">
        <v>50</v>
      </c>
      <c r="Q56" s="356"/>
      <c r="R56" s="356"/>
    </row>
    <row r="57" spans="1:18" ht="23.25" customHeight="1" x14ac:dyDescent="0.2">
      <c r="A57" s="3862" t="s">
        <v>25</v>
      </c>
      <c r="B57" s="3833" t="s">
        <v>27</v>
      </c>
      <c r="C57" s="3877" t="s">
        <v>25</v>
      </c>
      <c r="D57" s="3889" t="s">
        <v>27</v>
      </c>
      <c r="E57" s="3040"/>
      <c r="F57" s="4976" t="s">
        <v>1078</v>
      </c>
      <c r="G57" s="4390" t="s">
        <v>105</v>
      </c>
      <c r="H57" s="5064"/>
      <c r="I57" s="2417"/>
      <c r="J57" s="4387"/>
      <c r="K57" s="2371" t="s">
        <v>108</v>
      </c>
      <c r="L57" s="3077">
        <v>3.2</v>
      </c>
      <c r="M57" s="3076" t="s">
        <v>1077</v>
      </c>
      <c r="N57" s="3075" t="s">
        <v>1068</v>
      </c>
      <c r="O57" s="3074">
        <v>5</v>
      </c>
      <c r="Q57" s="356"/>
      <c r="R57" s="356"/>
    </row>
    <row r="58" spans="1:18" ht="18.75" customHeight="1" thickBot="1" x14ac:dyDescent="0.25">
      <c r="A58" s="3863"/>
      <c r="B58" s="3834"/>
      <c r="C58" s="3878"/>
      <c r="D58" s="3890"/>
      <c r="E58" s="3045"/>
      <c r="F58" s="4979"/>
      <c r="G58" s="4391"/>
      <c r="H58" s="5064"/>
      <c r="I58" s="2417"/>
      <c r="J58" s="4387"/>
      <c r="K58" s="3073" t="s">
        <v>144</v>
      </c>
      <c r="L58" s="3072">
        <v>59.4</v>
      </c>
      <c r="M58" s="3071"/>
      <c r="N58" s="3070"/>
      <c r="O58" s="3069"/>
      <c r="Q58" s="356"/>
      <c r="R58" s="356"/>
    </row>
    <row r="59" spans="1:18" ht="15.75" thickBot="1" x14ac:dyDescent="0.25">
      <c r="A59" s="3864"/>
      <c r="B59" s="3835"/>
      <c r="C59" s="3879"/>
      <c r="D59" s="3891"/>
      <c r="E59" s="3034"/>
      <c r="F59" s="4977"/>
      <c r="G59" s="4392"/>
      <c r="H59" s="5064"/>
      <c r="I59" s="2407"/>
      <c r="J59" s="4388"/>
      <c r="K59" s="2362" t="s">
        <v>21</v>
      </c>
      <c r="L59" s="3068">
        <f>SUM(L57:L58)</f>
        <v>62.6</v>
      </c>
      <c r="M59" s="3067"/>
      <c r="N59" s="3066"/>
      <c r="O59" s="3065"/>
      <c r="Q59" s="356"/>
      <c r="R59" s="356"/>
    </row>
    <row r="60" spans="1:18" ht="24.75" customHeight="1" thickBot="1" x14ac:dyDescent="0.25">
      <c r="A60" s="3862" t="s">
        <v>25</v>
      </c>
      <c r="B60" s="3833" t="s">
        <v>27</v>
      </c>
      <c r="C60" s="3877" t="s">
        <v>25</v>
      </c>
      <c r="D60" s="3889" t="s">
        <v>93</v>
      </c>
      <c r="E60" s="3040"/>
      <c r="F60" s="4976" t="s">
        <v>1076</v>
      </c>
      <c r="G60" s="4390" t="s">
        <v>105</v>
      </c>
      <c r="H60" s="5064"/>
      <c r="I60" s="3064" t="s">
        <v>32</v>
      </c>
      <c r="J60" s="4386" t="s">
        <v>1075</v>
      </c>
      <c r="K60" s="3063" t="s">
        <v>108</v>
      </c>
      <c r="L60" s="3062">
        <v>2.8</v>
      </c>
      <c r="M60" s="3061" t="s">
        <v>1074</v>
      </c>
      <c r="N60" s="3060" t="s">
        <v>1068</v>
      </c>
      <c r="O60" s="3059">
        <v>2</v>
      </c>
      <c r="Q60" s="356"/>
      <c r="R60" s="356"/>
    </row>
    <row r="61" spans="1:18" ht="30.75" thickBot="1" x14ac:dyDescent="0.25">
      <c r="A61" s="3864"/>
      <c r="B61" s="3835"/>
      <c r="C61" s="3879"/>
      <c r="D61" s="3891"/>
      <c r="E61" s="3034"/>
      <c r="F61" s="4977"/>
      <c r="G61" s="4392"/>
      <c r="H61" s="5064"/>
      <c r="I61" s="2442"/>
      <c r="J61" s="4387"/>
      <c r="K61" s="3058" t="s">
        <v>21</v>
      </c>
      <c r="L61" s="3057">
        <f>SUM(L60)</f>
        <v>2.8</v>
      </c>
      <c r="M61" s="3056" t="s">
        <v>1073</v>
      </c>
      <c r="N61" s="3055" t="s">
        <v>36</v>
      </c>
      <c r="O61" s="3054">
        <v>3</v>
      </c>
      <c r="Q61" s="356"/>
      <c r="R61" s="356"/>
    </row>
    <row r="62" spans="1:18" ht="26.25" customHeight="1" thickBot="1" x14ac:dyDescent="0.25">
      <c r="A62" s="3863" t="s">
        <v>25</v>
      </c>
      <c r="B62" s="3834" t="s">
        <v>27</v>
      </c>
      <c r="C62" s="3878" t="s">
        <v>25</v>
      </c>
      <c r="D62" s="3890" t="s">
        <v>91</v>
      </c>
      <c r="E62" s="3045"/>
      <c r="F62" s="4979" t="s">
        <v>1072</v>
      </c>
      <c r="G62" s="4391" t="s">
        <v>105</v>
      </c>
      <c r="H62" s="5064"/>
      <c r="I62" s="2442"/>
      <c r="J62" s="4387"/>
      <c r="K62" s="2482" t="s">
        <v>108</v>
      </c>
      <c r="L62" s="3048">
        <v>0.5</v>
      </c>
      <c r="M62" s="3053" t="s">
        <v>1071</v>
      </c>
      <c r="N62" s="3052" t="s">
        <v>1068</v>
      </c>
      <c r="O62" s="3051">
        <v>2</v>
      </c>
      <c r="Q62" s="356"/>
      <c r="R62" s="356"/>
    </row>
    <row r="63" spans="1:18" ht="15.75" thickBot="1" x14ac:dyDescent="0.25">
      <c r="A63" s="5072"/>
      <c r="B63" s="5062"/>
      <c r="C63" s="5071"/>
      <c r="D63" s="5106"/>
      <c r="E63" s="3045"/>
      <c r="F63" s="4977"/>
      <c r="G63" s="4392"/>
      <c r="H63" s="5064"/>
      <c r="I63" s="2442"/>
      <c r="J63" s="4387"/>
      <c r="K63" s="2362" t="s">
        <v>21</v>
      </c>
      <c r="L63" s="3044">
        <f>SUM(L62)</f>
        <v>0.5</v>
      </c>
      <c r="M63" s="3043"/>
      <c r="N63" s="3050"/>
      <c r="O63" s="3049"/>
      <c r="Q63" s="356"/>
      <c r="R63" s="356"/>
    </row>
    <row r="64" spans="1:18" ht="46.5" customHeight="1" thickBot="1" x14ac:dyDescent="0.25">
      <c r="A64" s="3863" t="s">
        <v>25</v>
      </c>
      <c r="B64" s="3834" t="s">
        <v>27</v>
      </c>
      <c r="C64" s="3878" t="s">
        <v>25</v>
      </c>
      <c r="D64" s="3890" t="s">
        <v>87</v>
      </c>
      <c r="E64" s="3045"/>
      <c r="F64" s="4976" t="s">
        <v>1070</v>
      </c>
      <c r="G64" s="4390" t="s">
        <v>105</v>
      </c>
      <c r="H64" s="5064"/>
      <c r="I64" s="2442"/>
      <c r="J64" s="4387"/>
      <c r="K64" s="2482" t="s">
        <v>108</v>
      </c>
      <c r="L64" s="3048">
        <v>2</v>
      </c>
      <c r="M64" s="2833" t="s">
        <v>1069</v>
      </c>
      <c r="N64" s="3047" t="s">
        <v>1068</v>
      </c>
      <c r="O64" s="3046" t="s">
        <v>1067</v>
      </c>
      <c r="Q64" s="356"/>
      <c r="R64" s="356"/>
    </row>
    <row r="65" spans="1:18" ht="14.25" customHeight="1" thickBot="1" x14ac:dyDescent="0.25">
      <c r="A65" s="3863"/>
      <c r="B65" s="3834"/>
      <c r="C65" s="3878"/>
      <c r="D65" s="3890"/>
      <c r="E65" s="3045"/>
      <c r="F65" s="4979"/>
      <c r="G65" s="4391"/>
      <c r="H65" s="5064"/>
      <c r="I65" s="2442"/>
      <c r="J65" s="4387"/>
      <c r="K65" s="2362" t="s">
        <v>21</v>
      </c>
      <c r="L65" s="3044">
        <f>SUM(L64)</f>
        <v>2</v>
      </c>
      <c r="M65" s="3043"/>
      <c r="N65" s="3042"/>
      <c r="O65" s="3041"/>
      <c r="Q65" s="356"/>
      <c r="R65" s="356"/>
    </row>
    <row r="66" spans="1:18" ht="22.5" customHeight="1" thickBot="1" x14ac:dyDescent="0.25">
      <c r="A66" s="600" t="s">
        <v>25</v>
      </c>
      <c r="B66" s="599" t="s">
        <v>27</v>
      </c>
      <c r="C66" s="529" t="s">
        <v>25</v>
      </c>
      <c r="D66" s="504" t="s">
        <v>81</v>
      </c>
      <c r="E66" s="3040"/>
      <c r="F66" s="5112" t="s">
        <v>1066</v>
      </c>
      <c r="G66" s="4390" t="s">
        <v>105</v>
      </c>
      <c r="H66" s="5064"/>
      <c r="I66" s="2442"/>
      <c r="J66" s="4387"/>
      <c r="K66" s="2482" t="s">
        <v>108</v>
      </c>
      <c r="L66" s="3039">
        <v>2.5</v>
      </c>
      <c r="M66" s="1349" t="s">
        <v>1065</v>
      </c>
      <c r="N66" s="3038" t="s">
        <v>36</v>
      </c>
      <c r="O66" s="3037">
        <v>1</v>
      </c>
      <c r="Q66" s="356"/>
      <c r="R66" s="356"/>
    </row>
    <row r="67" spans="1:18" ht="15.75" customHeight="1" thickBot="1" x14ac:dyDescent="0.25">
      <c r="A67" s="3036"/>
      <c r="B67" s="632"/>
      <c r="C67" s="3035"/>
      <c r="D67" s="3011"/>
      <c r="E67" s="3034"/>
      <c r="F67" s="5113"/>
      <c r="G67" s="4392"/>
      <c r="H67" s="5065"/>
      <c r="I67" s="2435"/>
      <c r="J67" s="4388"/>
      <c r="K67" s="2362" t="s">
        <v>21</v>
      </c>
      <c r="L67" s="3033">
        <f>SUM(L66)</f>
        <v>2.5</v>
      </c>
      <c r="M67" s="3032"/>
      <c r="N67" s="3031"/>
      <c r="O67" s="3030"/>
    </row>
    <row r="68" spans="1:18" ht="38.25" customHeight="1" x14ac:dyDescent="0.2">
      <c r="A68" s="3862" t="s">
        <v>25</v>
      </c>
      <c r="B68" s="3833" t="s">
        <v>27</v>
      </c>
      <c r="C68" s="3877" t="s">
        <v>27</v>
      </c>
      <c r="D68" s="597"/>
      <c r="E68" s="5073"/>
      <c r="F68" s="3029" t="s">
        <v>1054</v>
      </c>
      <c r="G68" s="4390" t="s">
        <v>102</v>
      </c>
      <c r="H68" s="4980" t="s">
        <v>33</v>
      </c>
      <c r="I68" s="4875" t="s">
        <v>32</v>
      </c>
      <c r="J68" s="4386" t="s">
        <v>31</v>
      </c>
      <c r="K68" s="2371" t="s">
        <v>108</v>
      </c>
      <c r="L68" s="2414">
        <f>L75</f>
        <v>0</v>
      </c>
      <c r="M68" s="3028" t="s">
        <v>1064</v>
      </c>
      <c r="N68" s="3004" t="s">
        <v>36</v>
      </c>
      <c r="O68" s="3027">
        <v>1</v>
      </c>
    </row>
    <row r="69" spans="1:18" ht="25.5" customHeight="1" x14ac:dyDescent="0.2">
      <c r="A69" s="3863"/>
      <c r="B69" s="3834"/>
      <c r="C69" s="3878"/>
      <c r="D69" s="589"/>
      <c r="E69" s="5080"/>
      <c r="F69" s="3016"/>
      <c r="G69" s="4391"/>
      <c r="H69" s="4981"/>
      <c r="I69" s="4876"/>
      <c r="J69" s="4387"/>
      <c r="K69" s="2421"/>
      <c r="L69" s="3022"/>
      <c r="M69" s="3026" t="s">
        <v>1063</v>
      </c>
      <c r="N69" s="3018" t="s">
        <v>1057</v>
      </c>
      <c r="O69" s="3025">
        <v>15</v>
      </c>
    </row>
    <row r="70" spans="1:18" ht="15" x14ac:dyDescent="0.2">
      <c r="A70" s="3863"/>
      <c r="B70" s="3834"/>
      <c r="C70" s="3878"/>
      <c r="D70" s="589"/>
      <c r="E70" s="5080"/>
      <c r="F70" s="3016"/>
      <c r="G70" s="4391"/>
      <c r="H70" s="4981"/>
      <c r="I70" s="4876"/>
      <c r="J70" s="4387"/>
      <c r="K70" s="3023"/>
      <c r="L70" s="3022"/>
      <c r="M70" s="3024" t="s">
        <v>1062</v>
      </c>
      <c r="N70" s="427" t="s">
        <v>36</v>
      </c>
      <c r="O70" s="3005">
        <v>1</v>
      </c>
    </row>
    <row r="71" spans="1:18" ht="43.5" customHeight="1" x14ac:dyDescent="0.2">
      <c r="A71" s="3863"/>
      <c r="B71" s="3834"/>
      <c r="C71" s="3878"/>
      <c r="D71" s="589"/>
      <c r="E71" s="5080"/>
      <c r="F71" s="3016"/>
      <c r="G71" s="4391"/>
      <c r="H71" s="4981"/>
      <c r="I71" s="4876"/>
      <c r="J71" s="4387"/>
      <c r="K71" s="3023"/>
      <c r="L71" s="3022"/>
      <c r="M71" s="2717" t="s">
        <v>1061</v>
      </c>
      <c r="N71" s="3018" t="s">
        <v>1060</v>
      </c>
      <c r="O71" s="3021" t="s">
        <v>1059</v>
      </c>
    </row>
    <row r="72" spans="1:18" ht="25.5" customHeight="1" x14ac:dyDescent="0.2">
      <c r="A72" s="3863"/>
      <c r="B72" s="3834"/>
      <c r="C72" s="3878"/>
      <c r="D72" s="589"/>
      <c r="E72" s="5080"/>
      <c r="F72" s="3020"/>
      <c r="G72" s="4391"/>
      <c r="H72" s="4981"/>
      <c r="I72" s="4876"/>
      <c r="J72" s="4387"/>
      <c r="K72" s="2421"/>
      <c r="L72" s="2420"/>
      <c r="M72" s="3019" t="s">
        <v>1058</v>
      </c>
      <c r="N72" s="3018" t="s">
        <v>1057</v>
      </c>
      <c r="O72" s="3017" t="s">
        <v>1056</v>
      </c>
    </row>
    <row r="73" spans="1:18" ht="25.5" customHeight="1" x14ac:dyDescent="0.2">
      <c r="A73" s="3863"/>
      <c r="B73" s="3834"/>
      <c r="C73" s="3878"/>
      <c r="D73" s="589"/>
      <c r="E73" s="5080"/>
      <c r="F73" s="3016"/>
      <c r="G73" s="4391"/>
      <c r="H73" s="4981"/>
      <c r="I73" s="4876"/>
      <c r="J73" s="4387"/>
      <c r="K73" s="3015"/>
      <c r="L73" s="3014"/>
      <c r="M73" s="3013" t="s">
        <v>1055</v>
      </c>
      <c r="N73" s="3012" t="s">
        <v>65</v>
      </c>
      <c r="O73" s="3005">
        <v>1</v>
      </c>
    </row>
    <row r="74" spans="1:18" ht="15.75" thickBot="1" x14ac:dyDescent="0.25">
      <c r="A74" s="3864"/>
      <c r="B74" s="3835"/>
      <c r="C74" s="3879"/>
      <c r="D74" s="3011"/>
      <c r="E74" s="5074"/>
      <c r="F74" s="3010"/>
      <c r="G74" s="4391"/>
      <c r="H74" s="4981"/>
      <c r="I74" s="4876"/>
      <c r="J74" s="4387"/>
      <c r="K74" s="3009" t="s">
        <v>21</v>
      </c>
      <c r="L74" s="3008">
        <f>SUM(L68:L73)</f>
        <v>0</v>
      </c>
      <c r="M74" s="3006"/>
      <c r="N74" s="427"/>
      <c r="O74" s="3005"/>
    </row>
    <row r="75" spans="1:18" ht="20.25" customHeight="1" thickBot="1" x14ac:dyDescent="0.25">
      <c r="A75" s="3862" t="s">
        <v>25</v>
      </c>
      <c r="B75" s="3833" t="s">
        <v>27</v>
      </c>
      <c r="C75" s="3877" t="s">
        <v>27</v>
      </c>
      <c r="D75" s="5104" t="s">
        <v>25</v>
      </c>
      <c r="E75" s="5073"/>
      <c r="F75" s="4401" t="s">
        <v>1054</v>
      </c>
      <c r="G75" s="4391"/>
      <c r="H75" s="4981"/>
      <c r="I75" s="4876"/>
      <c r="J75" s="4387"/>
      <c r="K75" s="2965" t="s">
        <v>108</v>
      </c>
      <c r="L75" s="3007">
        <v>0</v>
      </c>
      <c r="M75" s="3006"/>
      <c r="N75" s="427"/>
      <c r="O75" s="3005"/>
    </row>
    <row r="76" spans="1:18" ht="15" thickBot="1" x14ac:dyDescent="0.25">
      <c r="A76" s="3864"/>
      <c r="B76" s="3835"/>
      <c r="C76" s="3879"/>
      <c r="D76" s="5105"/>
      <c r="E76" s="5074"/>
      <c r="F76" s="4402"/>
      <c r="G76" s="4392"/>
      <c r="H76" s="4982"/>
      <c r="I76" s="4877"/>
      <c r="J76" s="4388"/>
      <c r="K76" s="2362" t="s">
        <v>21</v>
      </c>
      <c r="L76" s="2361">
        <f>SUM(L75)</f>
        <v>0</v>
      </c>
      <c r="M76" s="2981"/>
      <c r="N76" s="2980"/>
      <c r="O76" s="2979"/>
    </row>
    <row r="77" spans="1:18" ht="15.75" customHeight="1" thickBot="1" x14ac:dyDescent="0.25">
      <c r="A77" s="3862" t="s">
        <v>25</v>
      </c>
      <c r="B77" s="3833" t="s">
        <v>27</v>
      </c>
      <c r="C77" s="5069" t="s">
        <v>93</v>
      </c>
      <c r="D77" s="4881" t="s">
        <v>1053</v>
      </c>
      <c r="E77" s="4881"/>
      <c r="F77" s="4882"/>
      <c r="G77" s="4390" t="s">
        <v>96</v>
      </c>
      <c r="H77" s="5101">
        <v>288724610</v>
      </c>
      <c r="I77" s="5098" t="s">
        <v>32</v>
      </c>
      <c r="J77" s="4386" t="s">
        <v>1052</v>
      </c>
      <c r="K77" s="2986" t="s">
        <v>108</v>
      </c>
      <c r="L77" s="2990">
        <f>L80+L83</f>
        <v>0</v>
      </c>
      <c r="M77" s="2989"/>
      <c r="N77" s="3004"/>
      <c r="O77" s="3003"/>
    </row>
    <row r="78" spans="1:18" ht="15.75" customHeight="1" thickBot="1" x14ac:dyDescent="0.25">
      <c r="A78" s="3863"/>
      <c r="B78" s="3834"/>
      <c r="C78" s="5070"/>
      <c r="D78" s="5016"/>
      <c r="E78" s="5016"/>
      <c r="F78" s="4885"/>
      <c r="G78" s="4391"/>
      <c r="H78" s="5102"/>
      <c r="I78" s="5099"/>
      <c r="J78" s="4387"/>
      <c r="K78" s="2986" t="s">
        <v>144</v>
      </c>
      <c r="L78" s="2985">
        <f>L81+L84</f>
        <v>5.5</v>
      </c>
      <c r="M78" s="2984"/>
      <c r="N78" s="3002"/>
      <c r="O78" s="3001"/>
    </row>
    <row r="79" spans="1:18" ht="24" customHeight="1" thickBot="1" x14ac:dyDescent="0.25">
      <c r="A79" s="3863"/>
      <c r="B79" s="3834"/>
      <c r="C79" s="5070"/>
      <c r="D79" s="5016"/>
      <c r="E79" s="5016"/>
      <c r="F79" s="4885"/>
      <c r="G79" s="4391"/>
      <c r="H79" s="5102"/>
      <c r="I79" s="5099"/>
      <c r="J79" s="4387"/>
      <c r="K79" s="3000" t="s">
        <v>21</v>
      </c>
      <c r="L79" s="2999">
        <f>SUM(L77:L78)</f>
        <v>5.5</v>
      </c>
      <c r="M79" s="2998"/>
      <c r="N79" s="2997"/>
      <c r="O79" s="2996"/>
    </row>
    <row r="80" spans="1:18" ht="24.75" customHeight="1" thickBot="1" x14ac:dyDescent="0.25">
      <c r="A80" s="3862" t="s">
        <v>25</v>
      </c>
      <c r="B80" s="3833" t="s">
        <v>27</v>
      </c>
      <c r="C80" s="3877" t="s">
        <v>93</v>
      </c>
      <c r="D80" s="3889" t="s">
        <v>25</v>
      </c>
      <c r="E80" s="5073"/>
      <c r="F80" s="4401" t="s">
        <v>1051</v>
      </c>
      <c r="G80" s="4391"/>
      <c r="H80" s="5102"/>
      <c r="I80" s="5099"/>
      <c r="J80" s="4387"/>
      <c r="K80" s="2371" t="s">
        <v>108</v>
      </c>
      <c r="L80" s="2990">
        <v>0</v>
      </c>
      <c r="M80" s="2738" t="s">
        <v>1050</v>
      </c>
      <c r="N80" s="2709" t="s">
        <v>36</v>
      </c>
      <c r="O80" s="2768">
        <v>1</v>
      </c>
      <c r="Q80" s="356"/>
    </row>
    <row r="81" spans="1:19" ht="24.75" customHeight="1" thickBot="1" x14ac:dyDescent="0.25">
      <c r="A81" s="3863"/>
      <c r="B81" s="3834"/>
      <c r="C81" s="3878"/>
      <c r="D81" s="3890"/>
      <c r="E81" s="5080"/>
      <c r="F81" s="4452"/>
      <c r="G81" s="4391"/>
      <c r="H81" s="5102"/>
      <c r="I81" s="5099"/>
      <c r="J81" s="4387"/>
      <c r="K81" s="2482" t="s">
        <v>144</v>
      </c>
      <c r="L81" s="2990"/>
      <c r="M81" s="2617"/>
      <c r="N81" s="2995"/>
      <c r="O81" s="2994"/>
    </row>
    <row r="82" spans="1:19" ht="12.75" customHeight="1" thickBot="1" x14ac:dyDescent="0.25">
      <c r="A82" s="3864"/>
      <c r="B82" s="3835"/>
      <c r="C82" s="3879"/>
      <c r="D82" s="3891"/>
      <c r="E82" s="5074"/>
      <c r="F82" s="4402"/>
      <c r="G82" s="4391"/>
      <c r="H82" s="5102"/>
      <c r="I82" s="5099"/>
      <c r="J82" s="4387"/>
      <c r="K82" s="2362" t="s">
        <v>21</v>
      </c>
      <c r="L82" s="2361">
        <f>SUM(L80:L81)</f>
        <v>0</v>
      </c>
      <c r="M82" s="2993"/>
      <c r="N82" s="2992"/>
      <c r="O82" s="2991"/>
    </row>
    <row r="83" spans="1:19" ht="21" customHeight="1" thickBot="1" x14ac:dyDescent="0.25">
      <c r="A83" s="3862" t="s">
        <v>25</v>
      </c>
      <c r="B83" s="3833" t="s">
        <v>27</v>
      </c>
      <c r="C83" s="3877" t="s">
        <v>93</v>
      </c>
      <c r="D83" s="3889" t="s">
        <v>27</v>
      </c>
      <c r="E83" s="5073"/>
      <c r="F83" s="4401" t="s">
        <v>1049</v>
      </c>
      <c r="G83" s="4391"/>
      <c r="H83" s="5102"/>
      <c r="I83" s="5099"/>
      <c r="J83" s="4387"/>
      <c r="K83" s="2986" t="s">
        <v>108</v>
      </c>
      <c r="L83" s="2990">
        <v>0</v>
      </c>
      <c r="M83" s="2989" t="s">
        <v>1048</v>
      </c>
      <c r="N83" s="2988"/>
      <c r="O83" s="2987" t="s">
        <v>355</v>
      </c>
      <c r="Q83" s="917"/>
      <c r="R83" s="356"/>
      <c r="S83" s="356"/>
    </row>
    <row r="84" spans="1:19" ht="21" customHeight="1" thickBot="1" x14ac:dyDescent="0.25">
      <c r="A84" s="3863"/>
      <c r="B84" s="3834"/>
      <c r="C84" s="3878"/>
      <c r="D84" s="3890"/>
      <c r="E84" s="5080"/>
      <c r="F84" s="4452"/>
      <c r="G84" s="4391"/>
      <c r="H84" s="5102"/>
      <c r="I84" s="5099"/>
      <c r="J84" s="4387"/>
      <c r="K84" s="2986" t="s">
        <v>144</v>
      </c>
      <c r="L84" s="2985">
        <v>5.5</v>
      </c>
      <c r="M84" s="2984"/>
      <c r="N84" s="2983"/>
      <c r="O84" s="2982"/>
    </row>
    <row r="85" spans="1:19" ht="23.25" customHeight="1" thickBot="1" x14ac:dyDescent="0.25">
      <c r="A85" s="3864"/>
      <c r="B85" s="3835"/>
      <c r="C85" s="3879"/>
      <c r="D85" s="3891"/>
      <c r="E85" s="5074"/>
      <c r="F85" s="4402"/>
      <c r="G85" s="4392"/>
      <c r="H85" s="5103"/>
      <c r="I85" s="5100"/>
      <c r="J85" s="4388"/>
      <c r="K85" s="2362" t="s">
        <v>21</v>
      </c>
      <c r="L85" s="2361">
        <f>SUM(L83:L84)</f>
        <v>5.5</v>
      </c>
      <c r="M85" s="2981"/>
      <c r="N85" s="2980"/>
      <c r="O85" s="2979"/>
    </row>
    <row r="86" spans="1:19" ht="29.25" customHeight="1" thickBot="1" x14ac:dyDescent="0.25">
      <c r="A86" s="534" t="s">
        <v>25</v>
      </c>
      <c r="B86" s="2472" t="s">
        <v>27</v>
      </c>
      <c r="C86" s="3946" t="s">
        <v>26</v>
      </c>
      <c r="D86" s="3947"/>
      <c r="E86" s="3947"/>
      <c r="F86" s="3947"/>
      <c r="G86" s="3947"/>
      <c r="H86" s="3947"/>
      <c r="I86" s="3947"/>
      <c r="J86" s="3948"/>
      <c r="K86" s="2477" t="s">
        <v>21</v>
      </c>
      <c r="L86" s="2978">
        <f>L74+L53+L79</f>
        <v>114.9</v>
      </c>
      <c r="M86" s="2956"/>
      <c r="N86" s="2955"/>
      <c r="O86" s="2954"/>
    </row>
    <row r="87" spans="1:19" ht="62.25" customHeight="1" thickBot="1" x14ac:dyDescent="0.25">
      <c r="A87" s="534" t="s">
        <v>25</v>
      </c>
      <c r="B87" s="2977" t="s">
        <v>93</v>
      </c>
      <c r="C87" s="5121" t="s">
        <v>1047</v>
      </c>
      <c r="D87" s="5122"/>
      <c r="E87" s="5122"/>
      <c r="F87" s="5122"/>
      <c r="G87" s="5122"/>
      <c r="H87" s="5122"/>
      <c r="I87" s="5122"/>
      <c r="J87" s="5122"/>
      <c r="K87" s="5122"/>
      <c r="L87" s="5122"/>
      <c r="M87" s="5122"/>
      <c r="N87" s="5122"/>
      <c r="O87" s="5123"/>
    </row>
    <row r="88" spans="1:19" ht="18" customHeight="1" x14ac:dyDescent="0.2">
      <c r="A88" s="3862" t="s">
        <v>25</v>
      </c>
      <c r="B88" s="3833" t="s">
        <v>93</v>
      </c>
      <c r="C88" s="4895" t="s">
        <v>25</v>
      </c>
      <c r="D88" s="2976"/>
      <c r="E88" s="5081"/>
      <c r="F88" s="5083" t="s">
        <v>1044</v>
      </c>
      <c r="G88" s="4390" t="s">
        <v>877</v>
      </c>
      <c r="H88" s="5109">
        <v>288724610</v>
      </c>
      <c r="I88" s="5114" t="s">
        <v>228</v>
      </c>
      <c r="J88" s="5075" t="s">
        <v>1046</v>
      </c>
      <c r="K88" s="2371" t="s">
        <v>108</v>
      </c>
      <c r="L88" s="2975">
        <f>L91</f>
        <v>30</v>
      </c>
      <c r="M88" s="2974" t="s">
        <v>1045</v>
      </c>
      <c r="N88" s="2973" t="s">
        <v>36</v>
      </c>
      <c r="O88" s="2972">
        <v>30</v>
      </c>
    </row>
    <row r="89" spans="1:19" ht="15.75" thickBot="1" x14ac:dyDescent="0.25">
      <c r="A89" s="3863"/>
      <c r="B89" s="3834"/>
      <c r="C89" s="4896"/>
      <c r="D89" s="2968"/>
      <c r="E89" s="5082"/>
      <c r="F89" s="5084"/>
      <c r="G89" s="4391"/>
      <c r="H89" s="5110"/>
      <c r="I89" s="5115"/>
      <c r="J89" s="5076"/>
      <c r="K89" s="2971"/>
      <c r="L89" s="2970"/>
      <c r="M89" s="2969"/>
      <c r="N89" s="2716"/>
      <c r="O89" s="2761"/>
    </row>
    <row r="90" spans="1:19" ht="15.75" thickBot="1" x14ac:dyDescent="0.25">
      <c r="A90" s="3864"/>
      <c r="B90" s="3835"/>
      <c r="C90" s="4897"/>
      <c r="D90" s="2968"/>
      <c r="E90" s="5082"/>
      <c r="F90" s="5085"/>
      <c r="G90" s="4391"/>
      <c r="H90" s="5110"/>
      <c r="I90" s="5115"/>
      <c r="J90" s="5076"/>
      <c r="K90" s="2967" t="s">
        <v>21</v>
      </c>
      <c r="L90" s="2361">
        <f>SUM(L88:L89)</f>
        <v>30</v>
      </c>
      <c r="M90" s="2963"/>
      <c r="N90" s="2962"/>
      <c r="O90" s="2961"/>
    </row>
    <row r="91" spans="1:19" ht="16.5" customHeight="1" thickBot="1" x14ac:dyDescent="0.25">
      <c r="A91" s="3862" t="s">
        <v>25</v>
      </c>
      <c r="B91" s="3833" t="s">
        <v>93</v>
      </c>
      <c r="C91" s="4895" t="s">
        <v>25</v>
      </c>
      <c r="D91" s="3889" t="s">
        <v>25</v>
      </c>
      <c r="E91" s="2966"/>
      <c r="F91" s="4401" t="s">
        <v>1044</v>
      </c>
      <c r="G91" s="4391"/>
      <c r="H91" s="5110"/>
      <c r="I91" s="5115"/>
      <c r="J91" s="5076"/>
      <c r="K91" s="2965" t="s">
        <v>108</v>
      </c>
      <c r="L91" s="2964">
        <v>30</v>
      </c>
      <c r="M91" s="2963"/>
      <c r="N91" s="2962"/>
      <c r="O91" s="2961"/>
    </row>
    <row r="92" spans="1:19" ht="31.5" customHeight="1" thickBot="1" x14ac:dyDescent="0.25">
      <c r="A92" s="3864"/>
      <c r="B92" s="3835"/>
      <c r="C92" s="4897"/>
      <c r="D92" s="3891"/>
      <c r="E92" s="2960"/>
      <c r="F92" s="4402"/>
      <c r="G92" s="4392"/>
      <c r="H92" s="5111"/>
      <c r="I92" s="5116"/>
      <c r="J92" s="5117"/>
      <c r="K92" s="2362" t="s">
        <v>21</v>
      </c>
      <c r="L92" s="2405">
        <f>SUM(L91)</f>
        <v>30</v>
      </c>
      <c r="M92" s="2959"/>
      <c r="N92" s="2958"/>
      <c r="O92" s="2957"/>
    </row>
    <row r="93" spans="1:19" ht="15.75" customHeight="1" thickBot="1" x14ac:dyDescent="0.25">
      <c r="A93" s="534" t="s">
        <v>25</v>
      </c>
      <c r="B93" s="2472" t="s">
        <v>93</v>
      </c>
      <c r="C93" s="3946" t="s">
        <v>26</v>
      </c>
      <c r="D93" s="3947"/>
      <c r="E93" s="3947"/>
      <c r="F93" s="3947"/>
      <c r="G93" s="3947"/>
      <c r="H93" s="3947"/>
      <c r="I93" s="3947"/>
      <c r="J93" s="3948"/>
      <c r="K93" s="2477" t="s">
        <v>21</v>
      </c>
      <c r="L93" s="2476">
        <f>L90*1</f>
        <v>30</v>
      </c>
      <c r="M93" s="2956"/>
      <c r="N93" s="2955"/>
      <c r="O93" s="2954"/>
    </row>
    <row r="94" spans="1:19" ht="15" thickBot="1" x14ac:dyDescent="0.25">
      <c r="A94" s="2953" t="s">
        <v>25</v>
      </c>
      <c r="B94" s="5118" t="s">
        <v>463</v>
      </c>
      <c r="C94" s="5119"/>
      <c r="D94" s="5119"/>
      <c r="E94" s="5119"/>
      <c r="F94" s="5119"/>
      <c r="G94" s="5119"/>
      <c r="H94" s="5119"/>
      <c r="I94" s="5119"/>
      <c r="J94" s="5119"/>
      <c r="K94" s="5120"/>
      <c r="L94" s="2952">
        <f>L46+L86+L93</f>
        <v>189.9</v>
      </c>
      <c r="M94" s="2951"/>
      <c r="N94" s="2951"/>
      <c r="O94" s="2950"/>
    </row>
    <row r="95" spans="1:19" ht="15.75" thickBot="1" x14ac:dyDescent="0.25">
      <c r="A95" s="4946" t="s">
        <v>22</v>
      </c>
      <c r="B95" s="4947"/>
      <c r="C95" s="4947"/>
      <c r="D95" s="4947"/>
      <c r="E95" s="4947"/>
      <c r="F95" s="4947"/>
      <c r="G95" s="4947"/>
      <c r="H95" s="4947"/>
      <c r="I95" s="4947"/>
      <c r="J95" s="4947"/>
      <c r="K95" s="4948"/>
      <c r="L95" s="2949">
        <f>L94*1</f>
        <v>189.9</v>
      </c>
      <c r="M95" s="2349"/>
      <c r="N95" s="2348"/>
      <c r="O95" s="2948"/>
    </row>
    <row r="96" spans="1:19" ht="165.75" customHeight="1" x14ac:dyDescent="0.2">
      <c r="A96" s="35" t="s">
        <v>20</v>
      </c>
      <c r="B96" s="35"/>
      <c r="C96" s="35"/>
      <c r="D96" s="35"/>
      <c r="E96" s="35"/>
      <c r="F96" s="35"/>
      <c r="G96" s="35"/>
      <c r="H96" s="2947"/>
      <c r="I96" s="35"/>
      <c r="J96" s="35"/>
      <c r="K96" s="35"/>
      <c r="L96" s="35"/>
      <c r="M96" s="35"/>
      <c r="N96" s="2946"/>
      <c r="O96" s="2945"/>
    </row>
    <row r="97" spans="1:15" ht="28.5" customHeight="1" thickBot="1" x14ac:dyDescent="0.25">
      <c r="A97" s="2328"/>
      <c r="B97" s="2331"/>
      <c r="C97" s="2331"/>
      <c r="D97" s="2331"/>
      <c r="E97" s="2331"/>
      <c r="F97" s="4949" t="s">
        <v>19</v>
      </c>
      <c r="G97" s="4949"/>
      <c r="H97" s="4949"/>
      <c r="I97" s="4949"/>
      <c r="J97" s="4949"/>
      <c r="K97" s="4949"/>
      <c r="L97" s="4949"/>
      <c r="M97" s="2343"/>
      <c r="N97" s="2343"/>
      <c r="O97" s="2577"/>
    </row>
    <row r="98" spans="1:15" ht="26.25" thickBot="1" x14ac:dyDescent="0.25">
      <c r="A98" s="2328"/>
      <c r="B98" s="2331"/>
      <c r="C98" s="2331"/>
      <c r="D98" s="2331"/>
      <c r="E98" s="2331"/>
      <c r="F98" s="2342"/>
      <c r="G98" s="2340"/>
      <c r="H98" s="2341"/>
      <c r="I98" s="2340"/>
      <c r="J98" s="2340"/>
      <c r="K98" s="381"/>
      <c r="L98" s="23" t="s">
        <v>17</v>
      </c>
      <c r="M98" s="2328"/>
      <c r="N98" s="2328"/>
      <c r="O98" s="2577"/>
    </row>
    <row r="99" spans="1:15" ht="13.5" thickBot="1" x14ac:dyDescent="0.25">
      <c r="A99" s="2328"/>
      <c r="B99" s="2331"/>
      <c r="C99" s="2331"/>
      <c r="D99" s="2331"/>
      <c r="E99" s="2331"/>
      <c r="F99" s="4950" t="s">
        <v>16</v>
      </c>
      <c r="G99" s="4951"/>
      <c r="H99" s="4951"/>
      <c r="I99" s="4951"/>
      <c r="J99" s="4951"/>
      <c r="K99" s="4952"/>
      <c r="L99" s="2944">
        <f>L100+L102</f>
        <v>189.9</v>
      </c>
      <c r="M99" s="2338"/>
      <c r="N99" s="2328"/>
      <c r="O99" s="2577"/>
    </row>
    <row r="100" spans="1:15" x14ac:dyDescent="0.2">
      <c r="A100" s="2328"/>
      <c r="B100" s="2331"/>
      <c r="C100" s="2331"/>
      <c r="D100" s="2331"/>
      <c r="E100" s="2331"/>
      <c r="F100" s="4406" t="s">
        <v>14</v>
      </c>
      <c r="G100" s="4407"/>
      <c r="H100" s="4407"/>
      <c r="I100" s="4407"/>
      <c r="J100" s="4407"/>
      <c r="K100" s="4408"/>
      <c r="L100" s="2327">
        <f>L16+L22+L28+L50+L68+L77+L91</f>
        <v>125</v>
      </c>
      <c r="M100" s="2328"/>
      <c r="N100" s="2328"/>
      <c r="O100" s="2577"/>
    </row>
    <row r="101" spans="1:15" x14ac:dyDescent="0.2">
      <c r="A101" s="2328"/>
      <c r="B101" s="2331"/>
      <c r="C101" s="2331"/>
      <c r="D101" s="2331"/>
      <c r="E101" s="2331"/>
      <c r="F101" s="4406" t="s">
        <v>458</v>
      </c>
      <c r="G101" s="4407"/>
      <c r="H101" s="4407"/>
      <c r="I101" s="4407"/>
      <c r="J101" s="4407"/>
      <c r="K101" s="4408"/>
      <c r="L101" s="2333"/>
      <c r="M101" s="2328"/>
      <c r="N101" s="2328"/>
      <c r="O101" s="2577"/>
    </row>
    <row r="102" spans="1:15" x14ac:dyDescent="0.2">
      <c r="A102" s="2328"/>
      <c r="B102" s="2331"/>
      <c r="C102" s="2331"/>
      <c r="D102" s="2331"/>
      <c r="E102" s="2331"/>
      <c r="F102" s="4406" t="s">
        <v>12</v>
      </c>
      <c r="G102" s="4407"/>
      <c r="H102" s="4407"/>
      <c r="I102" s="4407"/>
      <c r="J102" s="4407"/>
      <c r="K102" s="4408"/>
      <c r="L102" s="2943">
        <f>L51+L23+L78</f>
        <v>64.900000000000006</v>
      </c>
      <c r="M102" s="2328"/>
      <c r="N102" s="2328"/>
      <c r="O102" s="2577"/>
    </row>
    <row r="103" spans="1:15" x14ac:dyDescent="0.2">
      <c r="A103" s="2328"/>
      <c r="B103" s="2331"/>
      <c r="C103" s="2331"/>
      <c r="D103" s="2331"/>
      <c r="E103" s="2331"/>
      <c r="F103" s="4406" t="s">
        <v>11</v>
      </c>
      <c r="G103" s="4407"/>
      <c r="H103" s="4407"/>
      <c r="I103" s="4407"/>
      <c r="J103" s="4407"/>
      <c r="K103" s="4408"/>
      <c r="L103" s="2333"/>
      <c r="M103" s="2328"/>
      <c r="N103" s="2328"/>
      <c r="O103" s="2577"/>
    </row>
    <row r="104" spans="1:15" x14ac:dyDescent="0.2">
      <c r="A104" s="2328"/>
      <c r="B104" s="2331"/>
      <c r="C104" s="2331"/>
      <c r="D104" s="2331"/>
      <c r="E104" s="2331"/>
      <c r="F104" s="3783" t="s">
        <v>10</v>
      </c>
      <c r="G104" s="3784"/>
      <c r="H104" s="3784"/>
      <c r="I104" s="3784"/>
      <c r="J104" s="3784"/>
      <c r="K104" s="4212"/>
      <c r="L104" s="2942"/>
      <c r="M104" s="2328"/>
      <c r="N104" s="2328"/>
      <c r="O104" s="2577"/>
    </row>
    <row r="105" spans="1:15" x14ac:dyDescent="0.2">
      <c r="A105" s="2328"/>
      <c r="B105" s="2331"/>
      <c r="C105" s="2331"/>
      <c r="D105" s="2331"/>
      <c r="E105" s="2331"/>
      <c r="F105" s="1298" t="s">
        <v>9</v>
      </c>
      <c r="G105" s="2334"/>
      <c r="H105" s="2335"/>
      <c r="I105" s="2334"/>
      <c r="J105" s="2334"/>
      <c r="K105" s="1295"/>
      <c r="L105" s="2333"/>
      <c r="M105" s="2328"/>
      <c r="N105" s="2328"/>
      <c r="O105" s="2577"/>
    </row>
    <row r="106" spans="1:15" x14ac:dyDescent="0.2">
      <c r="A106" s="2328"/>
      <c r="B106" s="2331"/>
      <c r="C106" s="2331"/>
      <c r="D106" s="2331"/>
      <c r="E106" s="2331"/>
      <c r="F106" s="4406" t="s">
        <v>8</v>
      </c>
      <c r="G106" s="4407"/>
      <c r="H106" s="4407"/>
      <c r="I106" s="4407"/>
      <c r="J106" s="4407"/>
      <c r="K106" s="4408"/>
      <c r="L106" s="2333"/>
      <c r="M106" s="2328"/>
      <c r="N106" s="2328"/>
      <c r="O106" s="2578"/>
    </row>
    <row r="107" spans="1:15" x14ac:dyDescent="0.2">
      <c r="A107" s="2328"/>
      <c r="B107" s="2331"/>
      <c r="C107" s="2331"/>
      <c r="D107" s="2331"/>
      <c r="E107" s="2331"/>
      <c r="F107" s="4406" t="s">
        <v>457</v>
      </c>
      <c r="G107" s="4407"/>
      <c r="H107" s="4407"/>
      <c r="I107" s="4407"/>
      <c r="J107" s="4407"/>
      <c r="K107" s="4408"/>
      <c r="L107" s="2330"/>
      <c r="M107" s="2328"/>
      <c r="N107" s="2328"/>
      <c r="O107" s="2577"/>
    </row>
    <row r="108" spans="1:15" x14ac:dyDescent="0.2">
      <c r="A108" s="2328"/>
      <c r="B108" s="2331"/>
      <c r="C108" s="2331"/>
      <c r="D108" s="2331"/>
      <c r="E108" s="2331"/>
      <c r="F108" s="4406" t="s">
        <v>6</v>
      </c>
      <c r="G108" s="4407"/>
      <c r="H108" s="4407"/>
      <c r="I108" s="4407"/>
      <c r="J108" s="4407"/>
      <c r="K108" s="4408"/>
      <c r="L108" s="2330"/>
      <c r="M108" s="2328"/>
      <c r="N108" s="2328"/>
      <c r="O108" s="2577"/>
    </row>
    <row r="109" spans="1:15" x14ac:dyDescent="0.2">
      <c r="A109" s="2328"/>
      <c r="B109" s="2331"/>
      <c r="C109" s="2331"/>
      <c r="D109" s="2331"/>
      <c r="E109" s="2331"/>
      <c r="F109" s="4406" t="s">
        <v>5</v>
      </c>
      <c r="G109" s="4407"/>
      <c r="H109" s="4407"/>
      <c r="I109" s="4407"/>
      <c r="J109" s="4407"/>
      <c r="K109" s="4408"/>
      <c r="L109" s="2330"/>
      <c r="M109" s="2328"/>
      <c r="N109" s="2328"/>
      <c r="O109" s="2577"/>
    </row>
    <row r="110" spans="1:15" ht="13.5" thickBot="1" x14ac:dyDescent="0.25">
      <c r="F110" s="4412" t="s">
        <v>456</v>
      </c>
      <c r="G110" s="4413"/>
      <c r="H110" s="4413"/>
      <c r="I110" s="4413"/>
      <c r="J110" s="4413"/>
      <c r="K110" s="4414"/>
      <c r="L110" s="2941"/>
      <c r="M110" s="2328"/>
      <c r="N110" s="2328"/>
    </row>
    <row r="111" spans="1:15" ht="13.5" thickBot="1" x14ac:dyDescent="0.25">
      <c r="F111" s="4415" t="s">
        <v>2</v>
      </c>
      <c r="G111" s="4416"/>
      <c r="H111" s="4416"/>
      <c r="I111" s="4416"/>
      <c r="J111" s="4416"/>
      <c r="K111" s="4416"/>
      <c r="L111" s="2940">
        <f>L112</f>
        <v>0</v>
      </c>
      <c r="M111" s="2328"/>
      <c r="N111" s="2328"/>
    </row>
    <row r="112" spans="1:15" ht="13.5" thickBot="1" x14ac:dyDescent="0.25">
      <c r="F112" s="4417" t="s">
        <v>454</v>
      </c>
      <c r="G112" s="4418"/>
      <c r="H112" s="4418"/>
      <c r="I112" s="4418"/>
      <c r="J112" s="4418"/>
      <c r="K112" s="4419"/>
      <c r="L112" s="2327">
        <v>0</v>
      </c>
    </row>
    <row r="113" spans="6:12" ht="13.5" thickBot="1" x14ac:dyDescent="0.25">
      <c r="F113" s="5108" t="s">
        <v>0</v>
      </c>
      <c r="G113" s="4404"/>
      <c r="H113" s="4404"/>
      <c r="I113" s="4404"/>
      <c r="J113" s="4404"/>
      <c r="K113" s="4405"/>
      <c r="L113" s="2939">
        <f>L99+L111</f>
        <v>189.9</v>
      </c>
    </row>
  </sheetData>
  <mergeCells count="182">
    <mergeCell ref="A91:A92"/>
    <mergeCell ref="F104:K104"/>
    <mergeCell ref="B94:K94"/>
    <mergeCell ref="A95:K95"/>
    <mergeCell ref="F97:L97"/>
    <mergeCell ref="F99:K99"/>
    <mergeCell ref="F101:K101"/>
    <mergeCell ref="G50:G53"/>
    <mergeCell ref="G54:G56"/>
    <mergeCell ref="G57:G59"/>
    <mergeCell ref="G60:G61"/>
    <mergeCell ref="F102:K102"/>
    <mergeCell ref="F103:K103"/>
    <mergeCell ref="A83:A85"/>
    <mergeCell ref="E83:E85"/>
    <mergeCell ref="D91:D92"/>
    <mergeCell ref="E80:E82"/>
    <mergeCell ref="D80:D82"/>
    <mergeCell ref="B91:B92"/>
    <mergeCell ref="B83:B85"/>
    <mergeCell ref="J60:J67"/>
    <mergeCell ref="J77:J85"/>
    <mergeCell ref="G88:G92"/>
    <mergeCell ref="C87:O87"/>
    <mergeCell ref="M2:O2"/>
    <mergeCell ref="F112:K112"/>
    <mergeCell ref="F113:K113"/>
    <mergeCell ref="F106:K106"/>
    <mergeCell ref="F107:K107"/>
    <mergeCell ref="F108:K108"/>
    <mergeCell ref="F109:K109"/>
    <mergeCell ref="F110:K110"/>
    <mergeCell ref="F111:K111"/>
    <mergeCell ref="F57:F59"/>
    <mergeCell ref="G77:G85"/>
    <mergeCell ref="F100:K100"/>
    <mergeCell ref="F80:F82"/>
    <mergeCell ref="F83:F85"/>
    <mergeCell ref="C86:J86"/>
    <mergeCell ref="D62:D63"/>
    <mergeCell ref="G62:G63"/>
    <mergeCell ref="C91:C92"/>
    <mergeCell ref="H88:H92"/>
    <mergeCell ref="F91:F92"/>
    <mergeCell ref="F66:F67"/>
    <mergeCell ref="C93:J93"/>
    <mergeCell ref="I88:I92"/>
    <mergeCell ref="J88:J92"/>
    <mergeCell ref="I77:I85"/>
    <mergeCell ref="H77:H85"/>
    <mergeCell ref="D83:D85"/>
    <mergeCell ref="C83:C85"/>
    <mergeCell ref="J16:J18"/>
    <mergeCell ref="I22:I24"/>
    <mergeCell ref="F34:F35"/>
    <mergeCell ref="D28:F31"/>
    <mergeCell ref="D75:D76"/>
    <mergeCell ref="I16:I19"/>
    <mergeCell ref="D20:D21"/>
    <mergeCell ref="J50:J59"/>
    <mergeCell ref="F22:F24"/>
    <mergeCell ref="H22:H24"/>
    <mergeCell ref="G68:G76"/>
    <mergeCell ref="G64:G65"/>
    <mergeCell ref="G66:G67"/>
    <mergeCell ref="D25:D27"/>
    <mergeCell ref="D77:F79"/>
    <mergeCell ref="C46:J46"/>
    <mergeCell ref="D57:D59"/>
    <mergeCell ref="D60:D61"/>
    <mergeCell ref="H16:H19"/>
    <mergeCell ref="A34:A35"/>
    <mergeCell ref="A38:A39"/>
    <mergeCell ref="F38:F39"/>
    <mergeCell ref="F40:F41"/>
    <mergeCell ref="G16:G19"/>
    <mergeCell ref="G22:G24"/>
    <mergeCell ref="G28:G31"/>
    <mergeCell ref="G32:G35"/>
    <mergeCell ref="A16:A19"/>
    <mergeCell ref="B16:B19"/>
    <mergeCell ref="A22:A24"/>
    <mergeCell ref="B22:B24"/>
    <mergeCell ref="G36:G39"/>
    <mergeCell ref="B32:B33"/>
    <mergeCell ref="B28:B31"/>
    <mergeCell ref="A28:A31"/>
    <mergeCell ref="C20:C21"/>
    <mergeCell ref="M8:M9"/>
    <mergeCell ref="K7:K9"/>
    <mergeCell ref="L7:L9"/>
    <mergeCell ref="C14:O14"/>
    <mergeCell ref="F25:F27"/>
    <mergeCell ref="A88:A90"/>
    <mergeCell ref="B88:B90"/>
    <mergeCell ref="C88:C90"/>
    <mergeCell ref="E88:E90"/>
    <mergeCell ref="F88:F90"/>
    <mergeCell ref="C16:C19"/>
    <mergeCell ref="O8:O9"/>
    <mergeCell ref="A7:A9"/>
    <mergeCell ref="B7:B9"/>
    <mergeCell ref="C7:C9"/>
    <mergeCell ref="E7:E9"/>
    <mergeCell ref="F7:F9"/>
    <mergeCell ref="H7:H9"/>
    <mergeCell ref="M7:O7"/>
    <mergeCell ref="N8:N9"/>
    <mergeCell ref="I7:I9"/>
    <mergeCell ref="F42:F43"/>
    <mergeCell ref="F44:F45"/>
    <mergeCell ref="G40:G43"/>
    <mergeCell ref="G44:G45"/>
    <mergeCell ref="A44:A45"/>
    <mergeCell ref="B42:B43"/>
    <mergeCell ref="B54:B56"/>
    <mergeCell ref="F20:F21"/>
    <mergeCell ref="D7:D9"/>
    <mergeCell ref="G7:G9"/>
    <mergeCell ref="J7:J9"/>
    <mergeCell ref="H68:H76"/>
    <mergeCell ref="I68:I76"/>
    <mergeCell ref="J68:J76"/>
    <mergeCell ref="F75:F76"/>
    <mergeCell ref="E75:E76"/>
    <mergeCell ref="A68:A74"/>
    <mergeCell ref="B68:B74"/>
    <mergeCell ref="C75:C76"/>
    <mergeCell ref="J28:J30"/>
    <mergeCell ref="J22:J24"/>
    <mergeCell ref="B75:B76"/>
    <mergeCell ref="A75:A76"/>
    <mergeCell ref="D50:F53"/>
    <mergeCell ref="D54:D56"/>
    <mergeCell ref="C68:C74"/>
    <mergeCell ref="E68:E74"/>
    <mergeCell ref="C54:C56"/>
    <mergeCell ref="F36:F37"/>
    <mergeCell ref="H28:H31"/>
    <mergeCell ref="H32:H45"/>
    <mergeCell ref="A32:A33"/>
    <mergeCell ref="A80:A82"/>
    <mergeCell ref="B80:B82"/>
    <mergeCell ref="C80:C82"/>
    <mergeCell ref="C77:C79"/>
    <mergeCell ref="B77:B79"/>
    <mergeCell ref="A77:A79"/>
    <mergeCell ref="B57:B59"/>
    <mergeCell ref="B60:B61"/>
    <mergeCell ref="A57:A59"/>
    <mergeCell ref="A60:A61"/>
    <mergeCell ref="A64:A65"/>
    <mergeCell ref="B64:B65"/>
    <mergeCell ref="C62:C63"/>
    <mergeCell ref="C57:C59"/>
    <mergeCell ref="C60:C61"/>
    <mergeCell ref="C64:C65"/>
    <mergeCell ref="A62:A63"/>
    <mergeCell ref="Q2:R4"/>
    <mergeCell ref="B62:B63"/>
    <mergeCell ref="B44:B45"/>
    <mergeCell ref="A54:A56"/>
    <mergeCell ref="A40:A41"/>
    <mergeCell ref="H50:H67"/>
    <mergeCell ref="F60:F61"/>
    <mergeCell ref="F62:F63"/>
    <mergeCell ref="F64:F65"/>
    <mergeCell ref="A25:A27"/>
    <mergeCell ref="B25:B27"/>
    <mergeCell ref="A48:A49"/>
    <mergeCell ref="B48:B49"/>
    <mergeCell ref="B34:B35"/>
    <mergeCell ref="F16:F19"/>
    <mergeCell ref="D64:D65"/>
    <mergeCell ref="B36:B37"/>
    <mergeCell ref="B38:B39"/>
    <mergeCell ref="B40:B41"/>
    <mergeCell ref="A42:A43"/>
    <mergeCell ref="A36:A37"/>
    <mergeCell ref="A3:O3"/>
    <mergeCell ref="A5:O5"/>
    <mergeCell ref="A4:O4"/>
  </mergeCells>
  <pageMargins left="0.70866141732283472" right="0.70866141732283472" top="0.74803149606299213" bottom="0.74803149606299213" header="0.31496062992125984" footer="0.31496062992125984"/>
  <pageSetup paperSize="9" scale="70" firstPageNumber="50" fitToHeight="0" orientation="landscape" useFirstPageNumber="1" r:id="rId1"/>
  <headerFooter>
    <oddHeader>&amp;C&amp;P</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58"/>
  <sheetViews>
    <sheetView topLeftCell="A127" zoomScale="90" zoomScaleNormal="90" zoomScaleSheetLayoutView="90" workbookViewId="0">
      <selection activeCell="W9" sqref="W9"/>
    </sheetView>
  </sheetViews>
  <sheetFormatPr defaultRowHeight="12.75" x14ac:dyDescent="0.2"/>
  <cols>
    <col min="1" max="1" width="3.5703125" style="1035" customWidth="1"/>
    <col min="2" max="2" width="3.42578125" style="1034" customWidth="1"/>
    <col min="3" max="4" width="3.7109375" style="1034" customWidth="1"/>
    <col min="5" max="5" width="3.5703125" style="1034" customWidth="1"/>
    <col min="6" max="6" width="39.42578125" style="1034" customWidth="1"/>
    <col min="7" max="7" width="6.85546875" style="1034" customWidth="1"/>
    <col min="8" max="8" width="7.85546875" style="1034" customWidth="1"/>
    <col min="9" max="9" width="5.85546875" style="1034" customWidth="1"/>
    <col min="10" max="10" width="31.7109375" style="1034" customWidth="1"/>
    <col min="11" max="11" width="7.28515625" style="1034" customWidth="1"/>
    <col min="12" max="12" width="10" style="1035" customWidth="1"/>
    <col min="13" max="13" width="41.28515625" style="1034" customWidth="1"/>
    <col min="14" max="14" width="9.140625" style="1034" customWidth="1"/>
    <col min="15" max="15" width="6.7109375" style="1034" bestFit="1" customWidth="1"/>
    <col min="16" max="16384" width="9.140625" style="1034"/>
  </cols>
  <sheetData>
    <row r="1" spans="1:21" ht="67.5" customHeight="1" x14ac:dyDescent="0.2">
      <c r="M1" s="3567" t="s">
        <v>1222</v>
      </c>
      <c r="N1" s="3567"/>
      <c r="O1" s="3567"/>
      <c r="Q1" s="3567"/>
      <c r="R1" s="3567"/>
    </row>
    <row r="2" spans="1:21" ht="22.5" customHeight="1" x14ac:dyDescent="0.2">
      <c r="A2" s="5124" t="s">
        <v>184</v>
      </c>
      <c r="B2" s="5124"/>
      <c r="C2" s="5124"/>
      <c r="D2" s="5124"/>
      <c r="E2" s="5124"/>
      <c r="F2" s="5124"/>
      <c r="G2" s="5124"/>
      <c r="H2" s="5124"/>
      <c r="I2" s="5124"/>
      <c r="J2" s="5124"/>
      <c r="K2" s="5124"/>
      <c r="L2" s="5124"/>
      <c r="M2" s="5124"/>
      <c r="N2" s="5124"/>
      <c r="O2" s="5124"/>
      <c r="Q2" s="3567"/>
      <c r="R2" s="3567"/>
    </row>
    <row r="3" spans="1:21" ht="13.9" customHeight="1" x14ac:dyDescent="0.2">
      <c r="A3" s="5151" t="s">
        <v>1213</v>
      </c>
      <c r="B3" s="5151"/>
      <c r="C3" s="5151"/>
      <c r="D3" s="5151"/>
      <c r="E3" s="5151"/>
      <c r="F3" s="5151"/>
      <c r="G3" s="5151"/>
      <c r="H3" s="5151"/>
      <c r="I3" s="5151"/>
      <c r="J3" s="5151"/>
      <c r="K3" s="5151"/>
      <c r="L3" s="5151"/>
      <c r="M3" s="5151"/>
      <c r="N3" s="5151"/>
      <c r="O3" s="5151"/>
      <c r="Q3" s="3567"/>
      <c r="R3" s="3567"/>
    </row>
    <row r="4" spans="1:21" ht="14.25" x14ac:dyDescent="0.2">
      <c r="A4" s="4318" t="s">
        <v>182</v>
      </c>
      <c r="B4" s="4318"/>
      <c r="C4" s="4318"/>
      <c r="D4" s="4318"/>
      <c r="E4" s="4318"/>
      <c r="F4" s="4318"/>
      <c r="G4" s="4318"/>
      <c r="H4" s="4318"/>
      <c r="I4" s="4318"/>
      <c r="J4" s="4318"/>
      <c r="K4" s="4318"/>
      <c r="L4" s="4318"/>
      <c r="M4" s="4318"/>
      <c r="N4" s="4318"/>
      <c r="O4" s="4318"/>
    </row>
    <row r="5" spans="1:21" ht="16.5" thickBot="1" x14ac:dyDescent="0.25">
      <c r="A5" s="3566"/>
      <c r="B5" s="1285"/>
      <c r="C5" s="1285"/>
      <c r="D5" s="1285"/>
      <c r="E5" s="1285"/>
      <c r="F5" s="1285"/>
      <c r="G5" s="1285"/>
      <c r="H5" s="1285"/>
      <c r="I5" s="1285"/>
      <c r="J5" s="1285"/>
      <c r="K5" s="1285"/>
      <c r="L5" s="1285"/>
      <c r="M5" s="1286"/>
      <c r="N5" s="5173" t="s">
        <v>573</v>
      </c>
      <c r="O5" s="5173"/>
    </row>
    <row r="6" spans="1:21" ht="30.6" customHeight="1" thickBot="1" x14ac:dyDescent="0.25">
      <c r="A6" s="5193" t="s">
        <v>181</v>
      </c>
      <c r="B6" s="5196" t="s">
        <v>180</v>
      </c>
      <c r="C6" s="5181" t="s">
        <v>176</v>
      </c>
      <c r="D6" s="5174" t="s">
        <v>178</v>
      </c>
      <c r="E6" s="5184" t="s">
        <v>179</v>
      </c>
      <c r="F6" s="5187" t="s">
        <v>177</v>
      </c>
      <c r="G6" s="5177" t="s">
        <v>176</v>
      </c>
      <c r="H6" s="5154" t="s">
        <v>175</v>
      </c>
      <c r="I6" s="5316" t="s">
        <v>174</v>
      </c>
      <c r="J6" s="3997" t="s">
        <v>173</v>
      </c>
      <c r="K6" s="5154" t="s">
        <v>172</v>
      </c>
      <c r="L6" s="3997" t="s">
        <v>171</v>
      </c>
      <c r="M6" s="4506" t="s">
        <v>170</v>
      </c>
      <c r="N6" s="4507"/>
      <c r="O6" s="4508"/>
    </row>
    <row r="7" spans="1:21" x14ac:dyDescent="0.2">
      <c r="A7" s="5194"/>
      <c r="B7" s="5197"/>
      <c r="C7" s="5182"/>
      <c r="D7" s="5175"/>
      <c r="E7" s="5185"/>
      <c r="F7" s="5188"/>
      <c r="G7" s="5178"/>
      <c r="H7" s="5155"/>
      <c r="I7" s="5317"/>
      <c r="J7" s="3998"/>
      <c r="K7" s="5155"/>
      <c r="L7" s="3998"/>
      <c r="M7" s="5191" t="s">
        <v>169</v>
      </c>
      <c r="N7" s="5314" t="s">
        <v>168</v>
      </c>
      <c r="O7" s="5157" t="s">
        <v>167</v>
      </c>
    </row>
    <row r="8" spans="1:21" ht="133.15" customHeight="1" thickBot="1" x14ac:dyDescent="0.25">
      <c r="A8" s="5195"/>
      <c r="B8" s="5198"/>
      <c r="C8" s="5183"/>
      <c r="D8" s="5176"/>
      <c r="E8" s="5186"/>
      <c r="F8" s="5189"/>
      <c r="G8" s="5179"/>
      <c r="H8" s="5156"/>
      <c r="I8" s="5318"/>
      <c r="J8" s="3999"/>
      <c r="K8" s="5156"/>
      <c r="L8" s="3999"/>
      <c r="M8" s="5192"/>
      <c r="N8" s="5315"/>
      <c r="O8" s="5158"/>
    </row>
    <row r="9" spans="1:21" ht="16.5" thickBot="1" x14ac:dyDescent="0.3">
      <c r="A9" s="1283" t="s">
        <v>25</v>
      </c>
      <c r="B9" s="3565" t="s">
        <v>1212</v>
      </c>
      <c r="C9" s="3564"/>
      <c r="D9" s="3564"/>
      <c r="E9" s="3564"/>
      <c r="F9" s="3564"/>
      <c r="G9" s="3564"/>
      <c r="H9" s="3563"/>
      <c r="I9" s="3563"/>
      <c r="J9" s="3563"/>
      <c r="K9" s="3563"/>
      <c r="L9" s="3562"/>
      <c r="M9" s="3561"/>
      <c r="N9" s="3560"/>
      <c r="O9" s="3559"/>
    </row>
    <row r="10" spans="1:21" ht="24.75" customHeight="1" thickBot="1" x14ac:dyDescent="0.25">
      <c r="A10" s="3558"/>
      <c r="B10" s="3557"/>
      <c r="C10" s="3555"/>
      <c r="D10" s="3555"/>
      <c r="E10" s="3555"/>
      <c r="F10" s="3556"/>
      <c r="G10" s="3556"/>
      <c r="H10" s="3555"/>
      <c r="I10" s="3555"/>
      <c r="J10" s="3555"/>
      <c r="K10" s="3555"/>
      <c r="L10" s="3554"/>
      <c r="M10" s="3553" t="s">
        <v>1211</v>
      </c>
      <c r="N10" s="3552" t="s">
        <v>65</v>
      </c>
      <c r="O10" s="3551">
        <v>99.9</v>
      </c>
    </row>
    <row r="11" spans="1:21" ht="22.5" customHeight="1" thickBot="1" x14ac:dyDescent="0.25">
      <c r="A11" s="3256" t="s">
        <v>25</v>
      </c>
      <c r="B11" s="3550" t="s">
        <v>25</v>
      </c>
      <c r="C11" s="3322" t="s">
        <v>1210</v>
      </c>
      <c r="D11" s="3549"/>
      <c r="E11" s="3549"/>
      <c r="F11" s="3549"/>
      <c r="G11" s="3549"/>
      <c r="H11" s="3549"/>
      <c r="I11" s="3549"/>
      <c r="J11" s="3549"/>
      <c r="K11" s="3549"/>
      <c r="L11" s="3549"/>
      <c r="M11" s="3549"/>
      <c r="N11" s="3549"/>
      <c r="O11" s="3548"/>
    </row>
    <row r="12" spans="1:21" ht="39" thickBot="1" x14ac:dyDescent="0.25">
      <c r="A12" s="3547"/>
      <c r="B12" s="3546"/>
      <c r="C12" s="3545"/>
      <c r="D12" s="3544"/>
      <c r="E12" s="3544"/>
      <c r="F12" s="3544"/>
      <c r="G12" s="3544"/>
      <c r="H12" s="3544"/>
      <c r="I12" s="3544"/>
      <c r="J12" s="3544"/>
      <c r="K12" s="3544"/>
      <c r="L12" s="3544"/>
      <c r="M12" s="3543" t="s">
        <v>1209</v>
      </c>
      <c r="N12" s="3542" t="s">
        <v>65</v>
      </c>
      <c r="O12" s="3541">
        <v>93</v>
      </c>
    </row>
    <row r="13" spans="1:21" ht="21" customHeight="1" x14ac:dyDescent="0.2">
      <c r="A13" s="5128" t="s">
        <v>25</v>
      </c>
      <c r="B13" s="5125" t="s">
        <v>25</v>
      </c>
      <c r="C13" s="3291" t="s">
        <v>25</v>
      </c>
      <c r="D13" s="5199" t="s">
        <v>1208</v>
      </c>
      <c r="E13" s="5200"/>
      <c r="F13" s="5201"/>
      <c r="G13" s="5142" t="s">
        <v>156</v>
      </c>
      <c r="H13" s="5319" t="s">
        <v>33</v>
      </c>
      <c r="I13" s="5295" t="s">
        <v>1126</v>
      </c>
      <c r="J13" s="3273" t="s">
        <v>83</v>
      </c>
      <c r="K13" s="3296" t="s">
        <v>28</v>
      </c>
      <c r="L13" s="3540">
        <f>L17+L29+L31+L34</f>
        <v>1914.8</v>
      </c>
      <c r="M13" s="5131"/>
      <c r="N13" s="5152"/>
      <c r="O13" s="5133"/>
    </row>
    <row r="14" spans="1:21" ht="22.5" customHeight="1" x14ac:dyDescent="0.2">
      <c r="A14" s="5129"/>
      <c r="B14" s="5126"/>
      <c r="C14" s="3291"/>
      <c r="D14" s="5202"/>
      <c r="E14" s="5203"/>
      <c r="F14" s="5204"/>
      <c r="G14" s="5143"/>
      <c r="H14" s="5253"/>
      <c r="I14" s="5296"/>
      <c r="J14" s="3262" t="s">
        <v>47</v>
      </c>
      <c r="K14" s="3370" t="s">
        <v>1190</v>
      </c>
      <c r="L14" s="3539">
        <f>L19+L21+L23+L25+L36+L38</f>
        <v>24617.899999999998</v>
      </c>
      <c r="M14" s="5190"/>
      <c r="N14" s="5153"/>
      <c r="O14" s="5135"/>
    </row>
    <row r="15" spans="1:21" ht="21" customHeight="1" thickBot="1" x14ac:dyDescent="0.25">
      <c r="A15" s="5129"/>
      <c r="B15" s="5126"/>
      <c r="C15" s="3291"/>
      <c r="D15" s="5202"/>
      <c r="E15" s="5203"/>
      <c r="F15" s="5204"/>
      <c r="G15" s="5143"/>
      <c r="H15" s="5253"/>
      <c r="I15" s="5296"/>
      <c r="J15" s="3281"/>
      <c r="K15" s="3492" t="s">
        <v>144</v>
      </c>
      <c r="L15" s="3538">
        <f>L27+L32+L39</f>
        <v>323.80000000000007</v>
      </c>
      <c r="M15" s="5190"/>
      <c r="N15" s="5153"/>
      <c r="O15" s="5135"/>
      <c r="R15" s="3537"/>
      <c r="U15" s="1038"/>
    </row>
    <row r="16" spans="1:21" ht="25.5" customHeight="1" thickBot="1" x14ac:dyDescent="0.25">
      <c r="A16" s="5130"/>
      <c r="B16" s="5127"/>
      <c r="C16" s="3536"/>
      <c r="D16" s="5205"/>
      <c r="E16" s="5206"/>
      <c r="F16" s="5207"/>
      <c r="G16" s="5144"/>
      <c r="H16" s="5320"/>
      <c r="I16" s="5296"/>
      <c r="J16" s="3275"/>
      <c r="K16" s="3535" t="s">
        <v>21</v>
      </c>
      <c r="L16" s="3534">
        <f>SUM(L13:L15)</f>
        <v>26856.499999999996</v>
      </c>
      <c r="M16" s="5190"/>
      <c r="N16" s="5153"/>
      <c r="O16" s="5135"/>
    </row>
    <row r="17" spans="1:21" ht="27.75" customHeight="1" x14ac:dyDescent="0.2">
      <c r="A17" s="5128" t="s">
        <v>25</v>
      </c>
      <c r="B17" s="5168" t="s">
        <v>25</v>
      </c>
      <c r="C17" s="5147" t="s">
        <v>25</v>
      </c>
      <c r="D17" s="5209" t="s">
        <v>25</v>
      </c>
      <c r="E17" s="3404"/>
      <c r="F17" s="5211" t="s">
        <v>1207</v>
      </c>
      <c r="G17" s="5142" t="s">
        <v>156</v>
      </c>
      <c r="H17" s="5149" t="s">
        <v>33</v>
      </c>
      <c r="I17" s="3274" t="s">
        <v>1002</v>
      </c>
      <c r="J17" s="3360" t="s">
        <v>47</v>
      </c>
      <c r="K17" s="3514" t="s">
        <v>28</v>
      </c>
      <c r="L17" s="3271">
        <v>525.9</v>
      </c>
      <c r="M17" s="5131" t="s">
        <v>1133</v>
      </c>
      <c r="N17" s="5152" t="s">
        <v>374</v>
      </c>
      <c r="O17" s="3421" t="s">
        <v>1206</v>
      </c>
      <c r="P17" s="3533"/>
      <c r="T17" s="3518"/>
    </row>
    <row r="18" spans="1:21" ht="25.5" customHeight="1" thickBot="1" x14ac:dyDescent="0.25">
      <c r="A18" s="5130"/>
      <c r="B18" s="5170"/>
      <c r="C18" s="5148"/>
      <c r="D18" s="5210"/>
      <c r="E18" s="3396"/>
      <c r="F18" s="5212"/>
      <c r="G18" s="5143"/>
      <c r="H18" s="5150"/>
      <c r="I18" s="3263"/>
      <c r="J18" s="3275"/>
      <c r="K18" s="3261" t="s">
        <v>21</v>
      </c>
      <c r="L18" s="3420">
        <f>SUM(L17)</f>
        <v>525.9</v>
      </c>
      <c r="M18" s="5132"/>
      <c r="N18" s="5344"/>
      <c r="O18" s="3493"/>
      <c r="P18" s="3530"/>
      <c r="T18" s="3518"/>
    </row>
    <row r="19" spans="1:21" ht="24" customHeight="1" x14ac:dyDescent="0.2">
      <c r="A19" s="5128" t="s">
        <v>25</v>
      </c>
      <c r="B19" s="5168" t="s">
        <v>25</v>
      </c>
      <c r="C19" s="5147" t="s">
        <v>25</v>
      </c>
      <c r="D19" s="5165" t="s">
        <v>27</v>
      </c>
      <c r="E19" s="3509"/>
      <c r="F19" s="5145" t="s">
        <v>1205</v>
      </c>
      <c r="G19" s="5143"/>
      <c r="H19" s="5149" t="s">
        <v>33</v>
      </c>
      <c r="I19" s="3338" t="s">
        <v>1006</v>
      </c>
      <c r="J19" s="3273" t="s">
        <v>83</v>
      </c>
      <c r="K19" s="3529" t="s">
        <v>1190</v>
      </c>
      <c r="L19" s="3424">
        <v>7393.8</v>
      </c>
      <c r="M19" s="5131" t="s">
        <v>1133</v>
      </c>
      <c r="N19" s="5152" t="s">
        <v>374</v>
      </c>
      <c r="O19" s="5133" t="s">
        <v>1204</v>
      </c>
      <c r="P19" s="5364"/>
      <c r="T19" s="3518"/>
    </row>
    <row r="20" spans="1:21" ht="26.25" customHeight="1" thickBot="1" x14ac:dyDescent="0.25">
      <c r="A20" s="5130"/>
      <c r="B20" s="5170"/>
      <c r="C20" s="5148"/>
      <c r="D20" s="5167"/>
      <c r="E20" s="3497"/>
      <c r="F20" s="5208"/>
      <c r="G20" s="5143"/>
      <c r="H20" s="5150"/>
      <c r="I20" s="3331" t="s">
        <v>1002</v>
      </c>
      <c r="J20" s="3262" t="s">
        <v>47</v>
      </c>
      <c r="K20" s="3261" t="s">
        <v>21</v>
      </c>
      <c r="L20" s="3420">
        <f>L19</f>
        <v>7393.8</v>
      </c>
      <c r="M20" s="5132"/>
      <c r="N20" s="5344"/>
      <c r="O20" s="5134"/>
      <c r="P20" s="5364"/>
      <c r="T20" s="3518"/>
    </row>
    <row r="21" spans="1:21" ht="18.75" customHeight="1" x14ac:dyDescent="0.2">
      <c r="A21" s="5128" t="s">
        <v>25</v>
      </c>
      <c r="B21" s="5168" t="s">
        <v>25</v>
      </c>
      <c r="C21" s="5147" t="s">
        <v>25</v>
      </c>
      <c r="D21" s="5165" t="s">
        <v>93</v>
      </c>
      <c r="E21" s="3404"/>
      <c r="F21" s="5145" t="s">
        <v>1203</v>
      </c>
      <c r="G21" s="5142" t="s">
        <v>156</v>
      </c>
      <c r="H21" s="5149" t="s">
        <v>33</v>
      </c>
      <c r="I21" s="3338" t="s">
        <v>1006</v>
      </c>
      <c r="J21" s="3273" t="s">
        <v>83</v>
      </c>
      <c r="K21" s="3529" t="s">
        <v>1190</v>
      </c>
      <c r="L21" s="3271">
        <v>49</v>
      </c>
      <c r="M21" s="3532" t="s">
        <v>1202</v>
      </c>
      <c r="N21" s="3456" t="s">
        <v>374</v>
      </c>
      <c r="O21" s="3421" t="s">
        <v>1002</v>
      </c>
      <c r="P21" s="3530"/>
      <c r="T21" s="5294"/>
    </row>
    <row r="22" spans="1:21" ht="15.75" customHeight="1" thickBot="1" x14ac:dyDescent="0.25">
      <c r="A22" s="5130"/>
      <c r="B22" s="5170"/>
      <c r="C22" s="5148"/>
      <c r="D22" s="5167"/>
      <c r="E22" s="3396"/>
      <c r="F22" s="5146"/>
      <c r="G22" s="5143"/>
      <c r="H22" s="5150"/>
      <c r="I22" s="3331"/>
      <c r="J22" s="3418"/>
      <c r="K22" s="3261" t="s">
        <v>21</v>
      </c>
      <c r="L22" s="3420">
        <f>SUM(L21)</f>
        <v>49</v>
      </c>
      <c r="M22" s="3394"/>
      <c r="N22" s="3531"/>
      <c r="O22" s="3493"/>
      <c r="P22" s="3530"/>
      <c r="T22" s="5294"/>
    </row>
    <row r="23" spans="1:21" ht="23.25" customHeight="1" x14ac:dyDescent="0.2">
      <c r="A23" s="5128" t="s">
        <v>25</v>
      </c>
      <c r="B23" s="5168" t="s">
        <v>25</v>
      </c>
      <c r="C23" s="5147" t="s">
        <v>25</v>
      </c>
      <c r="D23" s="5165" t="s">
        <v>91</v>
      </c>
      <c r="E23" s="3509"/>
      <c r="F23" s="5145" t="s">
        <v>1201</v>
      </c>
      <c r="G23" s="5143"/>
      <c r="H23" s="5149" t="s">
        <v>33</v>
      </c>
      <c r="I23" s="3338" t="s">
        <v>1006</v>
      </c>
      <c r="J23" s="3273" t="s">
        <v>83</v>
      </c>
      <c r="K23" s="3529" t="s">
        <v>1190</v>
      </c>
      <c r="L23" s="3285">
        <v>17175.099999999999</v>
      </c>
      <c r="M23" s="5131" t="s">
        <v>1133</v>
      </c>
      <c r="N23" s="5152" t="s">
        <v>374</v>
      </c>
      <c r="O23" s="5133" t="s">
        <v>1200</v>
      </c>
      <c r="P23" s="5364"/>
      <c r="T23" s="3518"/>
    </row>
    <row r="24" spans="1:21" ht="24" customHeight="1" thickBot="1" x14ac:dyDescent="0.25">
      <c r="A24" s="5130"/>
      <c r="B24" s="5170"/>
      <c r="C24" s="5148"/>
      <c r="D24" s="5167"/>
      <c r="E24" s="3497"/>
      <c r="F24" s="5146"/>
      <c r="G24" s="5143"/>
      <c r="H24" s="5150"/>
      <c r="I24" s="3331" t="s">
        <v>1002</v>
      </c>
      <c r="J24" s="3262" t="s">
        <v>47</v>
      </c>
      <c r="K24" s="3261" t="s">
        <v>21</v>
      </c>
      <c r="L24" s="3260">
        <f>L23</f>
        <v>17175.099999999999</v>
      </c>
      <c r="M24" s="5132"/>
      <c r="N24" s="5344"/>
      <c r="O24" s="5134"/>
      <c r="P24" s="5364"/>
      <c r="Q24" s="1038"/>
      <c r="T24" s="3518"/>
    </row>
    <row r="25" spans="1:21" ht="21.75" customHeight="1" x14ac:dyDescent="0.2">
      <c r="A25" s="5128" t="s">
        <v>25</v>
      </c>
      <c r="B25" s="5168" t="s">
        <v>25</v>
      </c>
      <c r="C25" s="5147" t="s">
        <v>25</v>
      </c>
      <c r="D25" s="5165" t="s">
        <v>87</v>
      </c>
      <c r="E25" s="3509"/>
      <c r="F25" s="4976" t="s">
        <v>1199</v>
      </c>
      <c r="G25" s="5142" t="s">
        <v>156</v>
      </c>
      <c r="H25" s="5149" t="s">
        <v>33</v>
      </c>
      <c r="I25" s="3338" t="s">
        <v>1002</v>
      </c>
      <c r="J25" s="3360" t="s">
        <v>47</v>
      </c>
      <c r="K25" s="3529" t="s">
        <v>1190</v>
      </c>
      <c r="L25" s="3271">
        <v>0</v>
      </c>
      <c r="M25" s="5131" t="s">
        <v>1133</v>
      </c>
      <c r="N25" s="5152" t="s">
        <v>374</v>
      </c>
      <c r="O25" s="5133"/>
      <c r="P25" s="5364"/>
      <c r="T25" s="3518"/>
    </row>
    <row r="26" spans="1:21" ht="26.25" customHeight="1" thickBot="1" x14ac:dyDescent="0.25">
      <c r="A26" s="5130"/>
      <c r="B26" s="5170"/>
      <c r="C26" s="5148"/>
      <c r="D26" s="5167"/>
      <c r="E26" s="3497"/>
      <c r="F26" s="4977"/>
      <c r="G26" s="5143"/>
      <c r="H26" s="5150"/>
      <c r="I26" s="3331"/>
      <c r="J26" s="3418"/>
      <c r="K26" s="3261" t="s">
        <v>21</v>
      </c>
      <c r="L26" s="3420">
        <f>SUM(L25)</f>
        <v>0</v>
      </c>
      <c r="M26" s="5132"/>
      <c r="N26" s="5344"/>
      <c r="O26" s="5134"/>
      <c r="P26" s="5364"/>
      <c r="T26" s="3518"/>
    </row>
    <row r="27" spans="1:21" ht="25.5" customHeight="1" thickBot="1" x14ac:dyDescent="0.25">
      <c r="A27" s="5128" t="s">
        <v>25</v>
      </c>
      <c r="B27" s="5168" t="s">
        <v>25</v>
      </c>
      <c r="C27" s="5147" t="s">
        <v>25</v>
      </c>
      <c r="D27" s="5165" t="s">
        <v>81</v>
      </c>
      <c r="E27" s="3404"/>
      <c r="F27" s="4976" t="s">
        <v>1198</v>
      </c>
      <c r="G27" s="5143"/>
      <c r="H27" s="5149" t="s">
        <v>33</v>
      </c>
      <c r="I27" s="3274" t="s">
        <v>1002</v>
      </c>
      <c r="J27" s="3360" t="s">
        <v>47</v>
      </c>
      <c r="K27" s="3528" t="s">
        <v>144</v>
      </c>
      <c r="L27" s="3271">
        <v>0.1</v>
      </c>
      <c r="M27" s="5131" t="s">
        <v>1133</v>
      </c>
      <c r="N27" s="5152" t="s">
        <v>374</v>
      </c>
      <c r="O27" s="5133" t="s">
        <v>1006</v>
      </c>
      <c r="P27" s="5364"/>
      <c r="T27" s="3518"/>
    </row>
    <row r="28" spans="1:21" ht="25.5" customHeight="1" thickBot="1" x14ac:dyDescent="0.25">
      <c r="A28" s="5130"/>
      <c r="B28" s="5170"/>
      <c r="C28" s="5148"/>
      <c r="D28" s="5167"/>
      <c r="E28" s="3396"/>
      <c r="F28" s="4979"/>
      <c r="G28" s="5143"/>
      <c r="H28" s="5150"/>
      <c r="I28" s="3263"/>
      <c r="J28" s="3418"/>
      <c r="K28" s="3261" t="s">
        <v>21</v>
      </c>
      <c r="L28" s="3420">
        <f>SUM(L27)</f>
        <v>0.1</v>
      </c>
      <c r="M28" s="5132"/>
      <c r="N28" s="5344"/>
      <c r="O28" s="5134"/>
      <c r="P28" s="5364"/>
      <c r="T28" s="3518"/>
    </row>
    <row r="29" spans="1:21" ht="26.25" customHeight="1" x14ac:dyDescent="0.2">
      <c r="A29" s="5128" t="s">
        <v>25</v>
      </c>
      <c r="B29" s="5168" t="s">
        <v>25</v>
      </c>
      <c r="C29" s="5147" t="s">
        <v>25</v>
      </c>
      <c r="D29" s="5165" t="s">
        <v>78</v>
      </c>
      <c r="E29" s="3404"/>
      <c r="F29" s="4976" t="s">
        <v>1197</v>
      </c>
      <c r="G29" s="5142" t="s">
        <v>156</v>
      </c>
      <c r="H29" s="5149" t="s">
        <v>33</v>
      </c>
      <c r="I29" s="3274" t="s">
        <v>1002</v>
      </c>
      <c r="J29" s="3360" t="s">
        <v>47</v>
      </c>
      <c r="K29" s="3517" t="s">
        <v>28</v>
      </c>
      <c r="L29" s="3271">
        <v>0.4</v>
      </c>
      <c r="M29" s="5131" t="s">
        <v>1133</v>
      </c>
      <c r="N29" s="5152" t="s">
        <v>374</v>
      </c>
      <c r="O29" s="5133" t="s">
        <v>1006</v>
      </c>
      <c r="P29" s="5365"/>
      <c r="T29" s="3518"/>
      <c r="U29" s="1038"/>
    </row>
    <row r="30" spans="1:21" ht="21.75" customHeight="1" thickBot="1" x14ac:dyDescent="0.25">
      <c r="A30" s="5130"/>
      <c r="B30" s="5170"/>
      <c r="C30" s="5148"/>
      <c r="D30" s="5167"/>
      <c r="E30" s="3396"/>
      <c r="F30" s="4977"/>
      <c r="G30" s="5143"/>
      <c r="H30" s="5150"/>
      <c r="I30" s="3263"/>
      <c r="J30" s="3527"/>
      <c r="K30" s="3476" t="s">
        <v>21</v>
      </c>
      <c r="L30" s="3526">
        <f>SUM(L29)</f>
        <v>0.4</v>
      </c>
      <c r="M30" s="5132"/>
      <c r="N30" s="5344"/>
      <c r="O30" s="5134"/>
      <c r="P30" s="5365"/>
      <c r="T30" s="3518"/>
    </row>
    <row r="31" spans="1:21" ht="26.25" customHeight="1" x14ac:dyDescent="0.2">
      <c r="A31" s="5128" t="s">
        <v>25</v>
      </c>
      <c r="B31" s="5168" t="s">
        <v>25</v>
      </c>
      <c r="C31" s="5147" t="s">
        <v>25</v>
      </c>
      <c r="D31" s="5165" t="s">
        <v>73</v>
      </c>
      <c r="E31" s="3504"/>
      <c r="F31" s="4976" t="s">
        <v>1196</v>
      </c>
      <c r="G31" s="5143"/>
      <c r="H31" s="5149" t="s">
        <v>33</v>
      </c>
      <c r="I31" s="3525" t="s">
        <v>1002</v>
      </c>
      <c r="J31" s="3508" t="s">
        <v>47</v>
      </c>
      <c r="K31" s="3450" t="s">
        <v>28</v>
      </c>
      <c r="L31" s="3524">
        <v>70</v>
      </c>
      <c r="M31" s="5163" t="s">
        <v>1133</v>
      </c>
      <c r="N31" s="5139" t="s">
        <v>374</v>
      </c>
      <c r="O31" s="5133" t="s">
        <v>1195</v>
      </c>
      <c r="P31" s="3519"/>
      <c r="T31" s="3523"/>
    </row>
    <row r="32" spans="1:21" ht="17.25" customHeight="1" thickBot="1" x14ac:dyDescent="0.25">
      <c r="A32" s="5129"/>
      <c r="B32" s="5169"/>
      <c r="C32" s="5164"/>
      <c r="D32" s="5166"/>
      <c r="E32" s="3504"/>
      <c r="F32" s="4979"/>
      <c r="G32" s="5143"/>
      <c r="H32" s="5180"/>
      <c r="I32" s="3503"/>
      <c r="J32" s="3522"/>
      <c r="K32" s="3501" t="s">
        <v>144</v>
      </c>
      <c r="L32" s="3521">
        <v>282.10000000000002</v>
      </c>
      <c r="M32" s="5161"/>
      <c r="N32" s="5140"/>
      <c r="O32" s="5135"/>
      <c r="P32" s="3519"/>
      <c r="T32" s="3518"/>
    </row>
    <row r="33" spans="1:20" ht="18.75" customHeight="1" thickBot="1" x14ac:dyDescent="0.25">
      <c r="A33" s="5130"/>
      <c r="B33" s="5170"/>
      <c r="C33" s="5148"/>
      <c r="D33" s="5167"/>
      <c r="E33" s="3504"/>
      <c r="F33" s="4977"/>
      <c r="G33" s="5143"/>
      <c r="H33" s="5150"/>
      <c r="I33" s="3263"/>
      <c r="J33" s="3418"/>
      <c r="K33" s="3261" t="s">
        <v>21</v>
      </c>
      <c r="L33" s="3520">
        <f>SUM(L31,L32)</f>
        <v>352.1</v>
      </c>
      <c r="M33" s="5162"/>
      <c r="N33" s="5141"/>
      <c r="O33" s="5134"/>
      <c r="P33" s="3519"/>
      <c r="T33" s="3518"/>
    </row>
    <row r="34" spans="1:20" ht="26.25" customHeight="1" x14ac:dyDescent="0.2">
      <c r="A34" s="5128" t="s">
        <v>25</v>
      </c>
      <c r="B34" s="5168" t="s">
        <v>25</v>
      </c>
      <c r="C34" s="5147" t="s">
        <v>25</v>
      </c>
      <c r="D34" s="5165" t="s">
        <v>70</v>
      </c>
      <c r="E34" s="3404"/>
      <c r="F34" s="4976" t="s">
        <v>1194</v>
      </c>
      <c r="G34" s="5142" t="s">
        <v>156</v>
      </c>
      <c r="H34" s="5149" t="s">
        <v>33</v>
      </c>
      <c r="I34" s="3274" t="s">
        <v>1002</v>
      </c>
      <c r="J34" s="3360" t="s">
        <v>47</v>
      </c>
      <c r="K34" s="3517" t="s">
        <v>28</v>
      </c>
      <c r="L34" s="3516">
        <v>1318.5</v>
      </c>
      <c r="M34" s="5163" t="s">
        <v>1133</v>
      </c>
      <c r="N34" s="5139" t="s">
        <v>374</v>
      </c>
      <c r="O34" s="5159" t="s">
        <v>1193</v>
      </c>
      <c r="P34" s="5365"/>
      <c r="T34" s="5294"/>
    </row>
    <row r="35" spans="1:20" ht="21.75" customHeight="1" thickBot="1" x14ac:dyDescent="0.25">
      <c r="A35" s="5130"/>
      <c r="B35" s="5170"/>
      <c r="C35" s="5148"/>
      <c r="D35" s="5167"/>
      <c r="E35" s="3396"/>
      <c r="F35" s="4977"/>
      <c r="G35" s="5143"/>
      <c r="H35" s="5150"/>
      <c r="I35" s="3263"/>
      <c r="J35" s="3418"/>
      <c r="K35" s="3261" t="s">
        <v>21</v>
      </c>
      <c r="L35" s="3515">
        <f>L34</f>
        <v>1318.5</v>
      </c>
      <c r="M35" s="5162"/>
      <c r="N35" s="5141"/>
      <c r="O35" s="5160"/>
      <c r="P35" s="5365"/>
      <c r="T35" s="5294"/>
    </row>
    <row r="36" spans="1:20" ht="31.5" customHeight="1" x14ac:dyDescent="0.2">
      <c r="A36" s="5128" t="s">
        <v>25</v>
      </c>
      <c r="B36" s="5168" t="s">
        <v>25</v>
      </c>
      <c r="C36" s="5147" t="s">
        <v>25</v>
      </c>
      <c r="D36" s="5165" t="s">
        <v>64</v>
      </c>
      <c r="E36" s="3504"/>
      <c r="F36" s="4976" t="s">
        <v>1192</v>
      </c>
      <c r="G36" s="5143"/>
      <c r="H36" s="5360" t="s">
        <v>33</v>
      </c>
      <c r="I36" s="3274" t="s">
        <v>1002</v>
      </c>
      <c r="J36" s="3484" t="s">
        <v>47</v>
      </c>
      <c r="K36" s="3514" t="s">
        <v>1190</v>
      </c>
      <c r="L36" s="3513">
        <v>0</v>
      </c>
      <c r="M36" s="5361" t="s">
        <v>1133</v>
      </c>
      <c r="N36" s="3456" t="s">
        <v>374</v>
      </c>
      <c r="O36" s="3421" t="s">
        <v>32</v>
      </c>
    </row>
    <row r="37" spans="1:20" ht="15.75" customHeight="1" thickBot="1" x14ac:dyDescent="0.25">
      <c r="A37" s="5130"/>
      <c r="B37" s="5170"/>
      <c r="C37" s="5148"/>
      <c r="D37" s="5167"/>
      <c r="E37" s="3504"/>
      <c r="F37" s="4977"/>
      <c r="G37" s="5143"/>
      <c r="H37" s="5150"/>
      <c r="I37" s="3263"/>
      <c r="J37" s="3275"/>
      <c r="K37" s="3261" t="s">
        <v>21</v>
      </c>
      <c r="L37" s="3512">
        <f>SUM(L36)</f>
        <v>0</v>
      </c>
      <c r="M37" s="5362"/>
      <c r="N37" s="3511"/>
      <c r="O37" s="3510"/>
    </row>
    <row r="38" spans="1:20" ht="29.25" customHeight="1" x14ac:dyDescent="0.2">
      <c r="A38" s="5128" t="s">
        <v>25</v>
      </c>
      <c r="B38" s="5168" t="s">
        <v>25</v>
      </c>
      <c r="C38" s="5147" t="s">
        <v>25</v>
      </c>
      <c r="D38" s="5165" t="s">
        <v>58</v>
      </c>
      <c r="E38" s="3509"/>
      <c r="F38" s="4976" t="s">
        <v>1191</v>
      </c>
      <c r="G38" s="5142" t="s">
        <v>156</v>
      </c>
      <c r="H38" s="5149" t="s">
        <v>33</v>
      </c>
      <c r="I38" s="3503" t="s">
        <v>1002</v>
      </c>
      <c r="J38" s="3508" t="s">
        <v>47</v>
      </c>
      <c r="K38" s="3507" t="s">
        <v>1190</v>
      </c>
      <c r="L38" s="3358">
        <v>0</v>
      </c>
      <c r="M38" s="5361" t="s">
        <v>1133</v>
      </c>
      <c r="N38" s="3506" t="s">
        <v>374</v>
      </c>
      <c r="O38" s="3505" t="s">
        <v>1189</v>
      </c>
    </row>
    <row r="39" spans="1:20" ht="13.5" customHeight="1" thickBot="1" x14ac:dyDescent="0.25">
      <c r="A39" s="5129"/>
      <c r="B39" s="5169"/>
      <c r="C39" s="5164"/>
      <c r="D39" s="5166"/>
      <c r="E39" s="3504"/>
      <c r="F39" s="4979"/>
      <c r="G39" s="5143"/>
      <c r="H39" s="5180"/>
      <c r="I39" s="3503"/>
      <c r="J39" s="3502"/>
      <c r="K39" s="3501" t="s">
        <v>144</v>
      </c>
      <c r="L39" s="3500">
        <v>41.6</v>
      </c>
      <c r="M39" s="5363"/>
      <c r="N39" s="3499"/>
      <c r="O39" s="3498"/>
    </row>
    <row r="40" spans="1:20" ht="24.75" customHeight="1" thickBot="1" x14ac:dyDescent="0.25">
      <c r="A40" s="5130"/>
      <c r="B40" s="5170"/>
      <c r="C40" s="5148"/>
      <c r="D40" s="5167"/>
      <c r="E40" s="3497"/>
      <c r="F40" s="4977"/>
      <c r="G40" s="5144"/>
      <c r="H40" s="5150"/>
      <c r="I40" s="3263" t="s">
        <v>1006</v>
      </c>
      <c r="J40" s="3273" t="s">
        <v>83</v>
      </c>
      <c r="K40" s="3261" t="s">
        <v>21</v>
      </c>
      <c r="L40" s="3496">
        <f>SUM(L38,L39)</f>
        <v>41.6</v>
      </c>
      <c r="M40" s="3495"/>
      <c r="N40" s="3494"/>
      <c r="O40" s="3493"/>
    </row>
    <row r="41" spans="1:20" ht="27" customHeight="1" x14ac:dyDescent="0.2">
      <c r="A41" s="5214" t="s">
        <v>25</v>
      </c>
      <c r="B41" s="5213" t="s">
        <v>25</v>
      </c>
      <c r="C41" s="5171" t="s">
        <v>27</v>
      </c>
      <c r="D41" s="5200" t="s">
        <v>1188</v>
      </c>
      <c r="E41" s="5200"/>
      <c r="F41" s="5201"/>
      <c r="G41" s="5142" t="s">
        <v>137</v>
      </c>
      <c r="H41" s="5149" t="s">
        <v>33</v>
      </c>
      <c r="I41" s="5295" t="s">
        <v>1126</v>
      </c>
      <c r="J41" s="3273" t="s">
        <v>83</v>
      </c>
      <c r="K41" s="3296" t="s">
        <v>108</v>
      </c>
      <c r="L41" s="3307">
        <f>L45+L49+L53+L57+L60</f>
        <v>7031.8</v>
      </c>
      <c r="M41" s="5161"/>
      <c r="N41" s="5140"/>
      <c r="O41" s="5135"/>
    </row>
    <row r="42" spans="1:20" ht="21" customHeight="1" x14ac:dyDescent="0.2">
      <c r="A42" s="5215"/>
      <c r="B42" s="4361"/>
      <c r="C42" s="5171"/>
      <c r="D42" s="5203"/>
      <c r="E42" s="5203"/>
      <c r="F42" s="5204"/>
      <c r="G42" s="5143"/>
      <c r="H42" s="5180"/>
      <c r="I42" s="5296"/>
      <c r="J42" s="3262" t="s">
        <v>47</v>
      </c>
      <c r="K42" s="3370" t="s">
        <v>144</v>
      </c>
      <c r="L42" s="3468">
        <f>SUM(L50,L46,L54)</f>
        <v>615.29999999999995</v>
      </c>
      <c r="M42" s="5161"/>
      <c r="N42" s="5140"/>
      <c r="O42" s="5135"/>
    </row>
    <row r="43" spans="1:20" ht="23.25" customHeight="1" thickBot="1" x14ac:dyDescent="0.25">
      <c r="A43" s="5215"/>
      <c r="B43" s="4361"/>
      <c r="C43" s="5171"/>
      <c r="D43" s="5203"/>
      <c r="E43" s="5203"/>
      <c r="F43" s="5204"/>
      <c r="G43" s="5143"/>
      <c r="H43" s="5180"/>
      <c r="I43" s="5296"/>
      <c r="J43" s="3281"/>
      <c r="K43" s="3492" t="s">
        <v>130</v>
      </c>
      <c r="L43" s="3463">
        <f>L47+L51+L55+L58+L61</f>
        <v>1106.9000000000001</v>
      </c>
      <c r="M43" s="5161"/>
      <c r="N43" s="5140"/>
      <c r="O43" s="5135"/>
    </row>
    <row r="44" spans="1:20" ht="23.25" customHeight="1" thickBot="1" x14ac:dyDescent="0.25">
      <c r="A44" s="5216"/>
      <c r="B44" s="4362"/>
      <c r="C44" s="5172"/>
      <c r="D44" s="5206"/>
      <c r="E44" s="5206"/>
      <c r="F44" s="5207"/>
      <c r="G44" s="5144"/>
      <c r="H44" s="5150"/>
      <c r="I44" s="5296"/>
      <c r="J44" s="3275"/>
      <c r="K44" s="3491" t="s">
        <v>21</v>
      </c>
      <c r="L44" s="3460">
        <f>SUM(L41:L43)</f>
        <v>8754</v>
      </c>
      <c r="M44" s="5162"/>
      <c r="N44" s="5141"/>
      <c r="O44" s="5134"/>
    </row>
    <row r="45" spans="1:20" ht="22.5" customHeight="1" x14ac:dyDescent="0.2">
      <c r="A45" s="5128" t="s">
        <v>25</v>
      </c>
      <c r="B45" s="5168" t="s">
        <v>25</v>
      </c>
      <c r="C45" s="5171" t="s">
        <v>27</v>
      </c>
      <c r="D45" s="5165" t="s">
        <v>25</v>
      </c>
      <c r="E45" s="3404"/>
      <c r="F45" s="5211" t="s">
        <v>1187</v>
      </c>
      <c r="G45" s="5142" t="s">
        <v>137</v>
      </c>
      <c r="H45" s="5149" t="s">
        <v>33</v>
      </c>
      <c r="I45" s="3459">
        <v>9</v>
      </c>
      <c r="J45" s="3360" t="s">
        <v>47</v>
      </c>
      <c r="K45" s="3413" t="s">
        <v>108</v>
      </c>
      <c r="L45" s="3458">
        <v>1874.8</v>
      </c>
      <c r="M45" s="5136" t="s">
        <v>1133</v>
      </c>
      <c r="N45" s="5139" t="s">
        <v>374</v>
      </c>
      <c r="O45" s="5133" t="s">
        <v>1186</v>
      </c>
    </row>
    <row r="46" spans="1:20" ht="22.5" customHeight="1" x14ac:dyDescent="0.2">
      <c r="A46" s="5129"/>
      <c r="B46" s="5169"/>
      <c r="C46" s="5171"/>
      <c r="D46" s="5166"/>
      <c r="E46" s="3415"/>
      <c r="F46" s="5221"/>
      <c r="G46" s="5143"/>
      <c r="H46" s="5180"/>
      <c r="I46" s="3482"/>
      <c r="J46" s="3355"/>
      <c r="K46" s="3490" t="s">
        <v>144</v>
      </c>
      <c r="L46" s="3489">
        <v>48.3</v>
      </c>
      <c r="M46" s="5137"/>
      <c r="N46" s="5140"/>
      <c r="O46" s="5135"/>
    </row>
    <row r="47" spans="1:20" ht="19.5" customHeight="1" thickBot="1" x14ac:dyDescent="0.25">
      <c r="A47" s="5129"/>
      <c r="B47" s="5169"/>
      <c r="C47" s="5171"/>
      <c r="D47" s="5166"/>
      <c r="E47" s="3415"/>
      <c r="F47" s="5221"/>
      <c r="G47" s="5143"/>
      <c r="H47" s="5180"/>
      <c r="I47" s="3270"/>
      <c r="J47" s="3281"/>
      <c r="K47" s="3364" t="s">
        <v>130</v>
      </c>
      <c r="L47" s="3455">
        <v>221.8</v>
      </c>
      <c r="M47" s="5137"/>
      <c r="N47" s="5140"/>
      <c r="O47" s="5135"/>
    </row>
    <row r="48" spans="1:20" ht="20.25" customHeight="1" thickBot="1" x14ac:dyDescent="0.25">
      <c r="A48" s="5130"/>
      <c r="B48" s="5170"/>
      <c r="C48" s="5172"/>
      <c r="D48" s="5167"/>
      <c r="E48" s="3396"/>
      <c r="F48" s="5212"/>
      <c r="G48" s="5144"/>
      <c r="H48" s="5150"/>
      <c r="I48" s="3263"/>
      <c r="J48" s="3275"/>
      <c r="K48" s="3261" t="s">
        <v>21</v>
      </c>
      <c r="L48" s="3454">
        <f>SUM(L45:L47)</f>
        <v>2144.9</v>
      </c>
      <c r="M48" s="5138"/>
      <c r="N48" s="5141"/>
      <c r="O48" s="5134"/>
    </row>
    <row r="49" spans="1:18" ht="20.25" customHeight="1" x14ac:dyDescent="0.2">
      <c r="A49" s="5128" t="s">
        <v>25</v>
      </c>
      <c r="B49" s="5168" t="s">
        <v>25</v>
      </c>
      <c r="C49" s="5171" t="s">
        <v>27</v>
      </c>
      <c r="D49" s="5165" t="s">
        <v>27</v>
      </c>
      <c r="E49" s="3404"/>
      <c r="F49" s="5000" t="s">
        <v>1185</v>
      </c>
      <c r="G49" s="5142" t="s">
        <v>137</v>
      </c>
      <c r="H49" s="5149" t="s">
        <v>33</v>
      </c>
      <c r="I49" s="3459">
        <v>9</v>
      </c>
      <c r="J49" s="3360" t="s">
        <v>47</v>
      </c>
      <c r="K49" s="3413" t="s">
        <v>108</v>
      </c>
      <c r="L49" s="3458">
        <v>1240</v>
      </c>
      <c r="M49" s="5136" t="s">
        <v>1133</v>
      </c>
      <c r="N49" s="5139" t="s">
        <v>374</v>
      </c>
      <c r="O49" s="5133" t="s">
        <v>1184</v>
      </c>
    </row>
    <row r="50" spans="1:18" ht="20.25" customHeight="1" x14ac:dyDescent="0.2">
      <c r="A50" s="5129"/>
      <c r="B50" s="5169"/>
      <c r="C50" s="5171"/>
      <c r="D50" s="5166"/>
      <c r="E50" s="3415"/>
      <c r="F50" s="5218"/>
      <c r="G50" s="5143"/>
      <c r="H50" s="5180"/>
      <c r="I50" s="3482"/>
      <c r="J50" s="3355"/>
      <c r="K50" s="3426" t="s">
        <v>144</v>
      </c>
      <c r="L50" s="3488">
        <v>0</v>
      </c>
      <c r="M50" s="5137"/>
      <c r="N50" s="5140"/>
      <c r="O50" s="5135"/>
      <c r="Q50" s="1038"/>
    </row>
    <row r="51" spans="1:18" ht="17.25" customHeight="1" x14ac:dyDescent="0.2">
      <c r="A51" s="5129"/>
      <c r="B51" s="5169"/>
      <c r="C51" s="5171"/>
      <c r="D51" s="5166"/>
      <c r="E51" s="3415"/>
      <c r="F51" s="5218"/>
      <c r="G51" s="5143"/>
      <c r="H51" s="5180"/>
      <c r="I51" s="3270"/>
      <c r="J51" s="3281"/>
      <c r="K51" s="3426" t="s">
        <v>130</v>
      </c>
      <c r="L51" s="3455">
        <v>173.6</v>
      </c>
      <c r="M51" s="5137"/>
      <c r="N51" s="5140"/>
      <c r="O51" s="5135"/>
    </row>
    <row r="52" spans="1:18" ht="19.5" customHeight="1" thickBot="1" x14ac:dyDescent="0.25">
      <c r="A52" s="5130"/>
      <c r="B52" s="5170"/>
      <c r="C52" s="5172"/>
      <c r="D52" s="5167"/>
      <c r="E52" s="3396"/>
      <c r="F52" s="5001"/>
      <c r="G52" s="5144"/>
      <c r="H52" s="5150"/>
      <c r="I52" s="3263"/>
      <c r="J52" s="3275"/>
      <c r="K52" s="3261" t="s">
        <v>21</v>
      </c>
      <c r="L52" s="3454">
        <f>SUM(L49:L51)</f>
        <v>1413.6</v>
      </c>
      <c r="M52" s="5138"/>
      <c r="N52" s="5141"/>
      <c r="O52" s="5134"/>
    </row>
    <row r="53" spans="1:18" ht="15.75" customHeight="1" x14ac:dyDescent="0.2">
      <c r="A53" s="5128" t="s">
        <v>25</v>
      </c>
      <c r="B53" s="5168" t="s">
        <v>25</v>
      </c>
      <c r="C53" s="5171" t="s">
        <v>27</v>
      </c>
      <c r="D53" s="5165" t="s">
        <v>93</v>
      </c>
      <c r="E53" s="3404"/>
      <c r="F53" s="5000" t="s">
        <v>1183</v>
      </c>
      <c r="G53" s="5142" t="s">
        <v>137</v>
      </c>
      <c r="H53" s="5149" t="s">
        <v>33</v>
      </c>
      <c r="I53" s="3274" t="s">
        <v>1002</v>
      </c>
      <c r="J53" s="3360" t="s">
        <v>47</v>
      </c>
      <c r="K53" s="3413" t="s">
        <v>108</v>
      </c>
      <c r="L53" s="3487">
        <v>2550</v>
      </c>
      <c r="M53" s="5345" t="s">
        <v>1133</v>
      </c>
      <c r="N53" s="5153" t="s">
        <v>374</v>
      </c>
      <c r="O53" s="5133" t="s">
        <v>1182</v>
      </c>
    </row>
    <row r="54" spans="1:18" ht="19.5" customHeight="1" x14ac:dyDescent="0.2">
      <c r="A54" s="5129"/>
      <c r="B54" s="5169"/>
      <c r="C54" s="5171"/>
      <c r="D54" s="5166"/>
      <c r="E54" s="3415"/>
      <c r="F54" s="5218"/>
      <c r="G54" s="5143"/>
      <c r="H54" s="5180"/>
      <c r="I54" s="3270"/>
      <c r="J54" s="3281"/>
      <c r="K54" s="3426" t="s">
        <v>144</v>
      </c>
      <c r="L54" s="3486">
        <v>567</v>
      </c>
      <c r="M54" s="5346"/>
      <c r="N54" s="5153"/>
      <c r="O54" s="5135"/>
    </row>
    <row r="55" spans="1:18" ht="21.75" customHeight="1" thickBot="1" x14ac:dyDescent="0.25">
      <c r="A55" s="5129"/>
      <c r="B55" s="5169"/>
      <c r="C55" s="5171"/>
      <c r="D55" s="5166"/>
      <c r="E55" s="3415"/>
      <c r="F55" s="5218"/>
      <c r="G55" s="5143"/>
      <c r="H55" s="5180"/>
      <c r="I55" s="3270"/>
      <c r="J55" s="3281"/>
      <c r="K55" s="3364" t="s">
        <v>130</v>
      </c>
      <c r="L55" s="3455">
        <v>531.6</v>
      </c>
      <c r="M55" s="5346"/>
      <c r="N55" s="5153"/>
      <c r="O55" s="5135"/>
    </row>
    <row r="56" spans="1:18" ht="21.75" customHeight="1" thickBot="1" x14ac:dyDescent="0.25">
      <c r="A56" s="5130"/>
      <c r="B56" s="5170"/>
      <c r="C56" s="5172"/>
      <c r="D56" s="5167"/>
      <c r="E56" s="3396"/>
      <c r="F56" s="5001"/>
      <c r="G56" s="5144"/>
      <c r="H56" s="5150"/>
      <c r="I56" s="3263"/>
      <c r="J56" s="3275"/>
      <c r="K56" s="3261" t="s">
        <v>21</v>
      </c>
      <c r="L56" s="3485">
        <f>SUM(L53:L55)</f>
        <v>3648.6</v>
      </c>
      <c r="M56" s="5347"/>
      <c r="N56" s="5344"/>
      <c r="O56" s="5134"/>
    </row>
    <row r="57" spans="1:18" ht="15.75" customHeight="1" x14ac:dyDescent="0.2">
      <c r="A57" s="5128" t="s">
        <v>25</v>
      </c>
      <c r="B57" s="5168" t="s">
        <v>25</v>
      </c>
      <c r="C57" s="5219" t="s">
        <v>27</v>
      </c>
      <c r="D57" s="5165" t="s">
        <v>91</v>
      </c>
      <c r="E57" s="3404"/>
      <c r="F57" s="5211" t="s">
        <v>1181</v>
      </c>
      <c r="G57" s="5142" t="s">
        <v>137</v>
      </c>
      <c r="H57" s="5341" t="s">
        <v>33</v>
      </c>
      <c r="I57" s="3459">
        <v>9</v>
      </c>
      <c r="J57" s="3484" t="s">
        <v>47</v>
      </c>
      <c r="K57" s="3272" t="s">
        <v>108</v>
      </c>
      <c r="L57" s="3458">
        <v>410</v>
      </c>
      <c r="M57" s="5345" t="s">
        <v>1133</v>
      </c>
      <c r="N57" s="5152" t="s">
        <v>374</v>
      </c>
      <c r="O57" s="5133" t="s">
        <v>1180</v>
      </c>
    </row>
    <row r="58" spans="1:18" ht="17.25" customHeight="1" x14ac:dyDescent="0.2">
      <c r="A58" s="5129"/>
      <c r="B58" s="5169"/>
      <c r="C58" s="5220"/>
      <c r="D58" s="5166"/>
      <c r="E58" s="3415"/>
      <c r="F58" s="5221"/>
      <c r="G58" s="5143"/>
      <c r="H58" s="5342"/>
      <c r="I58" s="3270"/>
      <c r="J58" s="3483"/>
      <c r="K58" s="3426" t="s">
        <v>130</v>
      </c>
      <c r="L58" s="3455">
        <v>52</v>
      </c>
      <c r="M58" s="5346"/>
      <c r="N58" s="5153"/>
      <c r="O58" s="5135"/>
    </row>
    <row r="59" spans="1:18" ht="21" customHeight="1" thickBot="1" x14ac:dyDescent="0.25">
      <c r="A59" s="5130"/>
      <c r="B59" s="5170"/>
      <c r="C59" s="5172"/>
      <c r="D59" s="5167"/>
      <c r="E59" s="3396"/>
      <c r="F59" s="5212"/>
      <c r="G59" s="5144"/>
      <c r="H59" s="5343"/>
      <c r="I59" s="3263"/>
      <c r="J59" s="3275"/>
      <c r="K59" s="3261" t="s">
        <v>21</v>
      </c>
      <c r="L59" s="3454">
        <f>SUM(L57:L58)</f>
        <v>462</v>
      </c>
      <c r="M59" s="5347"/>
      <c r="N59" s="5344"/>
      <c r="O59" s="5134"/>
    </row>
    <row r="60" spans="1:18" ht="20.25" customHeight="1" x14ac:dyDescent="0.2">
      <c r="A60" s="5128" t="s">
        <v>25</v>
      </c>
      <c r="B60" s="5168" t="s">
        <v>25</v>
      </c>
      <c r="C60" s="5171" t="s">
        <v>27</v>
      </c>
      <c r="D60" s="5165" t="s">
        <v>87</v>
      </c>
      <c r="E60" s="3404"/>
      <c r="F60" s="5000" t="s">
        <v>1179</v>
      </c>
      <c r="G60" s="5142" t="s">
        <v>137</v>
      </c>
      <c r="H60" s="5149" t="s">
        <v>33</v>
      </c>
      <c r="I60" s="3482"/>
      <c r="J60" s="3273"/>
      <c r="K60" s="3413" t="s">
        <v>108</v>
      </c>
      <c r="L60" s="3481">
        <v>957</v>
      </c>
      <c r="M60" s="3294" t="s">
        <v>1178</v>
      </c>
      <c r="N60" s="3293" t="s">
        <v>1177</v>
      </c>
      <c r="O60" s="3480" t="s">
        <v>1176</v>
      </c>
      <c r="Q60" s="5348"/>
    </row>
    <row r="61" spans="1:18" ht="17.25" customHeight="1" x14ac:dyDescent="0.2">
      <c r="A61" s="5129"/>
      <c r="B61" s="5169"/>
      <c r="C61" s="5171"/>
      <c r="D61" s="5166"/>
      <c r="E61" s="3415"/>
      <c r="F61" s="5218"/>
      <c r="G61" s="5143"/>
      <c r="H61" s="5180"/>
      <c r="I61" s="3270" t="s">
        <v>468</v>
      </c>
      <c r="J61" s="3355" t="s">
        <v>245</v>
      </c>
      <c r="K61" s="3426" t="s">
        <v>130</v>
      </c>
      <c r="L61" s="3455">
        <v>127.9</v>
      </c>
      <c r="M61" s="3342"/>
      <c r="N61" s="3479"/>
      <c r="O61" s="3478"/>
      <c r="Q61" s="5348"/>
      <c r="R61" s="3477"/>
    </row>
    <row r="62" spans="1:18" ht="30" customHeight="1" thickBot="1" x14ac:dyDescent="0.25">
      <c r="A62" s="5130"/>
      <c r="B62" s="5170"/>
      <c r="C62" s="5172"/>
      <c r="D62" s="5167"/>
      <c r="E62" s="3396"/>
      <c r="F62" s="5001"/>
      <c r="G62" s="5144"/>
      <c r="H62" s="5150"/>
      <c r="I62" s="3263"/>
      <c r="J62" s="3275"/>
      <c r="K62" s="3476" t="s">
        <v>21</v>
      </c>
      <c r="L62" s="3475">
        <f>SUM(L60:L61)</f>
        <v>1084.9000000000001</v>
      </c>
      <c r="M62" s="1138"/>
      <c r="N62" s="3287"/>
      <c r="O62" s="3474"/>
      <c r="Q62" s="5348"/>
    </row>
    <row r="63" spans="1:18" ht="26.45" customHeight="1" x14ac:dyDescent="0.2">
      <c r="A63" s="5217" t="s">
        <v>25</v>
      </c>
      <c r="B63" s="4360" t="s">
        <v>25</v>
      </c>
      <c r="C63" s="5171" t="s">
        <v>78</v>
      </c>
      <c r="D63" s="5200" t="s">
        <v>1175</v>
      </c>
      <c r="E63" s="5200"/>
      <c r="F63" s="5201"/>
      <c r="G63" s="5142" t="s">
        <v>1166</v>
      </c>
      <c r="H63" s="5353" t="s">
        <v>33</v>
      </c>
      <c r="I63" s="5351" t="s">
        <v>415</v>
      </c>
      <c r="J63" s="3262" t="s">
        <v>47</v>
      </c>
      <c r="K63" s="3296" t="s">
        <v>108</v>
      </c>
      <c r="L63" s="3307">
        <f>L68+L71+L74</f>
        <v>500</v>
      </c>
      <c r="M63" s="3278"/>
      <c r="N63" s="3277"/>
      <c r="O63" s="3416"/>
    </row>
    <row r="64" spans="1:18" ht="39" thickBot="1" x14ac:dyDescent="0.25">
      <c r="A64" s="5215"/>
      <c r="B64" s="4361"/>
      <c r="C64" s="5171"/>
      <c r="D64" s="5203"/>
      <c r="E64" s="5203"/>
      <c r="F64" s="5204"/>
      <c r="G64" s="5143"/>
      <c r="H64" s="5253"/>
      <c r="I64" s="5352"/>
      <c r="J64" s="3465"/>
      <c r="K64" s="3370" t="s">
        <v>144</v>
      </c>
      <c r="L64" s="3473">
        <f>L72</f>
        <v>421.8</v>
      </c>
      <c r="M64" s="3472" t="s">
        <v>1174</v>
      </c>
      <c r="N64" s="3471" t="s">
        <v>65</v>
      </c>
      <c r="O64" s="3470" t="s">
        <v>1173</v>
      </c>
    </row>
    <row r="65" spans="1:16" ht="18.75" customHeight="1" x14ac:dyDescent="0.2">
      <c r="A65" s="5215"/>
      <c r="B65" s="4361"/>
      <c r="C65" s="5171"/>
      <c r="D65" s="5203"/>
      <c r="E65" s="5203"/>
      <c r="F65" s="5204"/>
      <c r="G65" s="5143"/>
      <c r="H65" s="5253"/>
      <c r="I65" s="5352"/>
      <c r="J65" s="3465"/>
      <c r="K65" s="3469" t="s">
        <v>28</v>
      </c>
      <c r="L65" s="3468">
        <f>L75</f>
        <v>37.6</v>
      </c>
      <c r="M65" s="3467"/>
      <c r="N65" s="3265"/>
      <c r="O65" s="3466"/>
    </row>
    <row r="66" spans="1:16" ht="13.15" customHeight="1" thickBot="1" x14ac:dyDescent="0.25">
      <c r="A66" s="5215"/>
      <c r="B66" s="4361"/>
      <c r="C66" s="5171"/>
      <c r="D66" s="5203"/>
      <c r="E66" s="5203"/>
      <c r="F66" s="5204"/>
      <c r="G66" s="5143"/>
      <c r="H66" s="5253"/>
      <c r="I66" s="5352"/>
      <c r="J66" s="3465"/>
      <c r="K66" s="3464" t="s">
        <v>130</v>
      </c>
      <c r="L66" s="3463">
        <f>L76</f>
        <v>6.6</v>
      </c>
      <c r="M66" s="5321" t="s">
        <v>1172</v>
      </c>
      <c r="N66" s="5323" t="s">
        <v>36</v>
      </c>
      <c r="O66" s="5325" t="s">
        <v>677</v>
      </c>
    </row>
    <row r="67" spans="1:16" ht="13.5" thickBot="1" x14ac:dyDescent="0.25">
      <c r="A67" s="5216"/>
      <c r="B67" s="4362"/>
      <c r="C67" s="5172"/>
      <c r="D67" s="5206"/>
      <c r="E67" s="5206"/>
      <c r="F67" s="5207"/>
      <c r="G67" s="5144"/>
      <c r="H67" s="5320"/>
      <c r="I67" s="5352"/>
      <c r="J67" s="3462"/>
      <c r="K67" s="3461" t="s">
        <v>21</v>
      </c>
      <c r="L67" s="3460">
        <f>SUM(L63:L66)</f>
        <v>966</v>
      </c>
      <c r="M67" s="5322"/>
      <c r="N67" s="5324"/>
      <c r="O67" s="5134"/>
      <c r="P67" s="1035"/>
    </row>
    <row r="68" spans="1:16" ht="20.25" customHeight="1" x14ac:dyDescent="0.2">
      <c r="A68" s="5128" t="s">
        <v>25</v>
      </c>
      <c r="B68" s="5168" t="s">
        <v>25</v>
      </c>
      <c r="C68" s="5171" t="s">
        <v>78</v>
      </c>
      <c r="D68" s="5165" t="s">
        <v>25</v>
      </c>
      <c r="E68" s="3404"/>
      <c r="F68" s="5000" t="s">
        <v>1171</v>
      </c>
      <c r="G68" s="5142" t="s">
        <v>1166</v>
      </c>
      <c r="H68" s="5319" t="s">
        <v>33</v>
      </c>
      <c r="I68" s="3459">
        <v>9</v>
      </c>
      <c r="J68" s="3360" t="s">
        <v>47</v>
      </c>
      <c r="K68" s="3413" t="s">
        <v>108</v>
      </c>
      <c r="L68" s="3458">
        <v>10</v>
      </c>
      <c r="M68" s="3457" t="s">
        <v>1170</v>
      </c>
      <c r="N68" s="3456" t="s">
        <v>36</v>
      </c>
      <c r="O68" s="3421" t="s">
        <v>635</v>
      </c>
    </row>
    <row r="69" spans="1:16" ht="20.25" customHeight="1" x14ac:dyDescent="0.2">
      <c r="A69" s="5129"/>
      <c r="B69" s="5169"/>
      <c r="C69" s="5171"/>
      <c r="D69" s="5166"/>
      <c r="E69" s="3415"/>
      <c r="F69" s="5218"/>
      <c r="G69" s="5143"/>
      <c r="H69" s="5253"/>
      <c r="I69" s="3270"/>
      <c r="J69" s="3281"/>
      <c r="K69" s="3426" t="s">
        <v>130</v>
      </c>
      <c r="L69" s="3455">
        <v>0</v>
      </c>
      <c r="M69" s="3453"/>
      <c r="N69" s="3258"/>
      <c r="O69" s="3257"/>
    </row>
    <row r="70" spans="1:16" ht="21.75" customHeight="1" thickBot="1" x14ac:dyDescent="0.25">
      <c r="A70" s="5130"/>
      <c r="B70" s="5170"/>
      <c r="C70" s="5172"/>
      <c r="D70" s="5167"/>
      <c r="E70" s="3396"/>
      <c r="F70" s="5001"/>
      <c r="G70" s="5144"/>
      <c r="H70" s="5320"/>
      <c r="I70" s="3263"/>
      <c r="J70" s="3275"/>
      <c r="K70" s="3261" t="s">
        <v>21</v>
      </c>
      <c r="L70" s="3454">
        <f>SUM(L68:L69)</f>
        <v>10</v>
      </c>
      <c r="M70" s="3453"/>
      <c r="N70" s="3258"/>
      <c r="O70" s="3257"/>
    </row>
    <row r="71" spans="1:16" ht="21" customHeight="1" x14ac:dyDescent="0.2">
      <c r="A71" s="5128" t="s">
        <v>25</v>
      </c>
      <c r="B71" s="5168" t="s">
        <v>25</v>
      </c>
      <c r="C71" s="5171" t="s">
        <v>78</v>
      </c>
      <c r="D71" s="5165" t="s">
        <v>27</v>
      </c>
      <c r="E71" s="3404"/>
      <c r="F71" s="5000" t="s">
        <v>1169</v>
      </c>
      <c r="G71" s="5142" t="s">
        <v>1166</v>
      </c>
      <c r="H71" s="5319" t="s">
        <v>33</v>
      </c>
      <c r="I71" s="3459">
        <v>9</v>
      </c>
      <c r="J71" s="3360" t="s">
        <v>47</v>
      </c>
      <c r="K71" s="3413" t="s">
        <v>108</v>
      </c>
      <c r="L71" s="3458">
        <v>100</v>
      </c>
      <c r="M71" s="3457" t="s">
        <v>1133</v>
      </c>
      <c r="N71" s="3456" t="s">
        <v>374</v>
      </c>
      <c r="O71" s="3421" t="s">
        <v>1168</v>
      </c>
    </row>
    <row r="72" spans="1:16" ht="17.25" customHeight="1" x14ac:dyDescent="0.2">
      <c r="A72" s="5129"/>
      <c r="B72" s="5169"/>
      <c r="C72" s="5171"/>
      <c r="D72" s="5166"/>
      <c r="E72" s="3415"/>
      <c r="F72" s="5218"/>
      <c r="G72" s="5143"/>
      <c r="H72" s="5253"/>
      <c r="I72" s="3270"/>
      <c r="J72" s="3281"/>
      <c r="K72" s="3426" t="s">
        <v>144</v>
      </c>
      <c r="L72" s="3455">
        <v>421.8</v>
      </c>
      <c r="M72" s="3453"/>
      <c r="N72" s="3258"/>
      <c r="O72" s="3257"/>
    </row>
    <row r="73" spans="1:16" ht="21" customHeight="1" thickBot="1" x14ac:dyDescent="0.25">
      <c r="A73" s="5130"/>
      <c r="B73" s="5170"/>
      <c r="C73" s="5172"/>
      <c r="D73" s="5167"/>
      <c r="E73" s="3396"/>
      <c r="F73" s="5001"/>
      <c r="G73" s="5144"/>
      <c r="H73" s="5320"/>
      <c r="I73" s="3263"/>
      <c r="J73" s="3275"/>
      <c r="K73" s="3261" t="s">
        <v>21</v>
      </c>
      <c r="L73" s="3454">
        <f>SUM(L71:L72)</f>
        <v>521.79999999999995</v>
      </c>
      <c r="M73" s="3453"/>
      <c r="N73" s="3258"/>
      <c r="O73" s="3257"/>
    </row>
    <row r="74" spans="1:16" ht="18.75" customHeight="1" thickBot="1" x14ac:dyDescent="0.25">
      <c r="A74" s="5128" t="s">
        <v>25</v>
      </c>
      <c r="B74" s="5168" t="s">
        <v>25</v>
      </c>
      <c r="C74" s="5171" t="s">
        <v>78</v>
      </c>
      <c r="D74" s="5165" t="s">
        <v>93</v>
      </c>
      <c r="E74" s="3404"/>
      <c r="F74" s="5211" t="s">
        <v>1167</v>
      </c>
      <c r="G74" s="5142" t="s">
        <v>1166</v>
      </c>
      <c r="H74" s="5319" t="s">
        <v>33</v>
      </c>
      <c r="I74" s="3270" t="s">
        <v>1002</v>
      </c>
      <c r="J74" s="3360" t="s">
        <v>47</v>
      </c>
      <c r="K74" s="3272" t="s">
        <v>108</v>
      </c>
      <c r="L74" s="3452">
        <v>390</v>
      </c>
      <c r="M74" s="5335" t="s">
        <v>1165</v>
      </c>
      <c r="N74" s="5338" t="s">
        <v>36</v>
      </c>
      <c r="O74" s="5325" t="s">
        <v>812</v>
      </c>
    </row>
    <row r="75" spans="1:16" ht="18.75" customHeight="1" x14ac:dyDescent="0.2">
      <c r="A75" s="5129"/>
      <c r="B75" s="5169"/>
      <c r="C75" s="5171"/>
      <c r="D75" s="5166"/>
      <c r="E75" s="3415"/>
      <c r="F75" s="5221"/>
      <c r="G75" s="5143"/>
      <c r="H75" s="5253"/>
      <c r="I75" s="3270"/>
      <c r="J75" s="3451"/>
      <c r="K75" s="3450" t="s">
        <v>28</v>
      </c>
      <c r="L75" s="3449">
        <v>37.6</v>
      </c>
      <c r="M75" s="5336"/>
      <c r="N75" s="5339"/>
      <c r="O75" s="5135"/>
    </row>
    <row r="76" spans="1:16" ht="18.75" customHeight="1" x14ac:dyDescent="0.2">
      <c r="A76" s="5129"/>
      <c r="B76" s="5169"/>
      <c r="C76" s="5171"/>
      <c r="D76" s="5166"/>
      <c r="E76" s="3415"/>
      <c r="F76" s="5221"/>
      <c r="G76" s="5143"/>
      <c r="H76" s="5253"/>
      <c r="I76" s="3270"/>
      <c r="J76" s="3355"/>
      <c r="K76" s="3426" t="s">
        <v>130</v>
      </c>
      <c r="L76" s="3448">
        <v>6.6</v>
      </c>
      <c r="M76" s="5336"/>
      <c r="N76" s="5339"/>
      <c r="O76" s="5135"/>
    </row>
    <row r="77" spans="1:16" ht="21.75" customHeight="1" thickBot="1" x14ac:dyDescent="0.25">
      <c r="A77" s="5130"/>
      <c r="B77" s="5170"/>
      <c r="C77" s="5172"/>
      <c r="D77" s="5167"/>
      <c r="E77" s="3396"/>
      <c r="F77" s="5212"/>
      <c r="G77" s="5144"/>
      <c r="H77" s="5320"/>
      <c r="I77" s="3263"/>
      <c r="J77" s="3275"/>
      <c r="K77" s="3447" t="s">
        <v>21</v>
      </c>
      <c r="L77" s="3446">
        <f>SUM(L74+L75+L76)</f>
        <v>434.20000000000005</v>
      </c>
      <c r="M77" s="5337"/>
      <c r="N77" s="5340"/>
      <c r="O77" s="5134"/>
    </row>
    <row r="78" spans="1:16" ht="26.45" customHeight="1" x14ac:dyDescent="0.2">
      <c r="A78" s="5217" t="s">
        <v>25</v>
      </c>
      <c r="B78" s="4360" t="s">
        <v>25</v>
      </c>
      <c r="C78" s="5219" t="s">
        <v>73</v>
      </c>
      <c r="D78" s="5199" t="s">
        <v>1161</v>
      </c>
      <c r="E78" s="5200"/>
      <c r="F78" s="5201"/>
      <c r="G78" s="5142" t="s">
        <v>1164</v>
      </c>
      <c r="H78" s="5267" t="s">
        <v>33</v>
      </c>
      <c r="I78" s="5357" t="s">
        <v>32</v>
      </c>
      <c r="J78" s="4386" t="s">
        <v>31</v>
      </c>
      <c r="K78" s="3296" t="s">
        <v>108</v>
      </c>
      <c r="L78" s="3307">
        <f>L83</f>
        <v>0</v>
      </c>
      <c r="M78" s="3374" t="s">
        <v>1163</v>
      </c>
      <c r="N78" s="3305" t="s">
        <v>374</v>
      </c>
      <c r="O78" s="3445">
        <v>200</v>
      </c>
    </row>
    <row r="79" spans="1:16" ht="19.5" customHeight="1" x14ac:dyDescent="0.2">
      <c r="A79" s="5215"/>
      <c r="B79" s="4361"/>
      <c r="C79" s="5171"/>
      <c r="D79" s="5202"/>
      <c r="E79" s="5203"/>
      <c r="F79" s="5204"/>
      <c r="G79" s="5143"/>
      <c r="H79" s="5268"/>
      <c r="I79" s="5358"/>
      <c r="J79" s="4387"/>
      <c r="K79" s="3372" t="s">
        <v>28</v>
      </c>
      <c r="L79" s="3369">
        <f>L84</f>
        <v>0</v>
      </c>
      <c r="M79" s="5328" t="s">
        <v>1162</v>
      </c>
      <c r="N79" s="5323" t="s">
        <v>36</v>
      </c>
      <c r="O79" s="5332"/>
    </row>
    <row r="80" spans="1:16" ht="19.5" customHeight="1" x14ac:dyDescent="0.2">
      <c r="A80" s="5215"/>
      <c r="B80" s="4361"/>
      <c r="C80" s="5171"/>
      <c r="D80" s="5202"/>
      <c r="E80" s="5203"/>
      <c r="F80" s="5204"/>
      <c r="G80" s="5143"/>
      <c r="H80" s="5268"/>
      <c r="I80" s="5358"/>
      <c r="J80" s="4387"/>
      <c r="K80" s="3372" t="s">
        <v>144</v>
      </c>
      <c r="L80" s="3369">
        <f>L85</f>
        <v>37</v>
      </c>
      <c r="M80" s="5329"/>
      <c r="N80" s="5331"/>
      <c r="O80" s="5333"/>
    </row>
    <row r="81" spans="1:15" ht="16.5" customHeight="1" x14ac:dyDescent="0.2">
      <c r="A81" s="5215"/>
      <c r="B81" s="4361"/>
      <c r="C81" s="5171"/>
      <c r="D81" s="5202"/>
      <c r="E81" s="5203"/>
      <c r="F81" s="5204"/>
      <c r="G81" s="5143"/>
      <c r="H81" s="5268"/>
      <c r="I81" s="5358"/>
      <c r="J81" s="4387"/>
      <c r="K81" s="3370" t="s">
        <v>130</v>
      </c>
      <c r="L81" s="3369">
        <f>L86</f>
        <v>0</v>
      </c>
      <c r="M81" s="5329"/>
      <c r="N81" s="5331"/>
      <c r="O81" s="5333"/>
    </row>
    <row r="82" spans="1:15" ht="24" customHeight="1" thickBot="1" x14ac:dyDescent="0.25">
      <c r="A82" s="5216"/>
      <c r="B82" s="4362"/>
      <c r="C82" s="5172"/>
      <c r="D82" s="5205"/>
      <c r="E82" s="5206"/>
      <c r="F82" s="5207"/>
      <c r="G82" s="5143"/>
      <c r="H82" s="5268"/>
      <c r="I82" s="5358"/>
      <c r="J82" s="4387"/>
      <c r="K82" s="3368" t="s">
        <v>21</v>
      </c>
      <c r="L82" s="3367">
        <f>SUM(L78:L81)</f>
        <v>37</v>
      </c>
      <c r="M82" s="5330"/>
      <c r="N82" s="5324"/>
      <c r="O82" s="5334"/>
    </row>
    <row r="83" spans="1:15" ht="24" customHeight="1" x14ac:dyDescent="0.2">
      <c r="A83" s="5217" t="s">
        <v>25</v>
      </c>
      <c r="B83" s="4360" t="s">
        <v>25</v>
      </c>
      <c r="C83" s="5219" t="s">
        <v>73</v>
      </c>
      <c r="D83" s="5165" t="s">
        <v>25</v>
      </c>
      <c r="E83" s="3404"/>
      <c r="F83" s="5354" t="s">
        <v>1161</v>
      </c>
      <c r="G83" s="5143"/>
      <c r="H83" s="5268"/>
      <c r="I83" s="5358"/>
      <c r="J83" s="4387"/>
      <c r="K83" s="3272" t="s">
        <v>108</v>
      </c>
      <c r="L83" s="3366">
        <v>0</v>
      </c>
      <c r="M83" s="3342"/>
      <c r="N83" s="3341"/>
      <c r="O83" s="3442"/>
    </row>
    <row r="84" spans="1:15" ht="24" customHeight="1" x14ac:dyDescent="0.2">
      <c r="A84" s="5215"/>
      <c r="B84" s="4361"/>
      <c r="C84" s="5171"/>
      <c r="D84" s="5166"/>
      <c r="E84" s="3415"/>
      <c r="F84" s="5355"/>
      <c r="G84" s="5143"/>
      <c r="H84" s="5268"/>
      <c r="I84" s="5358"/>
      <c r="J84" s="4387"/>
      <c r="K84" s="3413" t="s">
        <v>28</v>
      </c>
      <c r="L84" s="3353">
        <v>0</v>
      </c>
      <c r="M84" s="3342"/>
      <c r="N84" s="3341"/>
      <c r="O84" s="3442"/>
    </row>
    <row r="85" spans="1:15" ht="24" customHeight="1" x14ac:dyDescent="0.2">
      <c r="A85" s="5215"/>
      <c r="B85" s="4361"/>
      <c r="C85" s="5171"/>
      <c r="D85" s="5166"/>
      <c r="E85" s="3415"/>
      <c r="F85" s="5355"/>
      <c r="G85" s="5143"/>
      <c r="H85" s="5268"/>
      <c r="I85" s="5358"/>
      <c r="J85" s="4387"/>
      <c r="K85" s="3413" t="s">
        <v>144</v>
      </c>
      <c r="L85" s="3353">
        <v>37</v>
      </c>
      <c r="M85" s="3342"/>
      <c r="N85" s="3341"/>
      <c r="O85" s="3442"/>
    </row>
    <row r="86" spans="1:15" ht="24" customHeight="1" x14ac:dyDescent="0.2">
      <c r="A86" s="5215"/>
      <c r="B86" s="4361"/>
      <c r="C86" s="5171"/>
      <c r="D86" s="5166"/>
      <c r="E86" s="3415"/>
      <c r="F86" s="5355"/>
      <c r="G86" s="5143"/>
      <c r="H86" s="5268"/>
      <c r="I86" s="5358"/>
      <c r="J86" s="4387"/>
      <c r="K86" s="3426" t="s">
        <v>130</v>
      </c>
      <c r="L86" s="3353">
        <v>0</v>
      </c>
      <c r="M86" s="3342"/>
      <c r="N86" s="3341"/>
      <c r="O86" s="3442"/>
    </row>
    <row r="87" spans="1:15" ht="24" customHeight="1" thickBot="1" x14ac:dyDescent="0.25">
      <c r="A87" s="5216"/>
      <c r="B87" s="4362"/>
      <c r="C87" s="5172"/>
      <c r="D87" s="5167"/>
      <c r="E87" s="3396"/>
      <c r="F87" s="5356"/>
      <c r="G87" s="5144"/>
      <c r="H87" s="5269"/>
      <c r="I87" s="5359"/>
      <c r="J87" s="4388"/>
      <c r="K87" s="3444" t="s">
        <v>21</v>
      </c>
      <c r="L87" s="3443">
        <f>SUM(L83:L86)</f>
        <v>37</v>
      </c>
      <c r="M87" s="3342"/>
      <c r="N87" s="3341"/>
      <c r="O87" s="3442"/>
    </row>
    <row r="88" spans="1:15" ht="36" customHeight="1" thickBot="1" x14ac:dyDescent="0.25">
      <c r="A88" s="5230" t="s">
        <v>25</v>
      </c>
      <c r="B88" s="5233" t="s">
        <v>25</v>
      </c>
      <c r="C88" s="3441" t="s">
        <v>70</v>
      </c>
      <c r="D88" s="5200" t="s">
        <v>1160</v>
      </c>
      <c r="E88" s="5200"/>
      <c r="F88" s="5201"/>
      <c r="G88" s="5142" t="s">
        <v>1141</v>
      </c>
      <c r="H88" s="5252" t="s">
        <v>33</v>
      </c>
      <c r="I88" s="5295" t="s">
        <v>1159</v>
      </c>
      <c r="J88" s="3440" t="s">
        <v>245</v>
      </c>
      <c r="K88" s="3439" t="s">
        <v>108</v>
      </c>
      <c r="L88" s="3438">
        <f>L93+L99+L105+L107</f>
        <v>173.5</v>
      </c>
      <c r="M88" s="3437" t="s">
        <v>1158</v>
      </c>
      <c r="N88" s="3310" t="s">
        <v>65</v>
      </c>
      <c r="O88" s="3436">
        <v>92</v>
      </c>
    </row>
    <row r="89" spans="1:15" ht="36.75" thickBot="1" x14ac:dyDescent="0.25">
      <c r="A89" s="5231"/>
      <c r="B89" s="5234"/>
      <c r="C89" s="3428"/>
      <c r="D89" s="5203"/>
      <c r="E89" s="5203"/>
      <c r="F89" s="5204"/>
      <c r="G89" s="5143"/>
      <c r="H89" s="5253"/>
      <c r="I89" s="5296"/>
      <c r="J89" s="3435" t="s">
        <v>47</v>
      </c>
      <c r="K89" s="3434" t="s">
        <v>144</v>
      </c>
      <c r="L89" s="3433">
        <f>L94+L97</f>
        <v>390.79999999999995</v>
      </c>
      <c r="M89" s="3432" t="s">
        <v>1157</v>
      </c>
      <c r="N89" s="3341" t="s">
        <v>65</v>
      </c>
      <c r="O89" s="3431">
        <v>84</v>
      </c>
    </row>
    <row r="90" spans="1:15" ht="21.75" customHeight="1" x14ac:dyDescent="0.2">
      <c r="A90" s="5231"/>
      <c r="B90" s="5234"/>
      <c r="C90" s="3428"/>
      <c r="D90" s="5203"/>
      <c r="E90" s="5203"/>
      <c r="F90" s="5204"/>
      <c r="G90" s="5143"/>
      <c r="H90" s="5253"/>
      <c r="I90" s="5296"/>
      <c r="J90" s="3281"/>
      <c r="K90" s="5298" t="s">
        <v>130</v>
      </c>
      <c r="L90" s="5304">
        <f>L95</f>
        <v>0</v>
      </c>
      <c r="M90" s="3430" t="s">
        <v>1156</v>
      </c>
      <c r="N90" s="3429" t="s">
        <v>1135</v>
      </c>
      <c r="O90" s="3373"/>
    </row>
    <row r="91" spans="1:15" ht="13.15" customHeight="1" x14ac:dyDescent="0.2">
      <c r="A91" s="5231"/>
      <c r="B91" s="5234"/>
      <c r="C91" s="3428"/>
      <c r="D91" s="5203"/>
      <c r="E91" s="5203"/>
      <c r="F91" s="5204"/>
      <c r="G91" s="5143"/>
      <c r="H91" s="5253"/>
      <c r="I91" s="5296"/>
      <c r="J91" s="3281"/>
      <c r="K91" s="5299"/>
      <c r="L91" s="5305"/>
      <c r="M91" s="5306" t="s">
        <v>1155</v>
      </c>
      <c r="N91" s="5308" t="s">
        <v>1135</v>
      </c>
      <c r="O91" s="5326"/>
    </row>
    <row r="92" spans="1:15" ht="26.25" customHeight="1" thickBot="1" x14ac:dyDescent="0.25">
      <c r="A92" s="5232"/>
      <c r="B92" s="5235"/>
      <c r="C92" s="3427"/>
      <c r="D92" s="5206"/>
      <c r="E92" s="5206"/>
      <c r="F92" s="5207"/>
      <c r="G92" s="5144"/>
      <c r="H92" s="5281"/>
      <c r="I92" s="5297"/>
      <c r="J92" s="3275"/>
      <c r="K92" s="3289" t="s">
        <v>21</v>
      </c>
      <c r="L92" s="3367">
        <f>SUM(L88:L91)</f>
        <v>564.29999999999995</v>
      </c>
      <c r="M92" s="5307"/>
      <c r="N92" s="5309"/>
      <c r="O92" s="5327"/>
    </row>
    <row r="93" spans="1:15" ht="24.75" customHeight="1" x14ac:dyDescent="0.2">
      <c r="A93" s="5128" t="s">
        <v>25</v>
      </c>
      <c r="B93" s="5168" t="s">
        <v>25</v>
      </c>
      <c r="C93" s="5171" t="s">
        <v>70</v>
      </c>
      <c r="D93" s="5165" t="s">
        <v>25</v>
      </c>
      <c r="E93" s="3404"/>
      <c r="F93" s="5211" t="s">
        <v>1154</v>
      </c>
      <c r="G93" s="5142" t="s">
        <v>1141</v>
      </c>
      <c r="H93" s="5252" t="s">
        <v>33</v>
      </c>
      <c r="I93" s="3274" t="s">
        <v>468</v>
      </c>
      <c r="J93" s="3355" t="s">
        <v>245</v>
      </c>
      <c r="K93" s="3413" t="s">
        <v>108</v>
      </c>
      <c r="L93" s="3285">
        <v>103.5</v>
      </c>
      <c r="M93" s="3423" t="s">
        <v>1133</v>
      </c>
      <c r="N93" s="3422" t="s">
        <v>374</v>
      </c>
      <c r="O93" s="3421" t="s">
        <v>1153</v>
      </c>
    </row>
    <row r="94" spans="1:15" ht="20.25" customHeight="1" x14ac:dyDescent="0.2">
      <c r="A94" s="5129"/>
      <c r="B94" s="5169"/>
      <c r="C94" s="5171"/>
      <c r="D94" s="5166"/>
      <c r="E94" s="3415"/>
      <c r="F94" s="5221"/>
      <c r="G94" s="5143"/>
      <c r="H94" s="5253"/>
      <c r="I94" s="3270" t="s">
        <v>1002</v>
      </c>
      <c r="J94" s="3360" t="s">
        <v>47</v>
      </c>
      <c r="K94" s="3426" t="s">
        <v>144</v>
      </c>
      <c r="L94" s="3425">
        <v>155.19999999999999</v>
      </c>
      <c r="M94" s="3259"/>
      <c r="N94" s="3258"/>
      <c r="O94" s="3257"/>
    </row>
    <row r="95" spans="1:15" ht="21.75" customHeight="1" thickBot="1" x14ac:dyDescent="0.25">
      <c r="A95" s="5129"/>
      <c r="B95" s="5169"/>
      <c r="C95" s="5171"/>
      <c r="D95" s="5166"/>
      <c r="E95" s="3415"/>
      <c r="F95" s="5221"/>
      <c r="G95" s="5143"/>
      <c r="H95" s="5253"/>
      <c r="I95" s="3270"/>
      <c r="J95" s="3281"/>
      <c r="K95" s="3364" t="s">
        <v>130</v>
      </c>
      <c r="L95" s="3424">
        <v>0</v>
      </c>
      <c r="M95" s="3259"/>
      <c r="N95" s="3258"/>
      <c r="O95" s="3257"/>
    </row>
    <row r="96" spans="1:15" ht="20.25" customHeight="1" thickBot="1" x14ac:dyDescent="0.25">
      <c r="A96" s="5130"/>
      <c r="B96" s="5170"/>
      <c r="C96" s="5172"/>
      <c r="D96" s="5167"/>
      <c r="E96" s="3396"/>
      <c r="F96" s="5212"/>
      <c r="G96" s="5144"/>
      <c r="H96" s="5253"/>
      <c r="I96" s="3263"/>
      <c r="J96" s="3275"/>
      <c r="K96" s="3261" t="s">
        <v>21</v>
      </c>
      <c r="L96" s="3260">
        <f>SUM(L93:L95)</f>
        <v>258.7</v>
      </c>
      <c r="M96" s="3259"/>
      <c r="N96" s="3258"/>
      <c r="O96" s="3257"/>
    </row>
    <row r="97" spans="1:17" ht="24.75" customHeight="1" x14ac:dyDescent="0.2">
      <c r="A97" s="5128" t="s">
        <v>25</v>
      </c>
      <c r="B97" s="5168" t="s">
        <v>25</v>
      </c>
      <c r="C97" s="5171" t="s">
        <v>70</v>
      </c>
      <c r="D97" s="5165" t="s">
        <v>27</v>
      </c>
      <c r="E97" s="3404"/>
      <c r="F97" s="5211" t="s">
        <v>1152</v>
      </c>
      <c r="G97" s="5142" t="s">
        <v>1141</v>
      </c>
      <c r="H97" s="5253"/>
      <c r="I97" s="3274" t="s">
        <v>1002</v>
      </c>
      <c r="J97" s="3360" t="s">
        <v>47</v>
      </c>
      <c r="K97" s="3413" t="s">
        <v>144</v>
      </c>
      <c r="L97" s="3271">
        <v>235.6</v>
      </c>
      <c r="M97" s="3423" t="s">
        <v>1133</v>
      </c>
      <c r="N97" s="3422" t="s">
        <v>374</v>
      </c>
      <c r="O97" s="3421" t="s">
        <v>897</v>
      </c>
    </row>
    <row r="98" spans="1:17" ht="26.25" customHeight="1" thickBot="1" x14ac:dyDescent="0.25">
      <c r="A98" s="5130"/>
      <c r="B98" s="5170"/>
      <c r="C98" s="5172"/>
      <c r="D98" s="5167"/>
      <c r="E98" s="3396"/>
      <c r="F98" s="5212"/>
      <c r="G98" s="5144"/>
      <c r="H98" s="5253"/>
      <c r="I98" s="3263"/>
      <c r="J98" s="3275"/>
      <c r="K98" s="3261" t="s">
        <v>21</v>
      </c>
      <c r="L98" s="3420">
        <f>SUM(L97)</f>
        <v>235.6</v>
      </c>
      <c r="M98" s="3408"/>
      <c r="N98" s="3407"/>
      <c r="O98" s="3406"/>
    </row>
    <row r="99" spans="1:17" ht="21.75" customHeight="1" x14ac:dyDescent="0.2">
      <c r="A99" s="5128" t="s">
        <v>25</v>
      </c>
      <c r="B99" s="5168" t="s">
        <v>25</v>
      </c>
      <c r="C99" s="5171" t="s">
        <v>70</v>
      </c>
      <c r="D99" s="5165" t="s">
        <v>93</v>
      </c>
      <c r="E99" s="3415"/>
      <c r="F99" s="4976" t="s">
        <v>1151</v>
      </c>
      <c r="G99" s="5142" t="s">
        <v>1141</v>
      </c>
      <c r="H99" s="5253"/>
      <c r="I99" s="3274" t="s">
        <v>1002</v>
      </c>
      <c r="J99" s="3360" t="s">
        <v>47</v>
      </c>
      <c r="K99" s="3413" t="s">
        <v>108</v>
      </c>
      <c r="L99" s="3419">
        <v>20</v>
      </c>
      <c r="M99" s="5300" t="s">
        <v>1150</v>
      </c>
      <c r="N99" s="5302" t="s">
        <v>1135</v>
      </c>
      <c r="O99" s="5283">
        <v>2</v>
      </c>
    </row>
    <row r="100" spans="1:17" ht="24.75" customHeight="1" thickBot="1" x14ac:dyDescent="0.25">
      <c r="A100" s="5130"/>
      <c r="B100" s="5170"/>
      <c r="C100" s="5172"/>
      <c r="D100" s="5167"/>
      <c r="E100" s="3415"/>
      <c r="F100" s="4979"/>
      <c r="G100" s="5144"/>
      <c r="H100" s="5253"/>
      <c r="I100" s="3263"/>
      <c r="J100" s="3418"/>
      <c r="K100" s="3261" t="s">
        <v>21</v>
      </c>
      <c r="L100" s="3417">
        <f>SUM(L99)</f>
        <v>20</v>
      </c>
      <c r="M100" s="5301"/>
      <c r="N100" s="5303"/>
      <c r="O100" s="5284"/>
    </row>
    <row r="101" spans="1:17" ht="24" customHeight="1" x14ac:dyDescent="0.2">
      <c r="A101" s="5128" t="s">
        <v>25</v>
      </c>
      <c r="B101" s="5168" t="s">
        <v>25</v>
      </c>
      <c r="C101" s="5171" t="s">
        <v>70</v>
      </c>
      <c r="D101" s="5165" t="s">
        <v>91</v>
      </c>
      <c r="E101" s="3415"/>
      <c r="F101" s="5145" t="s">
        <v>1149</v>
      </c>
      <c r="G101" s="5142" t="s">
        <v>1141</v>
      </c>
      <c r="H101" s="5267" t="s">
        <v>33</v>
      </c>
      <c r="I101" s="3274" t="s">
        <v>1006</v>
      </c>
      <c r="J101" s="3273" t="s">
        <v>83</v>
      </c>
      <c r="K101" s="3413" t="s">
        <v>154</v>
      </c>
      <c r="L101" s="3358">
        <v>0</v>
      </c>
      <c r="M101" s="3411" t="s">
        <v>1147</v>
      </c>
      <c r="N101" s="3410" t="s">
        <v>1146</v>
      </c>
      <c r="O101" s="3416"/>
    </row>
    <row r="102" spans="1:17" ht="24.75" customHeight="1" thickBot="1" x14ac:dyDescent="0.25">
      <c r="A102" s="5130"/>
      <c r="B102" s="5170"/>
      <c r="C102" s="5172"/>
      <c r="D102" s="5167"/>
      <c r="E102" s="3415"/>
      <c r="F102" s="5146"/>
      <c r="G102" s="5144"/>
      <c r="H102" s="5268"/>
      <c r="I102" s="3263"/>
      <c r="J102" s="3281"/>
      <c r="K102" s="3261" t="s">
        <v>21</v>
      </c>
      <c r="L102" s="3414">
        <f>SUM(L101)</f>
        <v>0</v>
      </c>
      <c r="M102" s="3408"/>
      <c r="N102" s="3407"/>
      <c r="O102" s="3406"/>
    </row>
    <row r="103" spans="1:17" ht="23.25" customHeight="1" x14ac:dyDescent="0.2">
      <c r="A103" s="5128" t="s">
        <v>25</v>
      </c>
      <c r="B103" s="5168" t="s">
        <v>25</v>
      </c>
      <c r="C103" s="5171" t="s">
        <v>70</v>
      </c>
      <c r="D103" s="5165" t="s">
        <v>87</v>
      </c>
      <c r="E103" s="3404"/>
      <c r="F103" s="5211" t="s">
        <v>1148</v>
      </c>
      <c r="G103" s="5142" t="s">
        <v>1141</v>
      </c>
      <c r="H103" s="5268"/>
      <c r="I103" s="3270" t="s">
        <v>1006</v>
      </c>
      <c r="J103" s="3273" t="s">
        <v>83</v>
      </c>
      <c r="K103" s="3413" t="s">
        <v>154</v>
      </c>
      <c r="L103" s="3412">
        <v>0</v>
      </c>
      <c r="M103" s="3411" t="s">
        <v>1147</v>
      </c>
      <c r="N103" s="3410" t="s">
        <v>1146</v>
      </c>
      <c r="O103" s="3375"/>
    </row>
    <row r="104" spans="1:17" ht="22.5" customHeight="1" thickBot="1" x14ac:dyDescent="0.25">
      <c r="A104" s="5130"/>
      <c r="B104" s="5170"/>
      <c r="C104" s="5172"/>
      <c r="D104" s="5167"/>
      <c r="E104" s="3396"/>
      <c r="F104" s="5212"/>
      <c r="G104" s="5144"/>
      <c r="H104" s="5268"/>
      <c r="I104" s="3263"/>
      <c r="J104" s="3275"/>
      <c r="K104" s="3261" t="s">
        <v>21</v>
      </c>
      <c r="L104" s="3409">
        <f>SUM(L103)</f>
        <v>0</v>
      </c>
      <c r="M104" s="3408"/>
      <c r="N104" s="3407"/>
      <c r="O104" s="3406"/>
    </row>
    <row r="105" spans="1:17" ht="36.75" thickBot="1" x14ac:dyDescent="0.25">
      <c r="A105" s="5128" t="s">
        <v>25</v>
      </c>
      <c r="B105" s="5168" t="s">
        <v>25</v>
      </c>
      <c r="C105" s="5171" t="s">
        <v>70</v>
      </c>
      <c r="D105" s="3405" t="s">
        <v>81</v>
      </c>
      <c r="E105" s="3404"/>
      <c r="F105" s="5211" t="s">
        <v>1145</v>
      </c>
      <c r="G105" s="5142" t="s">
        <v>1141</v>
      </c>
      <c r="H105" s="5268"/>
      <c r="I105" s="5349" t="s">
        <v>32</v>
      </c>
      <c r="J105" s="3403" t="s">
        <v>1144</v>
      </c>
      <c r="K105" s="3402" t="s">
        <v>108</v>
      </c>
      <c r="L105" s="3401">
        <v>30</v>
      </c>
      <c r="M105" s="3400" t="s">
        <v>1143</v>
      </c>
      <c r="N105" s="3399" t="s">
        <v>1135</v>
      </c>
      <c r="O105" s="3398" t="s">
        <v>1006</v>
      </c>
      <c r="P105" s="1038"/>
    </row>
    <row r="106" spans="1:17" ht="22.5" customHeight="1" thickBot="1" x14ac:dyDescent="0.25">
      <c r="A106" s="5130"/>
      <c r="B106" s="5170"/>
      <c r="C106" s="5172"/>
      <c r="D106" s="3397"/>
      <c r="E106" s="3396"/>
      <c r="F106" s="5212"/>
      <c r="G106" s="5144"/>
      <c r="H106" s="5268"/>
      <c r="I106" s="5350"/>
      <c r="J106" s="3380"/>
      <c r="K106" s="3379" t="s">
        <v>21</v>
      </c>
      <c r="L106" s="3395">
        <f>SUM(L105)</f>
        <v>30</v>
      </c>
      <c r="M106" s="3394"/>
      <c r="N106" s="3393"/>
      <c r="O106" s="3392"/>
    </row>
    <row r="107" spans="1:17" ht="22.5" customHeight="1" thickBot="1" x14ac:dyDescent="0.25">
      <c r="A107" s="5239" t="s">
        <v>25</v>
      </c>
      <c r="B107" s="5241" t="s">
        <v>25</v>
      </c>
      <c r="C107" s="5243" t="s">
        <v>70</v>
      </c>
      <c r="D107" s="3391" t="s">
        <v>78</v>
      </c>
      <c r="E107" s="3382"/>
      <c r="F107" s="5245" t="s">
        <v>1142</v>
      </c>
      <c r="G107" s="5142" t="s">
        <v>1141</v>
      </c>
      <c r="H107" s="5268"/>
      <c r="I107" s="3390" t="s">
        <v>1002</v>
      </c>
      <c r="J107" s="3389" t="s">
        <v>47</v>
      </c>
      <c r="K107" s="3388" t="s">
        <v>108</v>
      </c>
      <c r="L107" s="3387">
        <v>20</v>
      </c>
      <c r="M107" s="3386" t="s">
        <v>1130</v>
      </c>
      <c r="N107" s="3385" t="s">
        <v>36</v>
      </c>
      <c r="O107" s="3384"/>
      <c r="Q107" s="1038"/>
    </row>
    <row r="108" spans="1:17" ht="22.5" customHeight="1" thickBot="1" x14ac:dyDescent="0.25">
      <c r="A108" s="5240"/>
      <c r="B108" s="5242"/>
      <c r="C108" s="5244"/>
      <c r="D108" s="3383"/>
      <c r="E108" s="3382"/>
      <c r="F108" s="5246"/>
      <c r="G108" s="5144"/>
      <c r="H108" s="5269"/>
      <c r="I108" s="3381"/>
      <c r="J108" s="3380"/>
      <c r="K108" s="3379" t="s">
        <v>21</v>
      </c>
      <c r="L108" s="3378">
        <f>SUM(L107)</f>
        <v>20</v>
      </c>
      <c r="M108" s="3377"/>
      <c r="N108" s="3376"/>
      <c r="O108" s="3375"/>
    </row>
    <row r="109" spans="1:17" ht="42" customHeight="1" x14ac:dyDescent="0.2">
      <c r="A109" s="5230" t="s">
        <v>25</v>
      </c>
      <c r="B109" s="5233" t="s">
        <v>25</v>
      </c>
      <c r="C109" s="3308" t="s">
        <v>58</v>
      </c>
      <c r="D109" s="5200" t="s">
        <v>1140</v>
      </c>
      <c r="E109" s="5200"/>
      <c r="F109" s="5201"/>
      <c r="G109" s="5142" t="s">
        <v>1131</v>
      </c>
      <c r="H109" s="5252" t="s">
        <v>33</v>
      </c>
      <c r="I109" s="5295" t="s">
        <v>1139</v>
      </c>
      <c r="J109" s="3273"/>
      <c r="K109" s="3296" t="s">
        <v>108</v>
      </c>
      <c r="L109" s="3307">
        <f>L114+L118+L122</f>
        <v>881.2</v>
      </c>
      <c r="M109" s="3374" t="s">
        <v>1138</v>
      </c>
      <c r="N109" s="3305" t="s">
        <v>65</v>
      </c>
      <c r="O109" s="3373">
        <v>40</v>
      </c>
    </row>
    <row r="110" spans="1:17" ht="20.25" customHeight="1" x14ac:dyDescent="0.2">
      <c r="A110" s="5231"/>
      <c r="B110" s="5234"/>
      <c r="C110" s="3291"/>
      <c r="D110" s="5203"/>
      <c r="E110" s="5203"/>
      <c r="F110" s="5204"/>
      <c r="G110" s="5143"/>
      <c r="H110" s="5253"/>
      <c r="I110" s="5296"/>
      <c r="J110" s="3360" t="s">
        <v>47</v>
      </c>
      <c r="K110" s="3370" t="s">
        <v>144</v>
      </c>
      <c r="L110" s="3369">
        <f>L120</f>
        <v>100.2</v>
      </c>
      <c r="M110" s="5311"/>
      <c r="N110" s="5308"/>
      <c r="O110" s="5291"/>
    </row>
    <row r="111" spans="1:17" ht="18.75" customHeight="1" x14ac:dyDescent="0.2">
      <c r="A111" s="5231"/>
      <c r="B111" s="5234"/>
      <c r="C111" s="3291"/>
      <c r="D111" s="5203"/>
      <c r="E111" s="5203"/>
      <c r="F111" s="5204"/>
      <c r="G111" s="5143"/>
      <c r="H111" s="5253"/>
      <c r="I111" s="5296"/>
      <c r="J111" s="3281"/>
      <c r="K111" s="3372" t="s">
        <v>28</v>
      </c>
      <c r="L111" s="3371">
        <f>L115</f>
        <v>1140.4000000000001</v>
      </c>
      <c r="M111" s="5312"/>
      <c r="N111" s="5310"/>
      <c r="O111" s="5292"/>
    </row>
    <row r="112" spans="1:17" ht="18.75" customHeight="1" x14ac:dyDescent="0.2">
      <c r="A112" s="5231"/>
      <c r="B112" s="5234"/>
      <c r="C112" s="3291"/>
      <c r="D112" s="5203"/>
      <c r="E112" s="5203"/>
      <c r="F112" s="5204"/>
      <c r="G112" s="5143"/>
      <c r="H112" s="5253"/>
      <c r="I112" s="5296"/>
      <c r="J112" s="3281"/>
      <c r="K112" s="3370" t="s">
        <v>130</v>
      </c>
      <c r="L112" s="3369">
        <f>L116+L119</f>
        <v>4.2</v>
      </c>
      <c r="M112" s="5312"/>
      <c r="N112" s="5310"/>
      <c r="O112" s="5292"/>
    </row>
    <row r="113" spans="1:15" ht="21.75" customHeight="1" thickBot="1" x14ac:dyDescent="0.25">
      <c r="A113" s="5232"/>
      <c r="B113" s="5235"/>
      <c r="C113" s="3333"/>
      <c r="D113" s="5206"/>
      <c r="E113" s="5206"/>
      <c r="F113" s="5207"/>
      <c r="G113" s="5144"/>
      <c r="H113" s="5281"/>
      <c r="I113" s="5297"/>
      <c r="J113" s="3275"/>
      <c r="K113" s="3368" t="s">
        <v>21</v>
      </c>
      <c r="L113" s="3367">
        <f>SUM(L109:L112)</f>
        <v>2126</v>
      </c>
      <c r="M113" s="5313"/>
      <c r="N113" s="5309"/>
      <c r="O113" s="5293"/>
    </row>
    <row r="114" spans="1:15" ht="26.25" customHeight="1" x14ac:dyDescent="0.2">
      <c r="A114" s="5230" t="s">
        <v>25</v>
      </c>
      <c r="B114" s="5233" t="s">
        <v>25</v>
      </c>
      <c r="C114" s="3308" t="s">
        <v>58</v>
      </c>
      <c r="D114" s="5165" t="s">
        <v>25</v>
      </c>
      <c r="E114" s="3347"/>
      <c r="F114" s="4976" t="s">
        <v>1137</v>
      </c>
      <c r="G114" s="5142" t="s">
        <v>1131</v>
      </c>
      <c r="H114" s="5265" t="s">
        <v>33</v>
      </c>
      <c r="I114" s="3338" t="s">
        <v>1002</v>
      </c>
      <c r="J114" s="3360" t="s">
        <v>47</v>
      </c>
      <c r="K114" s="3272" t="s">
        <v>108</v>
      </c>
      <c r="L114" s="3366">
        <v>750</v>
      </c>
      <c r="M114" s="5285" t="s">
        <v>1136</v>
      </c>
      <c r="N114" s="5288" t="s">
        <v>1135</v>
      </c>
      <c r="O114" s="5291">
        <v>5</v>
      </c>
    </row>
    <row r="115" spans="1:15" ht="22.5" customHeight="1" x14ac:dyDescent="0.2">
      <c r="A115" s="5231"/>
      <c r="B115" s="5234"/>
      <c r="C115" s="3291"/>
      <c r="D115" s="5166"/>
      <c r="E115" s="3347"/>
      <c r="F115" s="4979"/>
      <c r="G115" s="5143"/>
      <c r="H115" s="5180"/>
      <c r="I115" s="3346"/>
      <c r="J115" s="3352"/>
      <c r="K115" s="3365" t="s">
        <v>28</v>
      </c>
      <c r="L115" s="1159">
        <v>1140.4000000000001</v>
      </c>
      <c r="M115" s="5286"/>
      <c r="N115" s="5289"/>
      <c r="O115" s="5292"/>
    </row>
    <row r="116" spans="1:15" ht="23.25" customHeight="1" thickBot="1" x14ac:dyDescent="0.25">
      <c r="A116" s="5231"/>
      <c r="B116" s="5234"/>
      <c r="C116" s="3291"/>
      <c r="D116" s="5166"/>
      <c r="E116" s="3347"/>
      <c r="F116" s="4979"/>
      <c r="G116" s="5143"/>
      <c r="H116" s="5180"/>
      <c r="I116" s="3346"/>
      <c r="J116" s="3352"/>
      <c r="K116" s="3364" t="s">
        <v>130</v>
      </c>
      <c r="L116" s="3363">
        <v>3.1</v>
      </c>
      <c r="M116" s="5286"/>
      <c r="N116" s="5289"/>
      <c r="O116" s="5292"/>
    </row>
    <row r="117" spans="1:15" ht="21.75" customHeight="1" thickBot="1" x14ac:dyDescent="0.25">
      <c r="A117" s="5232"/>
      <c r="B117" s="5235"/>
      <c r="C117" s="3333"/>
      <c r="D117" s="5167"/>
      <c r="E117" s="3347"/>
      <c r="F117" s="4977"/>
      <c r="G117" s="5144"/>
      <c r="H117" s="5266"/>
      <c r="I117" s="3331"/>
      <c r="J117" s="3362"/>
      <c r="K117" s="3361" t="s">
        <v>21</v>
      </c>
      <c r="L117" s="3328">
        <f>SUM(L114:L116)</f>
        <v>1893.5</v>
      </c>
      <c r="M117" s="5287"/>
      <c r="N117" s="5290"/>
      <c r="O117" s="5293"/>
    </row>
    <row r="118" spans="1:15" ht="21" customHeight="1" x14ac:dyDescent="0.2">
      <c r="A118" s="5230" t="s">
        <v>25</v>
      </c>
      <c r="B118" s="5233" t="s">
        <v>25</v>
      </c>
      <c r="C118" s="3308" t="s">
        <v>58</v>
      </c>
      <c r="D118" s="5165" t="s">
        <v>27</v>
      </c>
      <c r="E118" s="3347"/>
      <c r="F118" s="4976" t="s">
        <v>1134</v>
      </c>
      <c r="G118" s="5142" t="s">
        <v>1131</v>
      </c>
      <c r="H118" s="5265" t="s">
        <v>33</v>
      </c>
      <c r="I118" s="3338" t="s">
        <v>1002</v>
      </c>
      <c r="J118" s="3360" t="s">
        <v>47</v>
      </c>
      <c r="K118" s="3359" t="s">
        <v>108</v>
      </c>
      <c r="L118" s="3358">
        <v>125.2</v>
      </c>
      <c r="M118" s="3357" t="s">
        <v>1133</v>
      </c>
      <c r="N118" s="3356" t="s">
        <v>374</v>
      </c>
      <c r="O118" s="3334">
        <v>160</v>
      </c>
    </row>
    <row r="119" spans="1:15" ht="21" customHeight="1" x14ac:dyDescent="0.2">
      <c r="A119" s="5231"/>
      <c r="B119" s="5234"/>
      <c r="C119" s="3291"/>
      <c r="D119" s="5166"/>
      <c r="E119" s="3347"/>
      <c r="F119" s="4979"/>
      <c r="G119" s="5143"/>
      <c r="H119" s="5180"/>
      <c r="I119" s="3346"/>
      <c r="J119" s="3355"/>
      <c r="K119" s="3354" t="s">
        <v>130</v>
      </c>
      <c r="L119" s="3353">
        <v>1.1000000000000001</v>
      </c>
      <c r="M119" s="3349"/>
      <c r="N119" s="3341"/>
      <c r="O119" s="3340"/>
    </row>
    <row r="120" spans="1:15" ht="21.75" customHeight="1" thickBot="1" x14ac:dyDescent="0.25">
      <c r="A120" s="5231"/>
      <c r="B120" s="5234"/>
      <c r="C120" s="3291"/>
      <c r="D120" s="5166"/>
      <c r="E120" s="3347"/>
      <c r="F120" s="4979"/>
      <c r="G120" s="5143"/>
      <c r="H120" s="5180"/>
      <c r="I120" s="3346"/>
      <c r="J120" s="3352"/>
      <c r="K120" s="3351" t="s">
        <v>144</v>
      </c>
      <c r="L120" s="3350">
        <v>100.2</v>
      </c>
      <c r="M120" s="3349"/>
      <c r="N120" s="3341"/>
      <c r="O120" s="3340"/>
    </row>
    <row r="121" spans="1:15" ht="24" customHeight="1" thickBot="1" x14ac:dyDescent="0.25">
      <c r="A121" s="5231"/>
      <c r="B121" s="5234"/>
      <c r="C121" s="3348"/>
      <c r="D121" s="5166"/>
      <c r="E121" s="3347"/>
      <c r="F121" s="4979"/>
      <c r="G121" s="5143"/>
      <c r="H121" s="5180"/>
      <c r="I121" s="3346"/>
      <c r="J121" s="3345"/>
      <c r="K121" s="3344" t="s">
        <v>21</v>
      </c>
      <c r="L121" s="3343">
        <f>SUM(L118:L120)</f>
        <v>226.5</v>
      </c>
      <c r="M121" s="3342"/>
      <c r="N121" s="3341"/>
      <c r="O121" s="3340"/>
    </row>
    <row r="122" spans="1:15" ht="20.25" customHeight="1" thickBot="1" x14ac:dyDescent="0.25">
      <c r="A122" s="5230" t="s">
        <v>25</v>
      </c>
      <c r="B122" s="5233" t="s">
        <v>25</v>
      </c>
      <c r="C122" s="3308" t="s">
        <v>58</v>
      </c>
      <c r="D122" s="5165" t="s">
        <v>93</v>
      </c>
      <c r="E122" s="3339"/>
      <c r="F122" s="4976" t="s">
        <v>1132</v>
      </c>
      <c r="G122" s="5142" t="s">
        <v>1131</v>
      </c>
      <c r="H122" s="5265" t="s">
        <v>33</v>
      </c>
      <c r="I122" s="3338"/>
      <c r="J122" s="3273"/>
      <c r="K122" s="3272" t="s">
        <v>108</v>
      </c>
      <c r="L122" s="3337">
        <v>6</v>
      </c>
      <c r="M122" s="3336" t="s">
        <v>1130</v>
      </c>
      <c r="N122" s="3335" t="s">
        <v>36</v>
      </c>
      <c r="O122" s="3334">
        <v>3</v>
      </c>
    </row>
    <row r="123" spans="1:15" ht="24" customHeight="1" thickBot="1" x14ac:dyDescent="0.25">
      <c r="A123" s="5232"/>
      <c r="B123" s="5235"/>
      <c r="C123" s="3333"/>
      <c r="D123" s="5167"/>
      <c r="E123" s="3332"/>
      <c r="F123" s="4977"/>
      <c r="G123" s="5144"/>
      <c r="H123" s="5266"/>
      <c r="I123" s="3331" t="s">
        <v>1002</v>
      </c>
      <c r="J123" s="3330" t="s">
        <v>47</v>
      </c>
      <c r="K123" s="3329" t="s">
        <v>21</v>
      </c>
      <c r="L123" s="3328">
        <f>SUM(L122)</f>
        <v>6</v>
      </c>
      <c r="M123" s="1138"/>
      <c r="N123" s="3327"/>
      <c r="O123" s="3326"/>
    </row>
    <row r="124" spans="1:15" ht="24" customHeight="1" thickBot="1" x14ac:dyDescent="0.25">
      <c r="A124" s="3256" t="s">
        <v>25</v>
      </c>
      <c r="B124" s="3255" t="s">
        <v>25</v>
      </c>
      <c r="C124" s="4176" t="s">
        <v>26</v>
      </c>
      <c r="D124" s="4177"/>
      <c r="E124" s="4177"/>
      <c r="F124" s="4177"/>
      <c r="G124" s="4177"/>
      <c r="H124" s="4177"/>
      <c r="I124" s="4177"/>
      <c r="J124" s="4178"/>
      <c r="K124" s="3254" t="s">
        <v>21</v>
      </c>
      <c r="L124" s="3253">
        <f>SUM(L16,L44,L67,L82,L92,L113)</f>
        <v>39303.800000000003</v>
      </c>
      <c r="M124" s="3325"/>
      <c r="N124" s="3324"/>
      <c r="O124" s="3323"/>
    </row>
    <row r="125" spans="1:15" ht="21" customHeight="1" thickBot="1" x14ac:dyDescent="0.25">
      <c r="A125" s="3256" t="s">
        <v>25</v>
      </c>
      <c r="B125" s="3255" t="s">
        <v>27</v>
      </c>
      <c r="C125" s="3322" t="s">
        <v>1129</v>
      </c>
      <c r="D125" s="3321"/>
      <c r="E125" s="3320"/>
      <c r="F125" s="3319"/>
      <c r="G125" s="3319"/>
      <c r="H125" s="3319"/>
      <c r="I125" s="3319"/>
      <c r="J125" s="3319"/>
      <c r="K125" s="3319"/>
      <c r="L125" s="3319"/>
      <c r="M125" s="3319"/>
      <c r="N125" s="3319"/>
      <c r="O125" s="3318"/>
    </row>
    <row r="126" spans="1:15" ht="39" thickBot="1" x14ac:dyDescent="0.25">
      <c r="A126" s="3317"/>
      <c r="B126" s="3316"/>
      <c r="C126" s="3315"/>
      <c r="D126" s="3314"/>
      <c r="E126" s="3313"/>
      <c r="F126" s="3312"/>
      <c r="G126" s="3312"/>
      <c r="H126" s="3312"/>
      <c r="I126" s="3312"/>
      <c r="J126" s="3312"/>
      <c r="K126" s="3312"/>
      <c r="L126" s="3312"/>
      <c r="M126" s="3311" t="s">
        <v>1128</v>
      </c>
      <c r="N126" s="3310" t="s">
        <v>374</v>
      </c>
      <c r="O126" s="3309">
        <v>270</v>
      </c>
    </row>
    <row r="127" spans="1:15" ht="26.45" customHeight="1" x14ac:dyDescent="0.2">
      <c r="A127" s="5128" t="s">
        <v>25</v>
      </c>
      <c r="B127" s="5260" t="s">
        <v>27</v>
      </c>
      <c r="C127" s="3308" t="s">
        <v>25</v>
      </c>
      <c r="D127" s="5271" t="s">
        <v>1127</v>
      </c>
      <c r="E127" s="5271"/>
      <c r="F127" s="5272"/>
      <c r="G127" s="5142" t="s">
        <v>105</v>
      </c>
      <c r="H127" s="5247" t="s">
        <v>33</v>
      </c>
      <c r="I127" s="3298" t="s">
        <v>1126</v>
      </c>
      <c r="J127" s="2898" t="s">
        <v>83</v>
      </c>
      <c r="K127" s="3296" t="s">
        <v>108</v>
      </c>
      <c r="L127" s="3307">
        <f>L131</f>
        <v>150</v>
      </c>
      <c r="M127" s="3306"/>
      <c r="N127" s="3305"/>
      <c r="O127" s="3304"/>
    </row>
    <row r="128" spans="1:15" ht="23.25" customHeight="1" thickBot="1" x14ac:dyDescent="0.25">
      <c r="A128" s="5129"/>
      <c r="B128" s="4361"/>
      <c r="C128" s="3291"/>
      <c r="D128" s="5273"/>
      <c r="E128" s="5273"/>
      <c r="F128" s="5274"/>
      <c r="G128" s="5143"/>
      <c r="H128" s="5248"/>
      <c r="I128" s="3303"/>
      <c r="J128" s="3302" t="s">
        <v>47</v>
      </c>
      <c r="K128" s="3301" t="s">
        <v>28</v>
      </c>
      <c r="L128" s="3300">
        <f>L132+L135</f>
        <v>248</v>
      </c>
      <c r="M128" s="3266"/>
      <c r="N128" s="3299"/>
      <c r="O128" s="3264"/>
    </row>
    <row r="129" spans="1:16" ht="20.25" customHeight="1" x14ac:dyDescent="0.2">
      <c r="A129" s="5129"/>
      <c r="B129" s="4361"/>
      <c r="C129" s="3291"/>
      <c r="D129" s="5273"/>
      <c r="E129" s="5273"/>
      <c r="F129" s="5274"/>
      <c r="G129" s="5143"/>
      <c r="H129" s="5248"/>
      <c r="I129" s="3298"/>
      <c r="J129" s="3297"/>
      <c r="K129" s="3296" t="s">
        <v>154</v>
      </c>
      <c r="L129" s="3295">
        <f>L134</f>
        <v>10</v>
      </c>
      <c r="M129" s="3294"/>
      <c r="N129" s="3293"/>
      <c r="O129" s="3292"/>
    </row>
    <row r="130" spans="1:16" ht="24" customHeight="1" thickBot="1" x14ac:dyDescent="0.25">
      <c r="A130" s="5130"/>
      <c r="B130" s="5261"/>
      <c r="C130" s="3291"/>
      <c r="D130" s="5275"/>
      <c r="E130" s="5275"/>
      <c r="F130" s="5276"/>
      <c r="G130" s="5143"/>
      <c r="H130" s="5248"/>
      <c r="I130" s="3290"/>
      <c r="J130" s="3275"/>
      <c r="K130" s="3289" t="s">
        <v>21</v>
      </c>
      <c r="L130" s="3288">
        <f>SUM(L127:L129)</f>
        <v>408</v>
      </c>
      <c r="M130" s="1138"/>
      <c r="N130" s="3287"/>
      <c r="O130" s="3286"/>
    </row>
    <row r="131" spans="1:16" ht="21" customHeight="1" x14ac:dyDescent="0.2">
      <c r="A131" s="5128" t="s">
        <v>25</v>
      </c>
      <c r="B131" s="5168" t="s">
        <v>27</v>
      </c>
      <c r="C131" s="5147" t="s">
        <v>25</v>
      </c>
      <c r="D131" s="5165" t="s">
        <v>25</v>
      </c>
      <c r="E131" s="5236"/>
      <c r="F131" s="5211" t="s">
        <v>1125</v>
      </c>
      <c r="G131" s="5143"/>
      <c r="H131" s="5248"/>
      <c r="I131" s="3274" t="s">
        <v>1002</v>
      </c>
      <c r="J131" s="3262" t="s">
        <v>47</v>
      </c>
      <c r="K131" s="3272" t="s">
        <v>108</v>
      </c>
      <c r="L131" s="3285">
        <v>150</v>
      </c>
      <c r="M131" s="3284"/>
      <c r="N131" s="3283"/>
      <c r="O131" s="3282"/>
    </row>
    <row r="132" spans="1:16" ht="35.25" customHeight="1" x14ac:dyDescent="0.2">
      <c r="A132" s="5129"/>
      <c r="B132" s="5169"/>
      <c r="C132" s="5164"/>
      <c r="D132" s="5166"/>
      <c r="E132" s="5237"/>
      <c r="F132" s="5221"/>
      <c r="G132" s="5143"/>
      <c r="H132" s="5248"/>
      <c r="I132" s="3270"/>
      <c r="J132" s="3281"/>
      <c r="K132" s="3280" t="s">
        <v>28</v>
      </c>
      <c r="L132" s="3279">
        <v>78.599999999999994</v>
      </c>
      <c r="M132" s="3278" t="s">
        <v>1124</v>
      </c>
      <c r="N132" s="3277" t="s">
        <v>374</v>
      </c>
      <c r="O132" s="3276">
        <v>50</v>
      </c>
      <c r="P132" s="1038"/>
    </row>
    <row r="133" spans="1:16" ht="20.25" customHeight="1" thickBot="1" x14ac:dyDescent="0.25">
      <c r="A133" s="5130"/>
      <c r="B133" s="5170"/>
      <c r="C133" s="5270"/>
      <c r="D133" s="5167"/>
      <c r="E133" s="5237"/>
      <c r="F133" s="5212"/>
      <c r="G133" s="5143"/>
      <c r="H133" s="5248"/>
      <c r="I133" s="3263"/>
      <c r="J133" s="3275"/>
      <c r="K133" s="3261" t="s">
        <v>21</v>
      </c>
      <c r="L133" s="3260">
        <f>SUM(L131:L132)</f>
        <v>228.6</v>
      </c>
      <c r="M133" s="3259"/>
      <c r="N133" s="3258"/>
      <c r="O133" s="3257"/>
    </row>
    <row r="134" spans="1:16" ht="27" customHeight="1" x14ac:dyDescent="0.2">
      <c r="A134" s="5128" t="s">
        <v>25</v>
      </c>
      <c r="B134" s="5168" t="s">
        <v>27</v>
      </c>
      <c r="C134" s="5171" t="s">
        <v>25</v>
      </c>
      <c r="D134" s="5165" t="s">
        <v>27</v>
      </c>
      <c r="E134" s="5237"/>
      <c r="F134" s="5211" t="s">
        <v>1123</v>
      </c>
      <c r="G134" s="5143"/>
      <c r="H134" s="5248"/>
      <c r="I134" s="3274" t="s">
        <v>1006</v>
      </c>
      <c r="J134" s="3273" t="s">
        <v>83</v>
      </c>
      <c r="K134" s="3272" t="s">
        <v>154</v>
      </c>
      <c r="L134" s="3271">
        <v>10</v>
      </c>
      <c r="M134" s="3266" t="s">
        <v>1122</v>
      </c>
      <c r="N134" s="3265" t="s">
        <v>374</v>
      </c>
      <c r="O134" s="3264">
        <v>270</v>
      </c>
    </row>
    <row r="135" spans="1:16" ht="27" customHeight="1" x14ac:dyDescent="0.2">
      <c r="A135" s="5129"/>
      <c r="B135" s="5169"/>
      <c r="C135" s="5171"/>
      <c r="D135" s="5166"/>
      <c r="E135" s="5237"/>
      <c r="F135" s="5221"/>
      <c r="G135" s="5143"/>
      <c r="H135" s="5248"/>
      <c r="I135" s="3270"/>
      <c r="J135" s="3269"/>
      <c r="K135" s="3268" t="s">
        <v>28</v>
      </c>
      <c r="L135" s="3267">
        <v>169.4</v>
      </c>
      <c r="M135" s="3266"/>
      <c r="N135" s="3265"/>
      <c r="O135" s="3264"/>
    </row>
    <row r="136" spans="1:16" ht="23.25" customHeight="1" thickBot="1" x14ac:dyDescent="0.25">
      <c r="A136" s="5130"/>
      <c r="B136" s="5170"/>
      <c r="C136" s="5172"/>
      <c r="D136" s="5167"/>
      <c r="E136" s="5238"/>
      <c r="F136" s="5212"/>
      <c r="G136" s="5144"/>
      <c r="H136" s="5248"/>
      <c r="I136" s="3263" t="s">
        <v>1002</v>
      </c>
      <c r="J136" s="3262" t="s">
        <v>47</v>
      </c>
      <c r="K136" s="3261" t="s">
        <v>21</v>
      </c>
      <c r="L136" s="3260">
        <f>SUM(L134:L135)</f>
        <v>179.4</v>
      </c>
      <c r="M136" s="3259"/>
      <c r="N136" s="3258"/>
      <c r="O136" s="3257"/>
    </row>
    <row r="137" spans="1:16" ht="23.25" customHeight="1" thickBot="1" x14ac:dyDescent="0.25">
      <c r="A137" s="3256" t="s">
        <v>25</v>
      </c>
      <c r="B137" s="3255" t="s">
        <v>27</v>
      </c>
      <c r="C137" s="4176" t="s">
        <v>26</v>
      </c>
      <c r="D137" s="4177"/>
      <c r="E137" s="4177"/>
      <c r="F137" s="4177"/>
      <c r="G137" s="4177"/>
      <c r="H137" s="4177"/>
      <c r="I137" s="5282"/>
      <c r="J137" s="4178"/>
      <c r="K137" s="3254" t="s">
        <v>21</v>
      </c>
      <c r="L137" s="3253">
        <f>L130</f>
        <v>408</v>
      </c>
      <c r="M137" s="3252"/>
      <c r="N137" s="3251"/>
      <c r="O137" s="3250"/>
    </row>
    <row r="138" spans="1:16" ht="21" customHeight="1" thickBot="1" x14ac:dyDescent="0.25">
      <c r="A138" s="3249" t="s">
        <v>25</v>
      </c>
      <c r="B138" s="5257" t="s">
        <v>463</v>
      </c>
      <c r="C138" s="5258"/>
      <c r="D138" s="5258"/>
      <c r="E138" s="5258"/>
      <c r="F138" s="5258"/>
      <c r="G138" s="5258"/>
      <c r="H138" s="5258"/>
      <c r="I138" s="5258"/>
      <c r="J138" s="5258"/>
      <c r="K138" s="5259"/>
      <c r="L138" s="3248">
        <f>SUM(L124,L137)</f>
        <v>39711.800000000003</v>
      </c>
      <c r="M138" s="3247"/>
      <c r="N138" s="3246"/>
      <c r="O138" s="3245"/>
    </row>
    <row r="139" spans="1:16" ht="19.5" customHeight="1" thickBot="1" x14ac:dyDescent="0.25">
      <c r="A139" s="5262" t="s">
        <v>22</v>
      </c>
      <c r="B139" s="5263"/>
      <c r="C139" s="5263"/>
      <c r="D139" s="5263"/>
      <c r="E139" s="5263"/>
      <c r="F139" s="5263"/>
      <c r="G139" s="5263"/>
      <c r="H139" s="5263"/>
      <c r="I139" s="5263"/>
      <c r="J139" s="5263"/>
      <c r="K139" s="5264"/>
      <c r="L139" s="3244">
        <f>SUM(L138)</f>
        <v>39711.800000000003</v>
      </c>
      <c r="M139" s="3243"/>
      <c r="N139" s="3242"/>
      <c r="O139" s="3241"/>
    </row>
    <row r="140" spans="1:16" x14ac:dyDescent="0.2">
      <c r="A140" s="3240" t="s">
        <v>460</v>
      </c>
      <c r="B140" s="3240"/>
      <c r="C140" s="3240"/>
      <c r="D140" s="3240"/>
      <c r="E140" s="3240"/>
      <c r="F140" s="3240"/>
      <c r="G140" s="3240"/>
      <c r="H140" s="3240"/>
      <c r="I140" s="3240"/>
      <c r="J140" s="3240"/>
      <c r="K140" s="3240"/>
      <c r="L140" s="3240"/>
      <c r="M140" s="1057"/>
      <c r="N140" s="3238"/>
      <c r="O140" s="3237"/>
    </row>
    <row r="141" spans="1:16" ht="160.5" customHeight="1" x14ac:dyDescent="0.2">
      <c r="A141" s="3239"/>
      <c r="B141" s="3239"/>
      <c r="C141" s="3239"/>
      <c r="D141" s="3239"/>
      <c r="E141" s="3239"/>
      <c r="F141" s="3239"/>
      <c r="G141" s="3239"/>
      <c r="H141" s="3239"/>
      <c r="I141" s="3239"/>
      <c r="J141" s="3239"/>
      <c r="K141" s="3239"/>
      <c r="L141" s="3239"/>
      <c r="M141" s="3238"/>
      <c r="N141" s="3238"/>
      <c r="O141" s="3237"/>
    </row>
    <row r="142" spans="1:16" ht="16.5" thickBot="1" x14ac:dyDescent="0.25">
      <c r="A142" s="3222"/>
      <c r="B142" s="3221"/>
      <c r="C142" s="3221"/>
      <c r="D142" s="3221"/>
      <c r="E142" s="3221"/>
      <c r="F142" s="5277" t="s">
        <v>19</v>
      </c>
      <c r="G142" s="5277"/>
      <c r="H142" s="5277"/>
      <c r="I142" s="5277"/>
      <c r="J142" s="5277"/>
      <c r="K142" s="5277"/>
      <c r="L142" s="5277"/>
      <c r="M142" s="3236"/>
      <c r="N142" s="3236"/>
      <c r="O142" s="3219"/>
    </row>
    <row r="143" spans="1:16" ht="26.25" thickBot="1" x14ac:dyDescent="0.25">
      <c r="A143" s="3222"/>
      <c r="B143" s="3221"/>
      <c r="C143" s="3221"/>
      <c r="D143" s="3221"/>
      <c r="E143" s="3221"/>
      <c r="F143" s="3235"/>
      <c r="G143" s="3234"/>
      <c r="H143" s="3234"/>
      <c r="I143" s="3234"/>
      <c r="J143" s="3234"/>
      <c r="K143" s="3233"/>
      <c r="L143" s="23" t="s">
        <v>17</v>
      </c>
      <c r="M143" s="3232"/>
      <c r="N143" s="3232"/>
      <c r="O143" s="3219"/>
      <c r="P143" s="3231"/>
    </row>
    <row r="144" spans="1:16" ht="13.5" thickBot="1" x14ac:dyDescent="0.25">
      <c r="A144" s="3222"/>
      <c r="B144" s="3221"/>
      <c r="C144" s="3221"/>
      <c r="D144" s="3221"/>
      <c r="E144" s="3221"/>
      <c r="F144" s="5278" t="s">
        <v>16</v>
      </c>
      <c r="G144" s="5279"/>
      <c r="H144" s="5279"/>
      <c r="I144" s="5279"/>
      <c r="J144" s="5279"/>
      <c r="K144" s="5280"/>
      <c r="L144" s="3217">
        <f>L145+L146+L147+L148+L149+L150+L151+L152+L153+L154+L155</f>
        <v>15093.9</v>
      </c>
      <c r="M144" s="3213"/>
      <c r="N144" s="3213"/>
      <c r="O144" s="3219"/>
      <c r="P144" s="3213"/>
    </row>
    <row r="145" spans="1:16" x14ac:dyDescent="0.2">
      <c r="A145" s="3222"/>
      <c r="B145" s="3221"/>
      <c r="C145" s="3221"/>
      <c r="D145" s="3221"/>
      <c r="E145" s="3221"/>
      <c r="F145" s="5254" t="s">
        <v>14</v>
      </c>
      <c r="G145" s="5255"/>
      <c r="H145" s="5255"/>
      <c r="I145" s="5255"/>
      <c r="J145" s="5255"/>
      <c r="K145" s="5256"/>
      <c r="L145" s="3216">
        <f>L41+L63+L78+L88+L109+L127</f>
        <v>8736.5</v>
      </c>
      <c r="M145" s="3215"/>
      <c r="N145" s="3215"/>
      <c r="O145" s="3219"/>
      <c r="P145" s="3215"/>
    </row>
    <row r="146" spans="1:16" x14ac:dyDescent="0.2">
      <c r="A146" s="3222"/>
      <c r="B146" s="3221"/>
      <c r="C146" s="3221"/>
      <c r="D146" s="3221"/>
      <c r="E146" s="3221"/>
      <c r="F146" s="5254" t="s">
        <v>458</v>
      </c>
      <c r="G146" s="5255"/>
      <c r="H146" s="5255"/>
      <c r="I146" s="5255"/>
      <c r="J146" s="5255"/>
      <c r="K146" s="5256"/>
      <c r="L146" s="3225"/>
      <c r="M146" s="3215"/>
      <c r="N146" s="3215"/>
      <c r="O146" s="3219"/>
      <c r="P146" s="3215"/>
    </row>
    <row r="147" spans="1:16" x14ac:dyDescent="0.2">
      <c r="A147" s="3222"/>
      <c r="B147" s="3221"/>
      <c r="C147" s="3221"/>
      <c r="D147" s="3221"/>
      <c r="E147" s="3221"/>
      <c r="F147" s="5254" t="s">
        <v>12</v>
      </c>
      <c r="G147" s="5255"/>
      <c r="H147" s="5255"/>
      <c r="I147" s="5255"/>
      <c r="J147" s="5255"/>
      <c r="K147" s="5256"/>
      <c r="L147" s="3224">
        <f>L15+L42+L64+L89+L110+L80</f>
        <v>1888.9</v>
      </c>
      <c r="M147" s="3215"/>
      <c r="N147" s="3215"/>
      <c r="O147" s="3219"/>
      <c r="P147" s="3215"/>
    </row>
    <row r="148" spans="1:16" ht="13.15" customHeight="1" x14ac:dyDescent="0.2">
      <c r="A148" s="3222"/>
      <c r="B148" s="3221"/>
      <c r="C148" s="3221"/>
      <c r="D148" s="3221"/>
      <c r="E148" s="3221"/>
      <c r="F148" s="5254" t="s">
        <v>11</v>
      </c>
      <c r="G148" s="5255"/>
      <c r="H148" s="5255"/>
      <c r="I148" s="5255"/>
      <c r="J148" s="5255"/>
      <c r="K148" s="5256"/>
      <c r="L148" s="3225"/>
      <c r="M148" s="3215"/>
      <c r="N148" s="3215"/>
      <c r="O148" s="3219"/>
      <c r="P148" s="3215"/>
    </row>
    <row r="149" spans="1:16" x14ac:dyDescent="0.2">
      <c r="A149" s="3222"/>
      <c r="B149" s="3221"/>
      <c r="C149" s="3221"/>
      <c r="D149" s="3221"/>
      <c r="E149" s="3221"/>
      <c r="F149" s="3783" t="s">
        <v>10</v>
      </c>
      <c r="G149" s="3784"/>
      <c r="H149" s="3784"/>
      <c r="I149" s="3784"/>
      <c r="J149" s="3784"/>
      <c r="K149" s="4212"/>
      <c r="L149" s="3230"/>
      <c r="M149" s="3229"/>
      <c r="N149" s="3229"/>
      <c r="O149" s="3219"/>
      <c r="P149" s="3229"/>
    </row>
    <row r="150" spans="1:16" x14ac:dyDescent="0.2">
      <c r="A150" s="3222"/>
      <c r="B150" s="3221"/>
      <c r="C150" s="3221"/>
      <c r="D150" s="3221"/>
      <c r="E150" s="3221"/>
      <c r="F150" s="3228" t="s">
        <v>9</v>
      </c>
      <c r="G150" s="3227"/>
      <c r="H150" s="3227"/>
      <c r="I150" s="3227"/>
      <c r="J150" s="3227"/>
      <c r="K150" s="3226"/>
      <c r="L150" s="3225"/>
      <c r="M150" s="3215"/>
      <c r="N150" s="3215"/>
      <c r="O150" s="3219"/>
      <c r="P150" s="3215"/>
    </row>
    <row r="151" spans="1:16" ht="13.15" customHeight="1" x14ac:dyDescent="0.2">
      <c r="A151" s="3222"/>
      <c r="B151" s="3221"/>
      <c r="C151" s="3221"/>
      <c r="D151" s="3221"/>
      <c r="E151" s="3221"/>
      <c r="F151" s="5254" t="s">
        <v>8</v>
      </c>
      <c r="G151" s="5255"/>
      <c r="H151" s="5255"/>
      <c r="I151" s="5255"/>
      <c r="J151" s="5255"/>
      <c r="K151" s="5256"/>
      <c r="L151" s="3224">
        <f>L13+L79+L111+L128+L65</f>
        <v>3340.7999999999997</v>
      </c>
      <c r="M151" s="3215"/>
      <c r="N151" s="3215"/>
      <c r="O151" s="3223"/>
      <c r="P151" s="3215"/>
    </row>
    <row r="152" spans="1:16" ht="13.15" customHeight="1" x14ac:dyDescent="0.2">
      <c r="A152" s="3222"/>
      <c r="B152" s="3221"/>
      <c r="C152" s="3221"/>
      <c r="D152" s="3221"/>
      <c r="E152" s="3221"/>
      <c r="F152" s="5254" t="s">
        <v>457</v>
      </c>
      <c r="G152" s="5255"/>
      <c r="H152" s="5255"/>
      <c r="I152" s="5255"/>
      <c r="J152" s="5255"/>
      <c r="K152" s="5256"/>
      <c r="L152" s="3220"/>
      <c r="M152" s="3215"/>
      <c r="N152" s="3215"/>
      <c r="O152" s="3219"/>
      <c r="P152" s="3215"/>
    </row>
    <row r="153" spans="1:16" ht="13.15" customHeight="1" x14ac:dyDescent="0.2">
      <c r="A153" s="3222"/>
      <c r="B153" s="3221"/>
      <c r="C153" s="3221"/>
      <c r="D153" s="3221"/>
      <c r="E153" s="3221"/>
      <c r="F153" s="5254" t="s">
        <v>6</v>
      </c>
      <c r="G153" s="5255"/>
      <c r="H153" s="5255"/>
      <c r="I153" s="5255"/>
      <c r="J153" s="5255"/>
      <c r="K153" s="5256"/>
      <c r="L153" s="3220"/>
      <c r="M153" s="3215"/>
      <c r="N153" s="3215"/>
      <c r="O153" s="3219"/>
      <c r="P153" s="3215"/>
    </row>
    <row r="154" spans="1:16" x14ac:dyDescent="0.2">
      <c r="A154" s="3222"/>
      <c r="B154" s="3221"/>
      <c r="C154" s="3221"/>
      <c r="D154" s="3221"/>
      <c r="E154" s="3221"/>
      <c r="F154" s="5254" t="s">
        <v>5</v>
      </c>
      <c r="G154" s="5255"/>
      <c r="H154" s="5255"/>
      <c r="I154" s="5255"/>
      <c r="J154" s="5255"/>
      <c r="K154" s="5256"/>
      <c r="L154" s="3220">
        <f>L129</f>
        <v>10</v>
      </c>
      <c r="M154" s="3215"/>
      <c r="N154" s="3215"/>
      <c r="O154" s="3219"/>
      <c r="P154" s="3215"/>
    </row>
    <row r="155" spans="1:16" ht="13.5" thickBot="1" x14ac:dyDescent="0.25">
      <c r="B155" s="1035"/>
      <c r="C155" s="1035"/>
      <c r="D155" s="1035"/>
      <c r="E155" s="1035"/>
      <c r="F155" s="5222" t="s">
        <v>456</v>
      </c>
      <c r="G155" s="5223"/>
      <c r="H155" s="5223"/>
      <c r="I155" s="5223"/>
      <c r="J155" s="5223"/>
      <c r="K155" s="5224"/>
      <c r="L155" s="3218">
        <f>L43+L66+L81+L90+L112</f>
        <v>1117.7</v>
      </c>
      <c r="M155" s="3215"/>
      <c r="N155" s="3215"/>
      <c r="P155" s="3215"/>
    </row>
    <row r="156" spans="1:16" ht="13.5" thickBot="1" x14ac:dyDescent="0.25">
      <c r="B156" s="1035"/>
      <c r="C156" s="1035"/>
      <c r="D156" s="1035"/>
      <c r="E156" s="1035"/>
      <c r="F156" s="5225" t="s">
        <v>2</v>
      </c>
      <c r="G156" s="5226"/>
      <c r="H156" s="5226"/>
      <c r="I156" s="5226"/>
      <c r="J156" s="5226"/>
      <c r="K156" s="5226"/>
      <c r="L156" s="3217">
        <f>L157</f>
        <v>24617.899999999998</v>
      </c>
      <c r="M156" s="3213"/>
      <c r="N156" s="3213"/>
      <c r="P156" s="3213"/>
    </row>
    <row r="157" spans="1:16" ht="13.9" customHeight="1" thickBot="1" x14ac:dyDescent="0.25">
      <c r="B157" s="1035"/>
      <c r="C157" s="1035"/>
      <c r="D157" s="1035"/>
      <c r="E157" s="1035"/>
      <c r="F157" s="5227" t="s">
        <v>454</v>
      </c>
      <c r="G157" s="5228"/>
      <c r="H157" s="5228"/>
      <c r="I157" s="5228"/>
      <c r="J157" s="5228"/>
      <c r="K157" s="5229"/>
      <c r="L157" s="3216">
        <f>L14</f>
        <v>24617.899999999998</v>
      </c>
      <c r="M157" s="3215"/>
      <c r="N157" s="3215"/>
      <c r="P157" s="3215"/>
    </row>
    <row r="158" spans="1:16" ht="13.5" thickBot="1" x14ac:dyDescent="0.25">
      <c r="B158" s="1035"/>
      <c r="C158" s="1035"/>
      <c r="D158" s="1035"/>
      <c r="E158" s="1035"/>
      <c r="F158" s="5249" t="s">
        <v>0</v>
      </c>
      <c r="G158" s="5250"/>
      <c r="H158" s="5250"/>
      <c r="I158" s="5250"/>
      <c r="J158" s="5250"/>
      <c r="K158" s="5251"/>
      <c r="L158" s="3214">
        <f>L144+L156</f>
        <v>39711.799999999996</v>
      </c>
      <c r="M158" s="3213"/>
      <c r="N158" s="3213"/>
      <c r="P158" s="3213"/>
    </row>
  </sheetData>
  <mergeCells count="366">
    <mergeCell ref="P19:P20"/>
    <mergeCell ref="P23:P24"/>
    <mergeCell ref="P25:P26"/>
    <mergeCell ref="P27:P28"/>
    <mergeCell ref="P29:P30"/>
    <mergeCell ref="H38:H40"/>
    <mergeCell ref="H27:H28"/>
    <mergeCell ref="H29:H30"/>
    <mergeCell ref="H31:H33"/>
    <mergeCell ref="H25:H26"/>
    <mergeCell ref="N25:N26"/>
    <mergeCell ref="N19:N20"/>
    <mergeCell ref="N23:N24"/>
    <mergeCell ref="M23:M24"/>
    <mergeCell ref="M25:M26"/>
    <mergeCell ref="P34:P35"/>
    <mergeCell ref="G38:G40"/>
    <mergeCell ref="H36:H37"/>
    <mergeCell ref="N27:N28"/>
    <mergeCell ref="N29:N30"/>
    <mergeCell ref="N31:N33"/>
    <mergeCell ref="M36:M37"/>
    <mergeCell ref="M38:M39"/>
    <mergeCell ref="N53:N56"/>
    <mergeCell ref="N57:N59"/>
    <mergeCell ref="H49:H52"/>
    <mergeCell ref="M27:M28"/>
    <mergeCell ref="M29:M30"/>
    <mergeCell ref="M31:M33"/>
    <mergeCell ref="H45:H48"/>
    <mergeCell ref="I41:I44"/>
    <mergeCell ref="G53:G56"/>
    <mergeCell ref="G57:G59"/>
    <mergeCell ref="G49:G52"/>
    <mergeCell ref="Q60:Q62"/>
    <mergeCell ref="F74:F77"/>
    <mergeCell ref="G63:G67"/>
    <mergeCell ref="F105:F106"/>
    <mergeCell ref="G105:G106"/>
    <mergeCell ref="I105:I106"/>
    <mergeCell ref="I63:I67"/>
    <mergeCell ref="H68:H70"/>
    <mergeCell ref="H74:H77"/>
    <mergeCell ref="F93:F96"/>
    <mergeCell ref="H63:H67"/>
    <mergeCell ref="D78:F82"/>
    <mergeCell ref="F83:F87"/>
    <mergeCell ref="D101:D102"/>
    <mergeCell ref="D103:D104"/>
    <mergeCell ref="H71:H73"/>
    <mergeCell ref="I78:I87"/>
    <mergeCell ref="G60:G62"/>
    <mergeCell ref="H60:H62"/>
    <mergeCell ref="H53:H56"/>
    <mergeCell ref="H57:H59"/>
    <mergeCell ref="N17:N18"/>
    <mergeCell ref="O49:O52"/>
    <mergeCell ref="O53:O56"/>
    <mergeCell ref="O57:O59"/>
    <mergeCell ref="M49:M52"/>
    <mergeCell ref="M53:M56"/>
    <mergeCell ref="M57:M59"/>
    <mergeCell ref="N49:N52"/>
    <mergeCell ref="M66:M67"/>
    <mergeCell ref="N66:N67"/>
    <mergeCell ref="O66:O67"/>
    <mergeCell ref="O91:O92"/>
    <mergeCell ref="M79:M82"/>
    <mergeCell ref="N79:N82"/>
    <mergeCell ref="O79:O82"/>
    <mergeCell ref="M74:M77"/>
    <mergeCell ref="N74:N77"/>
    <mergeCell ref="O74:O77"/>
    <mergeCell ref="M1:O1"/>
    <mergeCell ref="T21:T22"/>
    <mergeCell ref="T34:T35"/>
    <mergeCell ref="H88:H92"/>
    <mergeCell ref="I88:I92"/>
    <mergeCell ref="K90:K91"/>
    <mergeCell ref="M99:M100"/>
    <mergeCell ref="N99:N100"/>
    <mergeCell ref="O110:O113"/>
    <mergeCell ref="L90:L91"/>
    <mergeCell ref="M91:M92"/>
    <mergeCell ref="N91:N92"/>
    <mergeCell ref="J78:J87"/>
    <mergeCell ref="N110:N113"/>
    <mergeCell ref="I109:I113"/>
    <mergeCell ref="M110:M113"/>
    <mergeCell ref="N7:N8"/>
    <mergeCell ref="I6:I8"/>
    <mergeCell ref="H13:H16"/>
    <mergeCell ref="I13:I16"/>
    <mergeCell ref="H17:H18"/>
    <mergeCell ref="H19:H20"/>
    <mergeCell ref="H21:H22"/>
    <mergeCell ref="H23:H24"/>
    <mergeCell ref="O99:O100"/>
    <mergeCell ref="M114:M117"/>
    <mergeCell ref="N114:N117"/>
    <mergeCell ref="O114:O117"/>
    <mergeCell ref="G127:G136"/>
    <mergeCell ref="C103:C104"/>
    <mergeCell ref="A105:A106"/>
    <mergeCell ref="B105:B106"/>
    <mergeCell ref="C105:C106"/>
    <mergeCell ref="G114:G117"/>
    <mergeCell ref="G118:G121"/>
    <mergeCell ref="G107:G108"/>
    <mergeCell ref="H101:H108"/>
    <mergeCell ref="F122:F123"/>
    <mergeCell ref="F142:L142"/>
    <mergeCell ref="F144:K144"/>
    <mergeCell ref="G97:G98"/>
    <mergeCell ref="G99:G100"/>
    <mergeCell ref="G101:G102"/>
    <mergeCell ref="A88:A92"/>
    <mergeCell ref="B88:B92"/>
    <mergeCell ref="A101:A102"/>
    <mergeCell ref="A103:A104"/>
    <mergeCell ref="A109:A113"/>
    <mergeCell ref="B109:B113"/>
    <mergeCell ref="H109:H113"/>
    <mergeCell ref="C99:C100"/>
    <mergeCell ref="A93:A96"/>
    <mergeCell ref="B93:B96"/>
    <mergeCell ref="C93:C96"/>
    <mergeCell ref="D93:D96"/>
    <mergeCell ref="G93:G96"/>
    <mergeCell ref="B103:B104"/>
    <mergeCell ref="G103:G104"/>
    <mergeCell ref="F99:F100"/>
    <mergeCell ref="F101:F102"/>
    <mergeCell ref="C137:J137"/>
    <mergeCell ref="F158:K158"/>
    <mergeCell ref="G88:G92"/>
    <mergeCell ref="F103:F104"/>
    <mergeCell ref="G122:G123"/>
    <mergeCell ref="H93:H100"/>
    <mergeCell ref="F151:K151"/>
    <mergeCell ref="F152:K152"/>
    <mergeCell ref="F153:K153"/>
    <mergeCell ref="F154:K154"/>
    <mergeCell ref="C124:J124"/>
    <mergeCell ref="F145:K145"/>
    <mergeCell ref="B138:K138"/>
    <mergeCell ref="B127:B130"/>
    <mergeCell ref="D114:D117"/>
    <mergeCell ref="D118:D121"/>
    <mergeCell ref="D122:D123"/>
    <mergeCell ref="A139:K139"/>
    <mergeCell ref="A122:A123"/>
    <mergeCell ref="H114:H117"/>
    <mergeCell ref="H118:H121"/>
    <mergeCell ref="A134:A136"/>
    <mergeCell ref="B134:B136"/>
    <mergeCell ref="A131:A133"/>
    <mergeCell ref="B131:B133"/>
    <mergeCell ref="F157:K157"/>
    <mergeCell ref="A114:A117"/>
    <mergeCell ref="B114:B117"/>
    <mergeCell ref="F114:F117"/>
    <mergeCell ref="A118:A121"/>
    <mergeCell ref="B118:B121"/>
    <mergeCell ref="F118:F121"/>
    <mergeCell ref="D99:D100"/>
    <mergeCell ref="D109:F113"/>
    <mergeCell ref="E131:E136"/>
    <mergeCell ref="B122:B123"/>
    <mergeCell ref="A107:A108"/>
    <mergeCell ref="B107:B108"/>
    <mergeCell ref="C107:C108"/>
    <mergeCell ref="F107:F108"/>
    <mergeCell ref="A127:A130"/>
    <mergeCell ref="A99:A100"/>
    <mergeCell ref="B99:B100"/>
    <mergeCell ref="H127:H136"/>
    <mergeCell ref="F146:K146"/>
    <mergeCell ref="F147:K147"/>
    <mergeCell ref="F148:K148"/>
    <mergeCell ref="F149:K149"/>
    <mergeCell ref="G109:G113"/>
    <mergeCell ref="A57:A59"/>
    <mergeCell ref="B57:B59"/>
    <mergeCell ref="F60:F62"/>
    <mergeCell ref="D53:D56"/>
    <mergeCell ref="F53:F56"/>
    <mergeCell ref="F45:F48"/>
    <mergeCell ref="A83:A87"/>
    <mergeCell ref="F155:K155"/>
    <mergeCell ref="F156:K156"/>
    <mergeCell ref="F97:F98"/>
    <mergeCell ref="D97:D98"/>
    <mergeCell ref="B83:B87"/>
    <mergeCell ref="C83:C87"/>
    <mergeCell ref="D83:D87"/>
    <mergeCell ref="H78:H87"/>
    <mergeCell ref="D88:F92"/>
    <mergeCell ref="H122:H123"/>
    <mergeCell ref="C134:C136"/>
    <mergeCell ref="D134:D136"/>
    <mergeCell ref="F134:F136"/>
    <mergeCell ref="C131:C133"/>
    <mergeCell ref="D131:D133"/>
    <mergeCell ref="F131:F133"/>
    <mergeCell ref="D127:F130"/>
    <mergeCell ref="C57:C59"/>
    <mergeCell ref="D57:D59"/>
    <mergeCell ref="F57:F59"/>
    <mergeCell ref="C74:C77"/>
    <mergeCell ref="D74:D77"/>
    <mergeCell ref="C41:C44"/>
    <mergeCell ref="D41:F44"/>
    <mergeCell ref="D45:D48"/>
    <mergeCell ref="C49:C52"/>
    <mergeCell ref="D49:D52"/>
    <mergeCell ref="F49:F52"/>
    <mergeCell ref="D60:D62"/>
    <mergeCell ref="B36:B37"/>
    <mergeCell ref="A36:A37"/>
    <mergeCell ref="B41:B44"/>
    <mergeCell ref="A41:A44"/>
    <mergeCell ref="A63:A67"/>
    <mergeCell ref="G78:G87"/>
    <mergeCell ref="G71:G73"/>
    <mergeCell ref="G74:G77"/>
    <mergeCell ref="A74:A77"/>
    <mergeCell ref="B74:B77"/>
    <mergeCell ref="G68:G70"/>
    <mergeCell ref="F71:F73"/>
    <mergeCell ref="B63:B67"/>
    <mergeCell ref="C63:C67"/>
    <mergeCell ref="D63:F67"/>
    <mergeCell ref="A68:A70"/>
    <mergeCell ref="B68:B70"/>
    <mergeCell ref="C68:C70"/>
    <mergeCell ref="D68:D70"/>
    <mergeCell ref="F68:F70"/>
    <mergeCell ref="D71:D73"/>
    <mergeCell ref="A53:A56"/>
    <mergeCell ref="B53:B56"/>
    <mergeCell ref="C60:C62"/>
    <mergeCell ref="C29:C30"/>
    <mergeCell ref="F29:F30"/>
    <mergeCell ref="F31:F33"/>
    <mergeCell ref="D36:D37"/>
    <mergeCell ref="D38:D40"/>
    <mergeCell ref="C34:C35"/>
    <mergeCell ref="D23:D24"/>
    <mergeCell ref="D25:D26"/>
    <mergeCell ref="F23:F24"/>
    <mergeCell ref="F25:F26"/>
    <mergeCell ref="F36:F37"/>
    <mergeCell ref="F38:F40"/>
    <mergeCell ref="D27:D28"/>
    <mergeCell ref="D29:D30"/>
    <mergeCell ref="F19:F20"/>
    <mergeCell ref="G17:G20"/>
    <mergeCell ref="D17:D18"/>
    <mergeCell ref="F17:F18"/>
    <mergeCell ref="D19:D20"/>
    <mergeCell ref="D21:D22"/>
    <mergeCell ref="G13:G16"/>
    <mergeCell ref="A6:A8"/>
    <mergeCell ref="B6:B8"/>
    <mergeCell ref="A21:A22"/>
    <mergeCell ref="A23:A24"/>
    <mergeCell ref="B17:B18"/>
    <mergeCell ref="A17:A18"/>
    <mergeCell ref="B19:B20"/>
    <mergeCell ref="A19:A20"/>
    <mergeCell ref="D13:F16"/>
    <mergeCell ref="B31:B33"/>
    <mergeCell ref="A31:A33"/>
    <mergeCell ref="B29:B30"/>
    <mergeCell ref="B27:B28"/>
    <mergeCell ref="A27:A28"/>
    <mergeCell ref="B25:B26"/>
    <mergeCell ref="A25:A26"/>
    <mergeCell ref="B21:B22"/>
    <mergeCell ref="B23:B24"/>
    <mergeCell ref="A45:A48"/>
    <mergeCell ref="B45:B48"/>
    <mergeCell ref="C53:C56"/>
    <mergeCell ref="C45:C48"/>
    <mergeCell ref="A49:A52"/>
    <mergeCell ref="B49:B52"/>
    <mergeCell ref="N5:O5"/>
    <mergeCell ref="D6:D8"/>
    <mergeCell ref="G6:G8"/>
    <mergeCell ref="J6:J8"/>
    <mergeCell ref="M6:O6"/>
    <mergeCell ref="H41:H44"/>
    <mergeCell ref="G41:G44"/>
    <mergeCell ref="C17:C18"/>
    <mergeCell ref="C19:C20"/>
    <mergeCell ref="C6:C8"/>
    <mergeCell ref="E6:E8"/>
    <mergeCell ref="F6:F8"/>
    <mergeCell ref="C21:C22"/>
    <mergeCell ref="M13:M16"/>
    <mergeCell ref="K6:K8"/>
    <mergeCell ref="L6:L8"/>
    <mergeCell ref="M7:M8"/>
    <mergeCell ref="B34:B35"/>
    <mergeCell ref="B101:B102"/>
    <mergeCell ref="C101:C102"/>
    <mergeCell ref="A97:A98"/>
    <mergeCell ref="B97:B98"/>
    <mergeCell ref="C97:C98"/>
    <mergeCell ref="A71:A73"/>
    <mergeCell ref="B71:B73"/>
    <mergeCell ref="C71:C73"/>
    <mergeCell ref="A60:A62"/>
    <mergeCell ref="B60:B62"/>
    <mergeCell ref="A78:A82"/>
    <mergeCell ref="B78:B82"/>
    <mergeCell ref="C78:C82"/>
    <mergeCell ref="O27:O28"/>
    <mergeCell ref="A3:O3"/>
    <mergeCell ref="A4:O4"/>
    <mergeCell ref="N13:N16"/>
    <mergeCell ref="O13:O16"/>
    <mergeCell ref="H6:H8"/>
    <mergeCell ref="O7:O8"/>
    <mergeCell ref="O41:O44"/>
    <mergeCell ref="O29:O30"/>
    <mergeCell ref="O31:O33"/>
    <mergeCell ref="O34:O35"/>
    <mergeCell ref="N41:N44"/>
    <mergeCell ref="M41:M44"/>
    <mergeCell ref="N34:N35"/>
    <mergeCell ref="M34:M35"/>
    <mergeCell ref="C36:C37"/>
    <mergeCell ref="C38:C40"/>
    <mergeCell ref="C31:C33"/>
    <mergeCell ref="F34:F35"/>
    <mergeCell ref="D31:D33"/>
    <mergeCell ref="D34:D35"/>
    <mergeCell ref="B38:B40"/>
    <mergeCell ref="A38:A40"/>
    <mergeCell ref="A34:A35"/>
    <mergeCell ref="Q1:R3"/>
    <mergeCell ref="A2:O2"/>
    <mergeCell ref="B13:B16"/>
    <mergeCell ref="A13:A16"/>
    <mergeCell ref="M17:M18"/>
    <mergeCell ref="M19:M20"/>
    <mergeCell ref="O19:O20"/>
    <mergeCell ref="O45:O48"/>
    <mergeCell ref="M45:M48"/>
    <mergeCell ref="N45:N48"/>
    <mergeCell ref="G45:G48"/>
    <mergeCell ref="F21:F22"/>
    <mergeCell ref="C23:C24"/>
    <mergeCell ref="C25:C26"/>
    <mergeCell ref="C27:C28"/>
    <mergeCell ref="H34:H35"/>
    <mergeCell ref="F27:F28"/>
    <mergeCell ref="A29:A30"/>
    <mergeCell ref="G21:G24"/>
    <mergeCell ref="G25:G28"/>
    <mergeCell ref="G29:G33"/>
    <mergeCell ref="G34:G37"/>
    <mergeCell ref="O23:O24"/>
    <mergeCell ref="O25:O26"/>
  </mergeCells>
  <pageMargins left="0.70866141732283472" right="0.70866141732283472" top="0.74803149606299213" bottom="0.74803149606299213" header="0.31496062992125984" footer="0.31496062992125984"/>
  <pageSetup paperSize="9" scale="70" firstPageNumber="54" fitToHeight="0" orientation="landscape" useFirstPageNumber="1" r:id="rId1"/>
  <headerFooter>
    <oddHeader>&amp;C&amp;P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9</vt:i4>
      </vt:variant>
      <vt:variant>
        <vt:lpstr>Įvardinti diapazonai</vt:lpstr>
      </vt:variant>
      <vt:variant>
        <vt:i4>4</vt:i4>
      </vt:variant>
    </vt:vector>
  </HeadingPairs>
  <TitlesOfParts>
    <vt:vector size="13" baseType="lpstr">
      <vt:lpstr>1 Programa</vt:lpstr>
      <vt:lpstr>2 programa</vt:lpstr>
      <vt:lpstr>4 programa</vt:lpstr>
      <vt:lpstr>8 programa</vt:lpstr>
      <vt:lpstr>10 programa</vt:lpstr>
      <vt:lpstr>11 programa</vt:lpstr>
      <vt:lpstr>13 programa</vt:lpstr>
      <vt:lpstr>14 programa</vt:lpstr>
      <vt:lpstr>15 programa</vt:lpstr>
      <vt:lpstr>'1 Programa'!Print_Area</vt:lpstr>
      <vt:lpstr>'10 programa'!Print_Area</vt:lpstr>
      <vt:lpstr>'15 programa'!Print_Area</vt:lpstr>
      <vt:lpstr>'2 programa'!Print_Area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Diana Bajorūnė</dc:creator>
  <cp:lastModifiedBy>Diana Bajorūnė</cp:lastModifiedBy>
  <dcterms:created xsi:type="dcterms:W3CDTF">2023-06-28T12:23:48Z</dcterms:created>
  <dcterms:modified xsi:type="dcterms:W3CDTF">2023-06-29T07:42:56Z</dcterms:modified>
</cp:coreProperties>
</file>